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İşlemler" sheetId="1" r:id="rId1"/>
  </sheets>
  <definedNames>
    <definedName name="_xlnm._FilterDatabase" localSheetId="0" hidden="1">'İşlemler'!$A$56:$G$203</definedName>
  </definedNames>
  <calcPr fullCalcOnLoad="1"/>
</workbook>
</file>

<file path=xl/sharedStrings.xml><?xml version="1.0" encoding="utf-8"?>
<sst xmlns="http://schemas.openxmlformats.org/spreadsheetml/2006/main" count="661" uniqueCount="203">
  <si>
    <t>Öğrenim Kredisi</t>
  </si>
  <si>
    <t>PARA ÇIKIŞI</t>
  </si>
  <si>
    <t>Ev Kirası</t>
  </si>
  <si>
    <t>Kapıcı Parası</t>
  </si>
  <si>
    <t>İnternet</t>
  </si>
  <si>
    <t>Telefon Faturaları</t>
  </si>
  <si>
    <t>Elektrik</t>
  </si>
  <si>
    <t>Su</t>
  </si>
  <si>
    <t>Doğalgaz</t>
  </si>
  <si>
    <t>PARA GİRİŞİ</t>
  </si>
  <si>
    <t>Geçim</t>
  </si>
  <si>
    <t xml:space="preserve">10.04.2009 Tarihinden itibaren 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</si>
  <si>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</si>
  <si>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</si>
  <si>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</si>
  <si>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</si>
  <si>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</si>
  <si>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</si>
  <si>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</si>
  <si>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</si>
  <si>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</si>
  <si>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</si>
  <si>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</si>
  <si>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G1</t>
  </si>
  <si>
    <t>G2</t>
  </si>
  <si>
    <t>H12</t>
  </si>
  <si>
    <t>KOD</t>
  </si>
  <si>
    <t>Tarih</t>
  </si>
  <si>
    <t>Harcama</t>
  </si>
  <si>
    <t>Tutar</t>
  </si>
  <si>
    <t>Kot Pantolon</t>
  </si>
  <si>
    <t>Gerçekleşen</t>
  </si>
  <si>
    <t>MİZANLAR</t>
  </si>
  <si>
    <t>ÖDEME</t>
  </si>
  <si>
    <t>Ödeme Şekli</t>
  </si>
  <si>
    <t>Nakit Para Girişi</t>
  </si>
  <si>
    <t>Elde Kalan Nakit</t>
  </si>
  <si>
    <t>Kredi Kartı Toplam Borcu</t>
  </si>
  <si>
    <t>Toplam Harcamalar</t>
  </si>
  <si>
    <t>ÖDEME ŞEKLİ</t>
  </si>
  <si>
    <t>Nakit</t>
  </si>
  <si>
    <t>Nakit Ödeme</t>
  </si>
  <si>
    <t>Kredi Kartı ile Ödeme</t>
  </si>
  <si>
    <t>Ö1</t>
  </si>
  <si>
    <t>Ö2</t>
  </si>
  <si>
    <t>Toplam Ödemeler</t>
  </si>
  <si>
    <t>Eldeki İlk Para</t>
  </si>
  <si>
    <t>YK Kredi Kartı</t>
  </si>
  <si>
    <t>Maden Suyu</t>
  </si>
  <si>
    <t>Banyo Sabunu</t>
  </si>
  <si>
    <t>Raf Örtüsü</t>
  </si>
  <si>
    <t>Hesap</t>
  </si>
  <si>
    <t>PARA GİRİŞ ve ÇIKIŞI</t>
  </si>
  <si>
    <t>H1201</t>
  </si>
  <si>
    <t>H1202</t>
  </si>
  <si>
    <t>H1203</t>
  </si>
  <si>
    <t>H1204</t>
  </si>
  <si>
    <t>H1205</t>
  </si>
  <si>
    <t>H1206</t>
  </si>
  <si>
    <t>H1207</t>
  </si>
  <si>
    <t>H1208</t>
  </si>
  <si>
    <t>H1209</t>
  </si>
  <si>
    <t>H1210</t>
  </si>
  <si>
    <t>Yemeklik Malzeme</t>
  </si>
  <si>
    <t>Sebze-Meyve</t>
  </si>
  <si>
    <t>Kahvaltılık</t>
  </si>
  <si>
    <t>H1211</t>
  </si>
  <si>
    <t>H1212</t>
  </si>
  <si>
    <t>H1213</t>
  </si>
  <si>
    <t>H1214</t>
  </si>
  <si>
    <t>H1215</t>
  </si>
  <si>
    <t>Ekmek</t>
  </si>
  <si>
    <t>Ev Eşyası</t>
  </si>
  <si>
    <t>Elbise</t>
  </si>
  <si>
    <t>Şehiriçi Seyahat</t>
  </si>
  <si>
    <t>Yumurta</t>
  </si>
  <si>
    <t>-</t>
  </si>
  <si>
    <t>Tüketim (Sabun, Traş köpüğü, tıraş bıçağı vb.)</t>
  </si>
  <si>
    <t>Turkcell Kontör</t>
  </si>
  <si>
    <t>Elma</t>
  </si>
  <si>
    <t>Süt</t>
  </si>
  <si>
    <t>Kuruyemiş</t>
  </si>
  <si>
    <t>Ş1</t>
  </si>
  <si>
    <t>Ş2</t>
  </si>
  <si>
    <t>Ş3</t>
  </si>
  <si>
    <t>Şirket Harcamaları</t>
  </si>
  <si>
    <t>Şirket Ulaşım Giderleri</t>
  </si>
  <si>
    <t>Şirket Geri Ödemeleri</t>
  </si>
  <si>
    <t>Mindshare Ulaşım</t>
  </si>
  <si>
    <t>Şirket Diğer Giderler (Yemek vb.)</t>
  </si>
  <si>
    <t>Mindshare Yemek</t>
  </si>
  <si>
    <t>Yoğurt</t>
  </si>
  <si>
    <t>Ş0</t>
  </si>
  <si>
    <t>Bank Asya Kredi Kartı</t>
  </si>
  <si>
    <t>Poğaça</t>
  </si>
  <si>
    <t>Diğer</t>
  </si>
  <si>
    <t>Ev Kriası</t>
  </si>
  <si>
    <t>Yapı Kredi'den kredi borcu</t>
  </si>
  <si>
    <t>Çikolata vb.</t>
  </si>
  <si>
    <t>Aliminyum Folyo</t>
  </si>
  <si>
    <t>Çay, zeytin</t>
  </si>
  <si>
    <t>Zeytin Yağı</t>
  </si>
  <si>
    <t>Açma,poğaça</t>
  </si>
  <si>
    <t>Doğalgaz Faturası</t>
  </si>
  <si>
    <t>Simit</t>
  </si>
  <si>
    <t>Bisküvi</t>
  </si>
  <si>
    <t>Kuruyemiş, bisküvi vb.</t>
  </si>
  <si>
    <t>Sebze</t>
  </si>
  <si>
    <t>Ev eşyası</t>
  </si>
  <si>
    <t>Kapıcı</t>
  </si>
  <si>
    <t>Patates</t>
  </si>
  <si>
    <t>Zeytin</t>
  </si>
  <si>
    <t>Çubuk</t>
  </si>
  <si>
    <t>Diş Macunu</t>
  </si>
  <si>
    <t>Kıyma</t>
  </si>
  <si>
    <t>Şanti</t>
  </si>
  <si>
    <t>Bağış</t>
  </si>
  <si>
    <t>Su Faturası</t>
  </si>
  <si>
    <t>Şirket Geri Ödemesi</t>
  </si>
  <si>
    <t>Tür</t>
  </si>
  <si>
    <t>Dondurma</t>
  </si>
  <si>
    <t>Akbil</t>
  </si>
  <si>
    <t>Minübüs</t>
  </si>
  <si>
    <t>Piknik, tatil, seyahat vb.</t>
  </si>
  <si>
    <t>Adalar-Piknik için market</t>
  </si>
  <si>
    <t>Adalar-Piknik için döner</t>
  </si>
  <si>
    <t>Lokum</t>
  </si>
  <si>
    <t>Said'e harçlık</t>
  </si>
  <si>
    <t>Simit ve meyvesuyu</t>
  </si>
  <si>
    <t>Çömlek Sütlaç Kase</t>
  </si>
  <si>
    <t>Reçel</t>
  </si>
  <si>
    <t>Ankara - Yol ücreti (Gidiş ve dönüş)</t>
  </si>
  <si>
    <t>Ankara - Polatlı yolu</t>
  </si>
  <si>
    <t>Oyuncak</t>
  </si>
  <si>
    <t>Çocuklara Harçlık</t>
  </si>
  <si>
    <t>Anneme harçlık</t>
  </si>
  <si>
    <t>Polatlı'da tavuk yemeği</t>
  </si>
  <si>
    <t>Trenle Polatlı-Ankara</t>
  </si>
  <si>
    <t>Gömlek (2 adet)</t>
  </si>
  <si>
    <t>Tişört</t>
  </si>
  <si>
    <t>Ankara şehir içi seyahat</t>
  </si>
  <si>
    <t>Ankara dönüşü taksi parası</t>
  </si>
  <si>
    <t>Harçlık Gönderme, çocuklara oyuncak vb.</t>
  </si>
  <si>
    <t>Şehilerarası Seyahat, şehirdışı seyahat</t>
  </si>
  <si>
    <t>simit</t>
  </si>
  <si>
    <t>su</t>
  </si>
  <si>
    <t>yara bantı</t>
  </si>
  <si>
    <t>ekmek</t>
  </si>
  <si>
    <t>BankAsya Kredi Kartı</t>
  </si>
  <si>
    <t>YapıKredi Kredi Kartı</t>
  </si>
  <si>
    <t>Diğer Kredi Kartı</t>
  </si>
  <si>
    <t>domates</t>
  </si>
  <si>
    <t>KPSS Ücreti</t>
  </si>
  <si>
    <t>leblebi</t>
  </si>
  <si>
    <t>toz şeker</t>
  </si>
  <si>
    <t>yastık</t>
  </si>
  <si>
    <t>zeytin</t>
  </si>
  <si>
    <t>süpürge torbası</t>
  </si>
  <si>
    <t>biber</t>
  </si>
  <si>
    <t>Şirkete gidiş</t>
  </si>
  <si>
    <t>Şirkette kahvaltı</t>
  </si>
  <si>
    <t>Tasarruf Hesabı</t>
  </si>
  <si>
    <t>H13</t>
  </si>
  <si>
    <t>TASARRUF Hesabı</t>
  </si>
  <si>
    <t>Sucuk</t>
  </si>
  <si>
    <t>Turşu</t>
  </si>
  <si>
    <t>Ütü</t>
  </si>
  <si>
    <t>CD</t>
  </si>
  <si>
    <t>Kozyatağı Doktor Randevusu seyahat</t>
  </si>
  <si>
    <t>Dışarda Kahvaltı</t>
  </si>
  <si>
    <t>Taksi</t>
  </si>
  <si>
    <t>MiniaTürk Giriş</t>
  </si>
  <si>
    <t>Eyüp Sultan Yemek, dondurma vb.</t>
  </si>
  <si>
    <t>Şirkette veya Dışarıda Kahvaltı, Yemek vb.</t>
  </si>
  <si>
    <t>Şirkette yemek</t>
  </si>
  <si>
    <t>Çeşitli Mutfak harcamaları</t>
  </si>
  <si>
    <t>Yiyecek</t>
  </si>
  <si>
    <t>Şirket için harcamalar</t>
  </si>
  <si>
    <t>Ulaşım</t>
  </si>
  <si>
    <t>Kredi Kartı borcu</t>
  </si>
  <si>
    <t>Elektrik Faturası</t>
  </si>
  <si>
    <t>Sebze ve meyve</t>
  </si>
  <si>
    <t>ıspanak</t>
  </si>
  <si>
    <t>et</t>
  </si>
  <si>
    <t>dondurma</t>
  </si>
  <si>
    <t>şeker</t>
  </si>
  <si>
    <t>baklava</t>
  </si>
  <si>
    <t>kıyafet</t>
  </si>
  <si>
    <t>bağış</t>
  </si>
  <si>
    <t>Pazardan sebze</t>
  </si>
  <si>
    <t>ruj</t>
  </si>
  <si>
    <t>Balık</t>
  </si>
  <si>
    <t>kadayıf</t>
  </si>
  <si>
    <t>isot</t>
  </si>
  <si>
    <t>Ali Maaş</t>
  </si>
  <si>
    <t>Ayşe Maaş</t>
  </si>
  <si>
    <t>Ali Cep Telefonu</t>
  </si>
  <si>
    <t>Ayşe Cep Telefonu</t>
  </si>
  <si>
    <t>Ayşe-Okulda bağış</t>
  </si>
  <si>
    <t>Ayşe-Poğaça</t>
  </si>
  <si>
    <t>Ayşe-Simit, poğaça</t>
  </si>
  <si>
    <t>Ayşe-Hamburger</t>
  </si>
  <si>
    <t>Ayşe-Çamaşır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</si>
</sst>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  <numFmt numFmtId="165" formatCode="#,##0_ ;[Red]\-#,##0\ "/>
    <numFmt numFmtId="166" formatCode="[$-41F]d\ mmmm\ yyyy;@"/>
    <numFmt numFmtId="167" formatCode="#,##0.00_ ;[Red]\-#,##0.00\ "/>
    <numFmt numFmtId="168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42" applyNumberFormat="1" applyFont="1" applyAlignment="1">
      <alignment horizontal="right"/>
    </xf>
    <xf numFmtId="0" fontId="3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 horizontal="left" indent="3"/>
    </xf>
    <xf numFmtId="2" fontId="0" fillId="0" borderId="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65" fontId="2" fillId="0" borderId="0" xfId="42" applyNumberFormat="1" applyFont="1" applyAlignment="1">
      <alignment/>
    </xf>
    <xf numFmtId="165" fontId="6" fillId="0" borderId="0" xfId="42" applyNumberFormat="1" applyFont="1" applyAlignment="1">
      <alignment/>
    </xf>
    <xf numFmtId="165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66" fontId="3" fillId="0" borderId="10" xfId="0" applyNumberFormat="1" applyFont="1" applyBorder="1" applyAlignment="1">
      <alignment/>
    </xf>
    <xf numFmtId="0" fontId="5" fillId="0" borderId="0" xfId="0" applyFont="1" applyAlignment="1">
      <alignment horizontal="left" wrapText="1" indent="3"/>
    </xf>
    <xf numFmtId="0" fontId="4" fillId="0" borderId="13" xfId="0" applyFont="1" applyBorder="1" applyAlignment="1">
      <alignment horizontal="center"/>
    </xf>
    <xf numFmtId="167" fontId="0" fillId="0" borderId="14" xfId="0" applyNumberForma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25"/>
  <sheetViews>
    <sheetView showGridLines="0" tabSelected="1" zoomScale="85" zoomScaleNormal="85" zoomScalePageLayoutView="0" workbookViewId="0" topLeftCell="A1">
      <selection activeCell="E78" sqref="E78"/>
    </sheetView>
  </sheetViews>
  <sheetFormatPr defaultColWidth="9.140625" defaultRowHeight="15"/>
  <cols>
    <col min="1" max="1" width="11.57421875" style="0" bestFit="1" customWidth="1"/>
    <col min="2" max="2" width="33.28125" style="0" customWidth="1"/>
    <col min="3" max="3" width="20.8515625" style="0" customWidth="1"/>
    <col min="4" max="4" width="14.57421875" style="0" customWidth="1"/>
    <col min="5" max="5" width="14.8515625" style="0" bestFit="1" customWidth="1"/>
    <col min="6" max="6" width="15.7109375" style="0" bestFit="1" customWidth="1"/>
    <col min="7" max="7" width="15.00390625" style="1" bestFit="1" customWidth="1"/>
    <col min="8" max="8" width="12.140625" style="2" bestFit="1" customWidth="1"/>
    <col min="9" max="9" width="12.421875" style="0" bestFit="1" customWidth="1"/>
    <col min="10" max="10" width="13.28125" style="0" bestFit="1" customWidth="1"/>
    <col min="11" max="11" width="13.140625" style="0" bestFit="1" customWidth="1"/>
    <col min="12" max="12" width="12.57421875" style="0" bestFit="1" customWidth="1"/>
    <col min="13" max="13" width="13.00390625" style="0" bestFit="1" customWidth="1"/>
    <col min="14" max="14" width="12.57421875" style="0" bestFit="1" customWidth="1"/>
    <col min="15" max="15" width="9.57421875" style="0" customWidth="1"/>
    <col min="16" max="16" width="12.8515625" style="0" bestFit="1" customWidth="1"/>
  </cols>
  <sheetData>
    <row r="1" spans="2:3" ht="15">
      <c r="B1" s="8" t="s">
        <v>31</v>
      </c>
      <c r="C1" s="3" t="s">
        <v>11</v>
      </c>
    </row>
    <row r="2" spans="1:14" ht="15">
      <c r="A2" s="9"/>
      <c r="B2" s="5" t="s">
        <v>1</v>
      </c>
      <c r="C2" s="25">
        <v>39933</v>
      </c>
      <c r="D2" s="25">
        <v>39964</v>
      </c>
      <c r="E2" s="25">
        <v>39994</v>
      </c>
      <c r="F2" s="25">
        <v>40024</v>
      </c>
      <c r="G2" s="25">
        <v>40055</v>
      </c>
      <c r="H2" s="25">
        <v>40086</v>
      </c>
      <c r="I2" s="25">
        <v>40116</v>
      </c>
      <c r="J2" s="25">
        <v>40147</v>
      </c>
      <c r="K2" s="25">
        <v>40177</v>
      </c>
      <c r="L2" s="25">
        <v>40208</v>
      </c>
      <c r="M2" s="25">
        <v>40237</v>
      </c>
      <c r="N2" s="25">
        <v>40265</v>
      </c>
    </row>
    <row r="3" spans="1:14" s="8" customFormat="1" ht="15">
      <c r="A3" s="4" t="s">
        <v>12</v>
      </c>
      <c r="B3" s="4" t="s">
        <v>148</v>
      </c>
      <c r="C3" s="19">
        <f aca="true" t="shared" si="0" ref="C3:C13">SUMPRODUCT(($A$57:$A$1525=$A3)*($B$57:$B$1525&lt;=C$43)*($D$57:$D$1525))</f>
        <v>119</v>
      </c>
      <c r="D3" s="19">
        <f>SUMPRODUCT(($A$57:$A$1525=$A3)*($B$57:$B$1525&lt;=D$43)*($B$57:$B$1525&gt;C$43)*($D$57:$D$1525))</f>
        <v>0</v>
      </c>
      <c r="E3" s="19">
        <f aca="true" t="shared" si="1" ref="E3:N3">SUMPRODUCT(($A$57:$A$1525=$A3)*($B$57:$B$1525&lt;=E$43)*($B$57:$B$1525&gt;D$43)*($D$57:$D$1525))</f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</row>
    <row r="4" spans="1:14" s="8" customFormat="1" ht="15">
      <c r="A4" s="4" t="s">
        <v>13</v>
      </c>
      <c r="B4" s="4" t="s">
        <v>149</v>
      </c>
      <c r="C4" s="19">
        <f t="shared" si="0"/>
        <v>280</v>
      </c>
      <c r="D4" s="19">
        <f>SUMPRODUCT(($A$57:$A$1525=$A4)*($B$57:$B$1525&lt;=D$43)*($B$57:$B$1525&gt;C$43)*($D$57:$D$1525))</f>
        <v>257.74</v>
      </c>
      <c r="E4" s="19">
        <f aca="true" t="shared" si="2" ref="E4:N4">SUMPRODUCT(($A$57:$A$1525=$A4)*($B$57:$B$1525&lt;=E$43)*($B$57:$B$1525&gt;D$43)*($D$57:$D$1525))</f>
        <v>0</v>
      </c>
      <c r="F4" s="19">
        <f t="shared" si="2"/>
        <v>0</v>
      </c>
      <c r="G4" s="19">
        <f t="shared" si="2"/>
        <v>0</v>
      </c>
      <c r="H4" s="19">
        <f t="shared" si="2"/>
        <v>0</v>
      </c>
      <c r="I4" s="19">
        <f t="shared" si="2"/>
        <v>0</v>
      </c>
      <c r="J4" s="19">
        <f t="shared" si="2"/>
        <v>0</v>
      </c>
      <c r="K4" s="19">
        <f t="shared" si="2"/>
        <v>0</v>
      </c>
      <c r="L4" s="19">
        <f t="shared" si="2"/>
        <v>0</v>
      </c>
      <c r="M4" s="19">
        <f t="shared" si="2"/>
        <v>0</v>
      </c>
      <c r="N4" s="19">
        <f t="shared" si="2"/>
        <v>0</v>
      </c>
    </row>
    <row r="5" spans="1:14" s="8" customFormat="1" ht="15">
      <c r="A5" s="4" t="s">
        <v>14</v>
      </c>
      <c r="B5" s="4" t="s">
        <v>150</v>
      </c>
      <c r="C5" s="19">
        <f t="shared" si="0"/>
        <v>0</v>
      </c>
      <c r="D5" s="19">
        <f aca="true" t="shared" si="3" ref="D5:N5">SUMPRODUCT(($A$57:$A$1525=$A5)*($B$57:$B$1525&lt;=D$43)*($B$57:$B$1525&gt;C$43)*($D$57:$D$1525))</f>
        <v>0</v>
      </c>
      <c r="E5" s="19">
        <f t="shared" si="3"/>
        <v>0</v>
      </c>
      <c r="F5" s="19">
        <f t="shared" si="3"/>
        <v>0</v>
      </c>
      <c r="G5" s="19">
        <f t="shared" si="3"/>
        <v>0</v>
      </c>
      <c r="H5" s="19">
        <f t="shared" si="3"/>
        <v>0</v>
      </c>
      <c r="I5" s="19">
        <f t="shared" si="3"/>
        <v>0</v>
      </c>
      <c r="J5" s="19">
        <f t="shared" si="3"/>
        <v>0</v>
      </c>
      <c r="K5" s="19">
        <f t="shared" si="3"/>
        <v>0</v>
      </c>
      <c r="L5" s="19">
        <f t="shared" si="3"/>
        <v>0</v>
      </c>
      <c r="M5" s="19">
        <f t="shared" si="3"/>
        <v>0</v>
      </c>
      <c r="N5" s="19">
        <f t="shared" si="3"/>
        <v>0</v>
      </c>
    </row>
    <row r="6" spans="1:14" s="8" customFormat="1" ht="15">
      <c r="A6" s="4" t="s">
        <v>15</v>
      </c>
      <c r="B6" s="4" t="s">
        <v>0</v>
      </c>
      <c r="C6" s="19">
        <f t="shared" si="0"/>
        <v>0</v>
      </c>
      <c r="D6" s="19">
        <f aca="true" t="shared" si="4" ref="D6:N6">SUMPRODUCT(($A$57:$A$1525=$A6)*($B$57:$B$1525&lt;=D$43)*($B$57:$B$1525&gt;C$43)*($D$57:$D$1525))</f>
        <v>0</v>
      </c>
      <c r="E6" s="19">
        <f t="shared" si="4"/>
        <v>0</v>
      </c>
      <c r="F6" s="19">
        <f t="shared" si="4"/>
        <v>0</v>
      </c>
      <c r="G6" s="19">
        <f t="shared" si="4"/>
        <v>0</v>
      </c>
      <c r="H6" s="19">
        <f t="shared" si="4"/>
        <v>0</v>
      </c>
      <c r="I6" s="19">
        <f t="shared" si="4"/>
        <v>0</v>
      </c>
      <c r="J6" s="19">
        <f t="shared" si="4"/>
        <v>0</v>
      </c>
      <c r="K6" s="19">
        <f t="shared" si="4"/>
        <v>0</v>
      </c>
      <c r="L6" s="19">
        <f t="shared" si="4"/>
        <v>0</v>
      </c>
      <c r="M6" s="19">
        <f t="shared" si="4"/>
        <v>0</v>
      </c>
      <c r="N6" s="19">
        <f t="shared" si="4"/>
        <v>0</v>
      </c>
    </row>
    <row r="7" spans="1:14" s="8" customFormat="1" ht="15">
      <c r="A7" s="4" t="s">
        <v>16</v>
      </c>
      <c r="B7" s="4" t="s">
        <v>2</v>
      </c>
      <c r="C7" s="19">
        <f t="shared" si="0"/>
        <v>500</v>
      </c>
      <c r="D7" s="19">
        <f aca="true" t="shared" si="5" ref="D7:N7">SUMPRODUCT(($A$57:$A$1525=$A7)*($B$57:$B$1525&lt;=D$43)*($B$57:$B$1525&gt;C$43)*($D$57:$D$1525))</f>
        <v>0</v>
      </c>
      <c r="E7" s="19">
        <f t="shared" si="5"/>
        <v>0</v>
      </c>
      <c r="F7" s="19">
        <f t="shared" si="5"/>
        <v>0</v>
      </c>
      <c r="G7" s="19">
        <f t="shared" si="5"/>
        <v>0</v>
      </c>
      <c r="H7" s="19">
        <f t="shared" si="5"/>
        <v>0</v>
      </c>
      <c r="I7" s="19">
        <f t="shared" si="5"/>
        <v>0</v>
      </c>
      <c r="J7" s="19">
        <f t="shared" si="5"/>
        <v>0</v>
      </c>
      <c r="K7" s="19">
        <f t="shared" si="5"/>
        <v>0</v>
      </c>
      <c r="L7" s="19">
        <f t="shared" si="5"/>
        <v>0</v>
      </c>
      <c r="M7" s="19">
        <f t="shared" si="5"/>
        <v>0</v>
      </c>
      <c r="N7" s="19">
        <f t="shared" si="5"/>
        <v>0</v>
      </c>
    </row>
    <row r="8" spans="1:14" s="8" customFormat="1" ht="15">
      <c r="A8" s="4" t="s">
        <v>17</v>
      </c>
      <c r="B8" s="4" t="s">
        <v>3</v>
      </c>
      <c r="C8" s="19">
        <f t="shared" si="0"/>
        <v>40</v>
      </c>
      <c r="D8" s="19">
        <f aca="true" t="shared" si="6" ref="D8:N8">SUMPRODUCT(($A$57:$A$1525=$A8)*($B$57:$B$1525&lt;=D$43)*($B$57:$B$1525&gt;C$43)*($D$57:$D$1525))</f>
        <v>0</v>
      </c>
      <c r="E8" s="19">
        <f t="shared" si="6"/>
        <v>0</v>
      </c>
      <c r="F8" s="19">
        <f t="shared" si="6"/>
        <v>0</v>
      </c>
      <c r="G8" s="19">
        <f t="shared" si="6"/>
        <v>0</v>
      </c>
      <c r="H8" s="19">
        <f t="shared" si="6"/>
        <v>0</v>
      </c>
      <c r="I8" s="19">
        <f t="shared" si="6"/>
        <v>0</v>
      </c>
      <c r="J8" s="19">
        <f t="shared" si="6"/>
        <v>0</v>
      </c>
      <c r="K8" s="19">
        <f t="shared" si="6"/>
        <v>0</v>
      </c>
      <c r="L8" s="19">
        <f t="shared" si="6"/>
        <v>0</v>
      </c>
      <c r="M8" s="19">
        <f t="shared" si="6"/>
        <v>0</v>
      </c>
      <c r="N8" s="19">
        <f t="shared" si="6"/>
        <v>0</v>
      </c>
    </row>
    <row r="9" spans="1:14" s="8" customFormat="1" ht="15">
      <c r="A9" s="4" t="s">
        <v>18</v>
      </c>
      <c r="B9" s="4" t="s">
        <v>4</v>
      </c>
      <c r="C9" s="19">
        <f t="shared" si="0"/>
        <v>15</v>
      </c>
      <c r="D9" s="19">
        <f aca="true" t="shared" si="7" ref="D9:N9">SUMPRODUCT(($A$57:$A$1525=$A9)*($B$57:$B$1525&lt;=D$43)*($B$57:$B$1525&gt;C$43)*($D$57:$D$1525))</f>
        <v>0</v>
      </c>
      <c r="E9" s="19">
        <f t="shared" si="7"/>
        <v>0</v>
      </c>
      <c r="F9" s="19">
        <f t="shared" si="7"/>
        <v>0</v>
      </c>
      <c r="G9" s="19">
        <f t="shared" si="7"/>
        <v>0</v>
      </c>
      <c r="H9" s="19">
        <f t="shared" si="7"/>
        <v>0</v>
      </c>
      <c r="I9" s="19">
        <f t="shared" si="7"/>
        <v>0</v>
      </c>
      <c r="J9" s="19">
        <f t="shared" si="7"/>
        <v>0</v>
      </c>
      <c r="K9" s="19">
        <f t="shared" si="7"/>
        <v>0</v>
      </c>
      <c r="L9" s="19">
        <f t="shared" si="7"/>
        <v>0</v>
      </c>
      <c r="M9" s="19">
        <f t="shared" si="7"/>
        <v>0</v>
      </c>
      <c r="N9" s="19">
        <f t="shared" si="7"/>
        <v>0</v>
      </c>
    </row>
    <row r="10" spans="1:14" s="8" customFormat="1" ht="15">
      <c r="A10" s="4" t="s">
        <v>19</v>
      </c>
      <c r="B10" s="4" t="s">
        <v>5</v>
      </c>
      <c r="C10" s="19">
        <f t="shared" si="0"/>
        <v>78.78</v>
      </c>
      <c r="D10" s="19">
        <f aca="true" t="shared" si="8" ref="D10:N10">SUMPRODUCT(($A$57:$A$1525=$A10)*($B$57:$B$1525&lt;=D$43)*($B$57:$B$1525&gt;C$43)*($D$57:$D$1525))</f>
        <v>0</v>
      </c>
      <c r="E10" s="19">
        <f t="shared" si="8"/>
        <v>0</v>
      </c>
      <c r="F10" s="19">
        <f t="shared" si="8"/>
        <v>0</v>
      </c>
      <c r="G10" s="19">
        <f t="shared" si="8"/>
        <v>0</v>
      </c>
      <c r="H10" s="19">
        <f t="shared" si="8"/>
        <v>0</v>
      </c>
      <c r="I10" s="19">
        <f t="shared" si="8"/>
        <v>0</v>
      </c>
      <c r="J10" s="19">
        <f t="shared" si="8"/>
        <v>0</v>
      </c>
      <c r="K10" s="19">
        <f t="shared" si="8"/>
        <v>0</v>
      </c>
      <c r="L10" s="19">
        <f t="shared" si="8"/>
        <v>0</v>
      </c>
      <c r="M10" s="19">
        <f t="shared" si="8"/>
        <v>0</v>
      </c>
      <c r="N10" s="19">
        <f t="shared" si="8"/>
        <v>0</v>
      </c>
    </row>
    <row r="11" spans="1:14" s="8" customFormat="1" ht="15">
      <c r="A11" s="4" t="s">
        <v>20</v>
      </c>
      <c r="B11" s="4" t="s">
        <v>6</v>
      </c>
      <c r="C11" s="19">
        <f t="shared" si="0"/>
        <v>0</v>
      </c>
      <c r="D11" s="19">
        <f aca="true" t="shared" si="9" ref="D11:N11">SUMPRODUCT(($A$57:$A$1525=$A11)*($B$57:$B$1525&lt;=D$43)*($B$57:$B$1525&gt;C$43)*($D$57:$D$1525))</f>
        <v>31.4</v>
      </c>
      <c r="E11" s="19">
        <f t="shared" si="9"/>
        <v>0</v>
      </c>
      <c r="F11" s="19">
        <f t="shared" si="9"/>
        <v>0</v>
      </c>
      <c r="G11" s="19">
        <f t="shared" si="9"/>
        <v>0</v>
      </c>
      <c r="H11" s="19">
        <f t="shared" si="9"/>
        <v>0</v>
      </c>
      <c r="I11" s="19">
        <f t="shared" si="9"/>
        <v>0</v>
      </c>
      <c r="J11" s="19">
        <f t="shared" si="9"/>
        <v>0</v>
      </c>
      <c r="K11" s="19">
        <f t="shared" si="9"/>
        <v>0</v>
      </c>
      <c r="L11" s="19">
        <f t="shared" si="9"/>
        <v>0</v>
      </c>
      <c r="M11" s="19">
        <f t="shared" si="9"/>
        <v>0</v>
      </c>
      <c r="N11" s="19">
        <f t="shared" si="9"/>
        <v>0</v>
      </c>
    </row>
    <row r="12" spans="1:14" s="8" customFormat="1" ht="15">
      <c r="A12" s="4" t="s">
        <v>21</v>
      </c>
      <c r="B12" s="4" t="s">
        <v>7</v>
      </c>
      <c r="C12" s="19">
        <f t="shared" si="0"/>
        <v>12</v>
      </c>
      <c r="D12" s="19">
        <f aca="true" t="shared" si="10" ref="D12:N12">SUMPRODUCT(($A$57:$A$1525=$A12)*($B$57:$B$1525&lt;=D$43)*($B$57:$B$1525&gt;C$43)*($D$57:$D$1525))</f>
        <v>0</v>
      </c>
      <c r="E12" s="19">
        <f t="shared" si="10"/>
        <v>0</v>
      </c>
      <c r="F12" s="19">
        <f t="shared" si="10"/>
        <v>0</v>
      </c>
      <c r="G12" s="19">
        <f t="shared" si="10"/>
        <v>0</v>
      </c>
      <c r="H12" s="19">
        <f t="shared" si="10"/>
        <v>0</v>
      </c>
      <c r="I12" s="19">
        <f t="shared" si="10"/>
        <v>0</v>
      </c>
      <c r="J12" s="19">
        <f t="shared" si="10"/>
        <v>0</v>
      </c>
      <c r="K12" s="19">
        <f t="shared" si="10"/>
        <v>0</v>
      </c>
      <c r="L12" s="19">
        <f t="shared" si="10"/>
        <v>0</v>
      </c>
      <c r="M12" s="19">
        <f t="shared" si="10"/>
        <v>0</v>
      </c>
      <c r="N12" s="19">
        <f t="shared" si="10"/>
        <v>0</v>
      </c>
    </row>
    <row r="13" spans="1:14" s="8" customFormat="1" ht="15">
      <c r="A13" s="4" t="s">
        <v>22</v>
      </c>
      <c r="B13" s="4" t="s">
        <v>8</v>
      </c>
      <c r="C13" s="19">
        <f t="shared" si="0"/>
        <v>109</v>
      </c>
      <c r="D13" s="19">
        <f aca="true" t="shared" si="11" ref="D13:N13">SUMPRODUCT(($A$57:$A$1525=$A13)*($B$57:$B$1525&lt;=D$43)*($B$57:$B$1525&gt;C$43)*($D$57:$D$1525))</f>
        <v>0</v>
      </c>
      <c r="E13" s="19">
        <f t="shared" si="11"/>
        <v>0</v>
      </c>
      <c r="F13" s="19">
        <f t="shared" si="11"/>
        <v>0</v>
      </c>
      <c r="G13" s="19">
        <f t="shared" si="11"/>
        <v>0</v>
      </c>
      <c r="H13" s="19">
        <f t="shared" si="11"/>
        <v>0</v>
      </c>
      <c r="I13" s="19">
        <f t="shared" si="11"/>
        <v>0</v>
      </c>
      <c r="J13" s="19">
        <f t="shared" si="11"/>
        <v>0</v>
      </c>
      <c r="K13" s="19">
        <f t="shared" si="11"/>
        <v>0</v>
      </c>
      <c r="L13" s="19">
        <f t="shared" si="11"/>
        <v>0</v>
      </c>
      <c r="M13" s="19">
        <f t="shared" si="11"/>
        <v>0</v>
      </c>
      <c r="N13" s="19">
        <f t="shared" si="11"/>
        <v>0</v>
      </c>
    </row>
    <row r="14" spans="1:14" s="8" customFormat="1" ht="15">
      <c r="A14" s="4" t="s">
        <v>92</v>
      </c>
      <c r="B14" s="4" t="s">
        <v>85</v>
      </c>
      <c r="C14" s="19">
        <f>SUM(C15:C17)</f>
        <v>-0.20000000000000284</v>
      </c>
      <c r="D14" s="19">
        <f>SUM(D15:D17)</f>
        <v>19.4</v>
      </c>
      <c r="E14" s="19">
        <f aca="true" t="shared" si="12" ref="E14:N14">SUM(E15:E17)</f>
        <v>0</v>
      </c>
      <c r="F14" s="19">
        <f t="shared" si="12"/>
        <v>0</v>
      </c>
      <c r="G14" s="19">
        <f t="shared" si="12"/>
        <v>0</v>
      </c>
      <c r="H14" s="19">
        <f t="shared" si="12"/>
        <v>0</v>
      </c>
      <c r="I14" s="19">
        <f t="shared" si="12"/>
        <v>0</v>
      </c>
      <c r="J14" s="19">
        <f t="shared" si="12"/>
        <v>0</v>
      </c>
      <c r="K14" s="19">
        <f t="shared" si="12"/>
        <v>0</v>
      </c>
      <c r="L14" s="19">
        <f t="shared" si="12"/>
        <v>0</v>
      </c>
      <c r="M14" s="19">
        <f t="shared" si="12"/>
        <v>0</v>
      </c>
      <c r="N14" s="19">
        <f t="shared" si="12"/>
        <v>0</v>
      </c>
    </row>
    <row r="15" spans="1:14" ht="15">
      <c r="A15" s="14" t="s">
        <v>82</v>
      </c>
      <c r="B15" s="14" t="s">
        <v>86</v>
      </c>
      <c r="C15" s="20">
        <f>SUMPRODUCT(($A$57:$A$1525=$A15)*($B$57:$B$1525&lt;=C$43)*($D$57:$D$1525))</f>
        <v>11.049999999999999</v>
      </c>
      <c r="D15" s="20">
        <f>SUMPRODUCT(($A$57:$A$1525=$A15)*($B$57:$B$1525&lt;=D$43)*($B$57:$B$1525&gt;C$43)*($D$57:$D$1525))</f>
        <v>5.4</v>
      </c>
      <c r="E15" s="20">
        <f aca="true" t="shared" si="13" ref="E15:N15">SUMPRODUCT(($A$57:$A$1525=$A15)*($B$57:$B$1525&lt;=E$43)*($B$57:$B$1525&gt;D$43)*($D$57:$D$1525))</f>
        <v>0</v>
      </c>
      <c r="F15" s="20">
        <f t="shared" si="13"/>
        <v>0</v>
      </c>
      <c r="G15" s="20">
        <f t="shared" si="13"/>
        <v>0</v>
      </c>
      <c r="H15" s="20">
        <f t="shared" si="13"/>
        <v>0</v>
      </c>
      <c r="I15" s="20">
        <f t="shared" si="13"/>
        <v>0</v>
      </c>
      <c r="J15" s="20">
        <f t="shared" si="13"/>
        <v>0</v>
      </c>
      <c r="K15" s="20">
        <f t="shared" si="13"/>
        <v>0</v>
      </c>
      <c r="L15" s="20">
        <f t="shared" si="13"/>
        <v>0</v>
      </c>
      <c r="M15" s="20">
        <f t="shared" si="13"/>
        <v>0</v>
      </c>
      <c r="N15" s="20">
        <f t="shared" si="13"/>
        <v>0</v>
      </c>
    </row>
    <row r="16" spans="1:14" ht="15">
      <c r="A16" s="14" t="s">
        <v>83</v>
      </c>
      <c r="B16" s="14" t="s">
        <v>89</v>
      </c>
      <c r="C16" s="20">
        <f>SUMPRODUCT(($A$57:$A$1525=$A16)*($B$57:$B$1525&lt;=C$43)*($D$57:$D$1525))</f>
        <v>57.75</v>
      </c>
      <c r="D16" s="20">
        <f>SUMPRODUCT(($A$57:$A$1525=$A16)*($B$57:$B$1525&lt;=D$43)*($B$57:$B$1525&gt;C$43)*($D$57:$D$1525))</f>
        <v>14</v>
      </c>
      <c r="E16" s="20">
        <f aca="true" t="shared" si="14" ref="E16:N16">SUMPRODUCT(($A$57:$A$1525=$A16)*($B$57:$B$1525&lt;=E$43)*($B$57:$B$1525&gt;D$43)*($D$57:$D$1525))</f>
        <v>0</v>
      </c>
      <c r="F16" s="20">
        <f t="shared" si="14"/>
        <v>0</v>
      </c>
      <c r="G16" s="20">
        <f t="shared" si="14"/>
        <v>0</v>
      </c>
      <c r="H16" s="20">
        <f t="shared" si="14"/>
        <v>0</v>
      </c>
      <c r="I16" s="20">
        <f t="shared" si="14"/>
        <v>0</v>
      </c>
      <c r="J16" s="20">
        <f t="shared" si="14"/>
        <v>0</v>
      </c>
      <c r="K16" s="20">
        <f t="shared" si="14"/>
        <v>0</v>
      </c>
      <c r="L16" s="20">
        <f t="shared" si="14"/>
        <v>0</v>
      </c>
      <c r="M16" s="20">
        <f t="shared" si="14"/>
        <v>0</v>
      </c>
      <c r="N16" s="20">
        <f t="shared" si="14"/>
        <v>0</v>
      </c>
    </row>
    <row r="17" spans="1:14" ht="15">
      <c r="A17" s="14" t="s">
        <v>84</v>
      </c>
      <c r="B17" s="14" t="s">
        <v>87</v>
      </c>
      <c r="C17" s="20">
        <f>SUMPRODUCT(($A$57:$A$1525=$A17)*($B$57:$B$1525&lt;=C$43)*($D$57:$D$1525))</f>
        <v>-69</v>
      </c>
      <c r="D17" s="20">
        <f>SUMPRODUCT(($A$57:$A$1525=$A17)*($B$57:$B$1525&lt;=D$43)*($B$57:$B$1525&gt;C$43)*($D$57:$D$1525))</f>
        <v>0</v>
      </c>
      <c r="E17" s="20">
        <f aca="true" t="shared" si="15" ref="E17:N17">SUMPRODUCT(($A$57:$A$1525=$A17)*($B$57:$B$1525&lt;=E$43)*($B$57:$B$1525&gt;D$43)*($D$57:$D$1525))</f>
        <v>0</v>
      </c>
      <c r="F17" s="20">
        <f t="shared" si="15"/>
        <v>0</v>
      </c>
      <c r="G17" s="20">
        <f t="shared" si="15"/>
        <v>0</v>
      </c>
      <c r="H17" s="20">
        <f t="shared" si="15"/>
        <v>0</v>
      </c>
      <c r="I17" s="20">
        <f t="shared" si="15"/>
        <v>0</v>
      </c>
      <c r="J17" s="20">
        <f t="shared" si="15"/>
        <v>0</v>
      </c>
      <c r="K17" s="20">
        <f t="shared" si="15"/>
        <v>0</v>
      </c>
      <c r="L17" s="20">
        <f t="shared" si="15"/>
        <v>0</v>
      </c>
      <c r="M17" s="20">
        <f t="shared" si="15"/>
        <v>0</v>
      </c>
      <c r="N17" s="20">
        <f t="shared" si="15"/>
        <v>0</v>
      </c>
    </row>
    <row r="18" spans="1:14" ht="15">
      <c r="A18" s="4" t="s">
        <v>25</v>
      </c>
      <c r="B18" s="4" t="s">
        <v>10</v>
      </c>
      <c r="C18" s="19">
        <f>SUM(C19:C33)</f>
        <v>1029.6599999999999</v>
      </c>
      <c r="D18" s="19">
        <f>SUM(D19:D33)</f>
        <v>473.02</v>
      </c>
      <c r="E18" s="19">
        <f aca="true" t="shared" si="16" ref="E18:M18">SUM(E19:E33)</f>
        <v>0</v>
      </c>
      <c r="F18" s="19">
        <f t="shared" si="16"/>
        <v>0</v>
      </c>
      <c r="G18" s="19">
        <f t="shared" si="16"/>
        <v>0</v>
      </c>
      <c r="H18" s="19">
        <f t="shared" si="16"/>
        <v>0</v>
      </c>
      <c r="I18" s="19">
        <f t="shared" si="16"/>
        <v>0</v>
      </c>
      <c r="J18" s="19">
        <f t="shared" si="16"/>
        <v>500</v>
      </c>
      <c r="K18" s="19">
        <f t="shared" si="16"/>
        <v>0</v>
      </c>
      <c r="L18" s="19">
        <f t="shared" si="16"/>
        <v>0</v>
      </c>
      <c r="M18" s="19">
        <f t="shared" si="16"/>
        <v>0</v>
      </c>
      <c r="N18" s="19">
        <f>SUMPRODUCT(($A$57:$A$1525=$A18)*($B$57:$B$1525&lt;=N$43)*($B$57:$B$1525&gt;M$43)*($D$57:$D$1525))</f>
        <v>0</v>
      </c>
    </row>
    <row r="19" spans="1:14" ht="15">
      <c r="A19" s="14" t="s">
        <v>53</v>
      </c>
      <c r="B19" s="26" t="s">
        <v>63</v>
      </c>
      <c r="C19" s="20">
        <f aca="true" t="shared" si="17" ref="C19:C34">SUMPRODUCT(($A$57:$A$1525=$A19)*($B$57:$B$1525&lt;=C$43)*($D$57:$D$1525))</f>
        <v>33.58</v>
      </c>
      <c r="D19" s="20">
        <f aca="true" t="shared" si="18" ref="D19:N19">SUMPRODUCT(($A$57:$A$1525=$A19)*($B$57:$B$1525&lt;=D$43)*($B$57:$B$1525&gt;C$43)*($D$57:$D$1525))</f>
        <v>82.58</v>
      </c>
      <c r="E19" s="20">
        <f t="shared" si="18"/>
        <v>0</v>
      </c>
      <c r="F19" s="20">
        <f t="shared" si="18"/>
        <v>0</v>
      </c>
      <c r="G19" s="20">
        <f t="shared" si="18"/>
        <v>0</v>
      </c>
      <c r="H19" s="20">
        <f t="shared" si="18"/>
        <v>0</v>
      </c>
      <c r="I19" s="20">
        <f t="shared" si="18"/>
        <v>0</v>
      </c>
      <c r="J19" s="20">
        <f t="shared" si="18"/>
        <v>0</v>
      </c>
      <c r="K19" s="20">
        <f t="shared" si="18"/>
        <v>0</v>
      </c>
      <c r="L19" s="20">
        <f t="shared" si="18"/>
        <v>0</v>
      </c>
      <c r="M19" s="20">
        <f t="shared" si="18"/>
        <v>0</v>
      </c>
      <c r="N19" s="20">
        <f t="shared" si="18"/>
        <v>0</v>
      </c>
    </row>
    <row r="20" spans="1:14" ht="15">
      <c r="A20" s="14" t="s">
        <v>54</v>
      </c>
      <c r="B20" s="26" t="s">
        <v>65</v>
      </c>
      <c r="C20" s="20">
        <f t="shared" si="17"/>
        <v>55.24</v>
      </c>
      <c r="D20" s="20">
        <f aca="true" t="shared" si="19" ref="D20:N20">SUMPRODUCT(($A$57:$A$1525=$A20)*($B$57:$B$1525&lt;=D$43)*($B$57:$B$1525&gt;C$43)*($D$57:$D$1525))</f>
        <v>4.75</v>
      </c>
      <c r="E20" s="20">
        <f t="shared" si="19"/>
        <v>0</v>
      </c>
      <c r="F20" s="20">
        <f t="shared" si="19"/>
        <v>0</v>
      </c>
      <c r="G20" s="20">
        <f t="shared" si="19"/>
        <v>0</v>
      </c>
      <c r="H20" s="20">
        <f t="shared" si="19"/>
        <v>0</v>
      </c>
      <c r="I20" s="20">
        <f t="shared" si="19"/>
        <v>0</v>
      </c>
      <c r="J20" s="20">
        <f t="shared" si="19"/>
        <v>500</v>
      </c>
      <c r="K20" s="20">
        <f t="shared" si="19"/>
        <v>0</v>
      </c>
      <c r="L20" s="20">
        <f t="shared" si="19"/>
        <v>0</v>
      </c>
      <c r="M20" s="20">
        <f t="shared" si="19"/>
        <v>0</v>
      </c>
      <c r="N20" s="20">
        <f t="shared" si="19"/>
        <v>0</v>
      </c>
    </row>
    <row r="21" spans="1:14" ht="15">
      <c r="A21" s="14" t="s">
        <v>55</v>
      </c>
      <c r="B21" s="26" t="s">
        <v>64</v>
      </c>
      <c r="C21" s="20">
        <f t="shared" si="17"/>
        <v>20.810000000000002</v>
      </c>
      <c r="D21" s="20">
        <f aca="true" t="shared" si="20" ref="D21:N21">SUMPRODUCT(($A$57:$A$1525=$A21)*($B$57:$B$1525&lt;=D$43)*($B$57:$B$1525&gt;C$43)*($D$57:$D$1525))</f>
        <v>24.73</v>
      </c>
      <c r="E21" s="20">
        <f t="shared" si="20"/>
        <v>0</v>
      </c>
      <c r="F21" s="20">
        <f t="shared" si="20"/>
        <v>0</v>
      </c>
      <c r="G21" s="20">
        <f t="shared" si="20"/>
        <v>0</v>
      </c>
      <c r="H21" s="20">
        <f t="shared" si="20"/>
        <v>0</v>
      </c>
      <c r="I21" s="20">
        <f t="shared" si="20"/>
        <v>0</v>
      </c>
      <c r="J21" s="20">
        <f t="shared" si="20"/>
        <v>0</v>
      </c>
      <c r="K21" s="20">
        <f t="shared" si="20"/>
        <v>0</v>
      </c>
      <c r="L21" s="20">
        <f t="shared" si="20"/>
        <v>0</v>
      </c>
      <c r="M21" s="20">
        <f t="shared" si="20"/>
        <v>0</v>
      </c>
      <c r="N21" s="20">
        <f t="shared" si="20"/>
        <v>0</v>
      </c>
    </row>
    <row r="22" spans="1:14" ht="15">
      <c r="A22" s="14" t="s">
        <v>56</v>
      </c>
      <c r="B22" s="26" t="s">
        <v>7</v>
      </c>
      <c r="C22" s="20">
        <f t="shared" si="17"/>
        <v>6.68</v>
      </c>
      <c r="D22" s="20">
        <f aca="true" t="shared" si="21" ref="D22:N22">SUMPRODUCT(($A$57:$A$1525=$A22)*($B$57:$B$1525&lt;=D$43)*($B$57:$B$1525&gt;C$43)*($D$57:$D$1525))</f>
        <v>2</v>
      </c>
      <c r="E22" s="20">
        <f t="shared" si="21"/>
        <v>0</v>
      </c>
      <c r="F22" s="20">
        <f t="shared" si="21"/>
        <v>0</v>
      </c>
      <c r="G22" s="20">
        <f t="shared" si="21"/>
        <v>0</v>
      </c>
      <c r="H22" s="20">
        <f t="shared" si="21"/>
        <v>0</v>
      </c>
      <c r="I22" s="20">
        <f t="shared" si="21"/>
        <v>0</v>
      </c>
      <c r="J22" s="20">
        <f t="shared" si="21"/>
        <v>0</v>
      </c>
      <c r="K22" s="20">
        <f t="shared" si="21"/>
        <v>0</v>
      </c>
      <c r="L22" s="20">
        <f t="shared" si="21"/>
        <v>0</v>
      </c>
      <c r="M22" s="20">
        <f t="shared" si="21"/>
        <v>0</v>
      </c>
      <c r="N22" s="20">
        <f t="shared" si="21"/>
        <v>0</v>
      </c>
    </row>
    <row r="23" spans="1:14" ht="15">
      <c r="A23" s="14" t="s">
        <v>57</v>
      </c>
      <c r="B23" s="26" t="s">
        <v>71</v>
      </c>
      <c r="C23" s="20">
        <f t="shared" si="17"/>
        <v>7.3</v>
      </c>
      <c r="D23" s="20">
        <f aca="true" t="shared" si="22" ref="D23:N23">SUMPRODUCT(($A$57:$A$1525=$A23)*($B$57:$B$1525&lt;=D$43)*($B$57:$B$1525&gt;C$43)*($D$57:$D$1525))</f>
        <v>5.2</v>
      </c>
      <c r="E23" s="20">
        <f t="shared" si="22"/>
        <v>0</v>
      </c>
      <c r="F23" s="20">
        <f t="shared" si="22"/>
        <v>0</v>
      </c>
      <c r="G23" s="20">
        <f t="shared" si="22"/>
        <v>0</v>
      </c>
      <c r="H23" s="20">
        <f t="shared" si="22"/>
        <v>0</v>
      </c>
      <c r="I23" s="20">
        <f t="shared" si="22"/>
        <v>0</v>
      </c>
      <c r="J23" s="20">
        <f t="shared" si="22"/>
        <v>0</v>
      </c>
      <c r="K23" s="20">
        <f t="shared" si="22"/>
        <v>0</v>
      </c>
      <c r="L23" s="20">
        <f t="shared" si="22"/>
        <v>0</v>
      </c>
      <c r="M23" s="20">
        <f t="shared" si="22"/>
        <v>0</v>
      </c>
      <c r="N23" s="20">
        <f t="shared" si="22"/>
        <v>0</v>
      </c>
    </row>
    <row r="24" spans="1:14" ht="15">
      <c r="A24" s="14" t="s">
        <v>58</v>
      </c>
      <c r="B24" s="26" t="s">
        <v>72</v>
      </c>
      <c r="C24" s="20">
        <f t="shared" si="17"/>
        <v>13.49</v>
      </c>
      <c r="D24" s="20">
        <f aca="true" t="shared" si="23" ref="D24:N24">SUMPRODUCT(($A$57:$A$1525=$A24)*($B$57:$B$1525&lt;=D$43)*($B$57:$B$1525&gt;C$43)*($D$57:$D$1525))</f>
        <v>0</v>
      </c>
      <c r="E24" s="20">
        <f t="shared" si="23"/>
        <v>0</v>
      </c>
      <c r="F24" s="20">
        <f t="shared" si="23"/>
        <v>0</v>
      </c>
      <c r="G24" s="20">
        <f t="shared" si="23"/>
        <v>0</v>
      </c>
      <c r="H24" s="20">
        <f t="shared" si="23"/>
        <v>0</v>
      </c>
      <c r="I24" s="20">
        <f t="shared" si="23"/>
        <v>0</v>
      </c>
      <c r="J24" s="20">
        <f t="shared" si="23"/>
        <v>0</v>
      </c>
      <c r="K24" s="20">
        <f t="shared" si="23"/>
        <v>0</v>
      </c>
      <c r="L24" s="20">
        <f t="shared" si="23"/>
        <v>0</v>
      </c>
      <c r="M24" s="20">
        <f t="shared" si="23"/>
        <v>0</v>
      </c>
      <c r="N24" s="20">
        <f t="shared" si="23"/>
        <v>0</v>
      </c>
    </row>
    <row r="25" spans="1:14" ht="15">
      <c r="A25" s="14" t="s">
        <v>59</v>
      </c>
      <c r="B25" s="26" t="s">
        <v>73</v>
      </c>
      <c r="C25" s="20">
        <f t="shared" si="17"/>
        <v>357.9</v>
      </c>
      <c r="D25" s="20">
        <f aca="true" t="shared" si="24" ref="D25:N25">SUMPRODUCT(($A$57:$A$1525=$A25)*($B$57:$B$1525&lt;=D$43)*($B$57:$B$1525&gt;C$43)*($D$57:$D$1525))</f>
        <v>4.95</v>
      </c>
      <c r="E25" s="20">
        <f t="shared" si="24"/>
        <v>0</v>
      </c>
      <c r="F25" s="20">
        <f t="shared" si="24"/>
        <v>0</v>
      </c>
      <c r="G25" s="20">
        <f t="shared" si="24"/>
        <v>0</v>
      </c>
      <c r="H25" s="20">
        <f t="shared" si="24"/>
        <v>0</v>
      </c>
      <c r="I25" s="20">
        <f t="shared" si="24"/>
        <v>0</v>
      </c>
      <c r="J25" s="20">
        <f t="shared" si="24"/>
        <v>0</v>
      </c>
      <c r="K25" s="20">
        <f t="shared" si="24"/>
        <v>0</v>
      </c>
      <c r="L25" s="20">
        <f t="shared" si="24"/>
        <v>0</v>
      </c>
      <c r="M25" s="20">
        <f t="shared" si="24"/>
        <v>0</v>
      </c>
      <c r="N25" s="20">
        <f t="shared" si="24"/>
        <v>0</v>
      </c>
    </row>
    <row r="26" spans="1:14" ht="15">
      <c r="A26" s="14" t="s">
        <v>60</v>
      </c>
      <c r="B26" s="26" t="s">
        <v>74</v>
      </c>
      <c r="C26" s="20">
        <f t="shared" si="17"/>
        <v>63.15</v>
      </c>
      <c r="D26" s="20">
        <f aca="true" t="shared" si="25" ref="D26:N26">SUMPRODUCT(($A$57:$A$1525=$A26)*($B$57:$B$1525&lt;=D$43)*($B$57:$B$1525&gt;C$43)*($D$57:$D$1525))</f>
        <v>22.7</v>
      </c>
      <c r="E26" s="20">
        <f t="shared" si="25"/>
        <v>0</v>
      </c>
      <c r="F26" s="20">
        <f t="shared" si="25"/>
        <v>0</v>
      </c>
      <c r="G26" s="20">
        <f t="shared" si="25"/>
        <v>0</v>
      </c>
      <c r="H26" s="20">
        <f t="shared" si="25"/>
        <v>0</v>
      </c>
      <c r="I26" s="20">
        <f t="shared" si="25"/>
        <v>0</v>
      </c>
      <c r="J26" s="20">
        <f t="shared" si="25"/>
        <v>0</v>
      </c>
      <c r="K26" s="20">
        <f t="shared" si="25"/>
        <v>0</v>
      </c>
      <c r="L26" s="20">
        <f t="shared" si="25"/>
        <v>0</v>
      </c>
      <c r="M26" s="20">
        <f t="shared" si="25"/>
        <v>0</v>
      </c>
      <c r="N26" s="20">
        <f t="shared" si="25"/>
        <v>0</v>
      </c>
    </row>
    <row r="27" spans="1:14" ht="30">
      <c r="A27" s="14" t="s">
        <v>61</v>
      </c>
      <c r="B27" s="26" t="s">
        <v>143</v>
      </c>
      <c r="C27" s="20">
        <f t="shared" si="17"/>
        <v>183.4</v>
      </c>
      <c r="D27" s="20">
        <f aca="true" t="shared" si="26" ref="D27:N27">SUMPRODUCT(($A$57:$A$1525=$A27)*($B$57:$B$1525&lt;=D$43)*($B$57:$B$1525&gt;C$43)*($D$57:$D$1525))</f>
        <v>0</v>
      </c>
      <c r="E27" s="20">
        <f t="shared" si="26"/>
        <v>0</v>
      </c>
      <c r="F27" s="20">
        <f t="shared" si="26"/>
        <v>0</v>
      </c>
      <c r="G27" s="20">
        <f t="shared" si="26"/>
        <v>0</v>
      </c>
      <c r="H27" s="20">
        <f t="shared" si="26"/>
        <v>0</v>
      </c>
      <c r="I27" s="20">
        <f t="shared" si="26"/>
        <v>0</v>
      </c>
      <c r="J27" s="20">
        <f t="shared" si="26"/>
        <v>0</v>
      </c>
      <c r="K27" s="20">
        <f t="shared" si="26"/>
        <v>0</v>
      </c>
      <c r="L27" s="20">
        <f t="shared" si="26"/>
        <v>0</v>
      </c>
      <c r="M27" s="20">
        <f t="shared" si="26"/>
        <v>0</v>
      </c>
      <c r="N27" s="20">
        <f t="shared" si="26"/>
        <v>0</v>
      </c>
    </row>
    <row r="28" spans="1:14" ht="30">
      <c r="A28" s="14" t="s">
        <v>62</v>
      </c>
      <c r="B28" s="26" t="s">
        <v>77</v>
      </c>
      <c r="C28" s="20">
        <f t="shared" si="17"/>
        <v>54.99</v>
      </c>
      <c r="D28" s="20">
        <f aca="true" t="shared" si="27" ref="D28:N28">SUMPRODUCT(($A$57:$A$1525=$A28)*($B$57:$B$1525&lt;=D$43)*($B$57:$B$1525&gt;C$43)*($D$57:$D$1525))</f>
        <v>255</v>
      </c>
      <c r="E28" s="20">
        <f t="shared" si="27"/>
        <v>0</v>
      </c>
      <c r="F28" s="20">
        <f t="shared" si="27"/>
        <v>0</v>
      </c>
      <c r="G28" s="20">
        <f t="shared" si="27"/>
        <v>0</v>
      </c>
      <c r="H28" s="20">
        <f t="shared" si="27"/>
        <v>0</v>
      </c>
      <c r="I28" s="20">
        <f t="shared" si="27"/>
        <v>0</v>
      </c>
      <c r="J28" s="20">
        <f t="shared" si="27"/>
        <v>0</v>
      </c>
      <c r="K28" s="20">
        <f t="shared" si="27"/>
        <v>0</v>
      </c>
      <c r="L28" s="20">
        <f t="shared" si="27"/>
        <v>0</v>
      </c>
      <c r="M28" s="20">
        <f t="shared" si="27"/>
        <v>0</v>
      </c>
      <c r="N28" s="20">
        <f t="shared" si="27"/>
        <v>0</v>
      </c>
    </row>
    <row r="29" spans="1:14" ht="15">
      <c r="A29" s="14" t="s">
        <v>66</v>
      </c>
      <c r="B29" s="26" t="s">
        <v>106</v>
      </c>
      <c r="C29" s="20">
        <f t="shared" si="17"/>
        <v>30.720000000000002</v>
      </c>
      <c r="D29" s="20">
        <f aca="true" t="shared" si="28" ref="D29:N29">SUMPRODUCT(($A$57:$A$1525=$A29)*($B$57:$B$1525&lt;=D$43)*($B$57:$B$1525&gt;C$43)*($D$57:$D$1525))</f>
        <v>13.31</v>
      </c>
      <c r="E29" s="20">
        <f t="shared" si="28"/>
        <v>0</v>
      </c>
      <c r="F29" s="20">
        <f t="shared" si="28"/>
        <v>0</v>
      </c>
      <c r="G29" s="20">
        <f t="shared" si="28"/>
        <v>0</v>
      </c>
      <c r="H29" s="20">
        <f t="shared" si="28"/>
        <v>0</v>
      </c>
      <c r="I29" s="20">
        <f t="shared" si="28"/>
        <v>0</v>
      </c>
      <c r="J29" s="20">
        <f t="shared" si="28"/>
        <v>0</v>
      </c>
      <c r="K29" s="20">
        <f t="shared" si="28"/>
        <v>0</v>
      </c>
      <c r="L29" s="20">
        <f t="shared" si="28"/>
        <v>0</v>
      </c>
      <c r="M29" s="20">
        <f t="shared" si="28"/>
        <v>0</v>
      </c>
      <c r="N29" s="20">
        <f t="shared" si="28"/>
        <v>0</v>
      </c>
    </row>
    <row r="30" spans="1:14" ht="30">
      <c r="A30" s="14" t="s">
        <v>67</v>
      </c>
      <c r="B30" s="26" t="s">
        <v>173</v>
      </c>
      <c r="C30" s="20">
        <f t="shared" si="17"/>
        <v>9.9</v>
      </c>
      <c r="D30" s="20">
        <f aca="true" t="shared" si="29" ref="D30:N30">SUMPRODUCT(($A$57:$A$1525=$A30)*($B$57:$B$1525&lt;=D$43)*($B$57:$B$1525&gt;C$43)*($D$57:$D$1525))</f>
        <v>9.3</v>
      </c>
      <c r="E30" s="20">
        <f t="shared" si="29"/>
        <v>0</v>
      </c>
      <c r="F30" s="20">
        <f t="shared" si="29"/>
        <v>0</v>
      </c>
      <c r="G30" s="20">
        <f t="shared" si="29"/>
        <v>0</v>
      </c>
      <c r="H30" s="20">
        <f t="shared" si="29"/>
        <v>0</v>
      </c>
      <c r="I30" s="20">
        <f t="shared" si="29"/>
        <v>0</v>
      </c>
      <c r="J30" s="20">
        <f t="shared" si="29"/>
        <v>0</v>
      </c>
      <c r="K30" s="20">
        <f t="shared" si="29"/>
        <v>0</v>
      </c>
      <c r="L30" s="20">
        <f t="shared" si="29"/>
        <v>0</v>
      </c>
      <c r="M30" s="20">
        <f t="shared" si="29"/>
        <v>0</v>
      </c>
      <c r="N30" s="20">
        <f t="shared" si="29"/>
        <v>0</v>
      </c>
    </row>
    <row r="31" spans="1:14" ht="15">
      <c r="A31" s="14" t="s">
        <v>68</v>
      </c>
      <c r="B31" s="26" t="s">
        <v>95</v>
      </c>
      <c r="C31" s="20">
        <f t="shared" si="17"/>
        <v>65</v>
      </c>
      <c r="D31" s="20">
        <f aca="true" t="shared" si="30" ref="D31:N31">SUMPRODUCT(($A$57:$A$1525=$A31)*($B$57:$B$1525&lt;=D$43)*($B$57:$B$1525&gt;C$43)*($D$57:$D$1525))</f>
        <v>13</v>
      </c>
      <c r="E31" s="20">
        <f t="shared" si="30"/>
        <v>0</v>
      </c>
      <c r="F31" s="20">
        <f t="shared" si="30"/>
        <v>0</v>
      </c>
      <c r="G31" s="20">
        <f t="shared" si="30"/>
        <v>0</v>
      </c>
      <c r="H31" s="20">
        <f t="shared" si="30"/>
        <v>0</v>
      </c>
      <c r="I31" s="20">
        <f t="shared" si="30"/>
        <v>0</v>
      </c>
      <c r="J31" s="20">
        <f t="shared" si="30"/>
        <v>0</v>
      </c>
      <c r="K31" s="20">
        <f t="shared" si="30"/>
        <v>0</v>
      </c>
      <c r="L31" s="20">
        <f t="shared" si="30"/>
        <v>0</v>
      </c>
      <c r="M31" s="20">
        <f t="shared" si="30"/>
        <v>0</v>
      </c>
      <c r="N31" s="20">
        <f t="shared" si="30"/>
        <v>0</v>
      </c>
    </row>
    <row r="32" spans="1:14" ht="15">
      <c r="A32" s="14" t="s">
        <v>69</v>
      </c>
      <c r="B32" s="26" t="s">
        <v>123</v>
      </c>
      <c r="C32" s="20">
        <f t="shared" si="17"/>
        <v>13.5</v>
      </c>
      <c r="D32" s="20">
        <f aca="true" t="shared" si="31" ref="D32:N32">SUMPRODUCT(($A$57:$A$1525=$A32)*($B$57:$B$1525&lt;=D$43)*($B$57:$B$1525&gt;C$43)*($D$57:$D$1525))</f>
        <v>35.5</v>
      </c>
      <c r="E32" s="20">
        <f t="shared" si="31"/>
        <v>0</v>
      </c>
      <c r="F32" s="20">
        <f t="shared" si="31"/>
        <v>0</v>
      </c>
      <c r="G32" s="20">
        <f t="shared" si="31"/>
        <v>0</v>
      </c>
      <c r="H32" s="20">
        <f t="shared" si="31"/>
        <v>0</v>
      </c>
      <c r="I32" s="20">
        <f t="shared" si="31"/>
        <v>0</v>
      </c>
      <c r="J32" s="20">
        <f t="shared" si="31"/>
        <v>0</v>
      </c>
      <c r="K32" s="20">
        <f t="shared" si="31"/>
        <v>0</v>
      </c>
      <c r="L32" s="20">
        <f t="shared" si="31"/>
        <v>0</v>
      </c>
      <c r="M32" s="20">
        <f t="shared" si="31"/>
        <v>0</v>
      </c>
      <c r="N32" s="20">
        <f t="shared" si="31"/>
        <v>0</v>
      </c>
    </row>
    <row r="33" spans="1:14" ht="30">
      <c r="A33" s="14" t="s">
        <v>70</v>
      </c>
      <c r="B33" s="26" t="s">
        <v>142</v>
      </c>
      <c r="C33" s="20">
        <f t="shared" si="17"/>
        <v>114</v>
      </c>
      <c r="D33" s="20">
        <f aca="true" t="shared" si="32" ref="D33:N33">SUMPRODUCT(($A$57:$A$1525=$A33)*($B$57:$B$1525&lt;=D$43)*($B$57:$B$1525&gt;C$43)*($D$57:$D$1525))</f>
        <v>0</v>
      </c>
      <c r="E33" s="20">
        <f t="shared" si="32"/>
        <v>0</v>
      </c>
      <c r="F33" s="20">
        <f t="shared" si="32"/>
        <v>0</v>
      </c>
      <c r="G33" s="20">
        <f t="shared" si="32"/>
        <v>0</v>
      </c>
      <c r="H33" s="20">
        <f t="shared" si="32"/>
        <v>0</v>
      </c>
      <c r="I33" s="20">
        <f t="shared" si="32"/>
        <v>0</v>
      </c>
      <c r="J33" s="20">
        <f t="shared" si="32"/>
        <v>0</v>
      </c>
      <c r="K33" s="20">
        <f t="shared" si="32"/>
        <v>0</v>
      </c>
      <c r="L33" s="20">
        <f t="shared" si="32"/>
        <v>0</v>
      </c>
      <c r="M33" s="20">
        <f t="shared" si="32"/>
        <v>0</v>
      </c>
      <c r="N33" s="20">
        <f t="shared" si="32"/>
        <v>0</v>
      </c>
    </row>
    <row r="34" spans="1:14" s="8" customFormat="1" ht="15">
      <c r="A34" s="4" t="s">
        <v>162</v>
      </c>
      <c r="B34" s="4" t="s">
        <v>163</v>
      </c>
      <c r="C34" s="19">
        <f t="shared" si="17"/>
        <v>361</v>
      </c>
      <c r="D34" s="19">
        <f aca="true" t="shared" si="33" ref="D34:N34">SUMPRODUCT(($A$57:$A$1525=$A34)*($B$57:$B$1525&lt;=D$43)*($B$57:$B$1525&gt;C$43)*($D$57:$D$1525))</f>
        <v>0</v>
      </c>
      <c r="E34" s="19">
        <f t="shared" si="33"/>
        <v>0</v>
      </c>
      <c r="F34" s="19">
        <f t="shared" si="33"/>
        <v>0</v>
      </c>
      <c r="G34" s="19">
        <f t="shared" si="33"/>
        <v>0</v>
      </c>
      <c r="H34" s="19">
        <f t="shared" si="33"/>
        <v>0</v>
      </c>
      <c r="I34" s="19">
        <f t="shared" si="33"/>
        <v>0</v>
      </c>
      <c r="J34" s="19">
        <f t="shared" si="33"/>
        <v>0</v>
      </c>
      <c r="K34" s="19">
        <f t="shared" si="33"/>
        <v>0</v>
      </c>
      <c r="L34" s="19">
        <f t="shared" si="33"/>
        <v>0</v>
      </c>
      <c r="M34" s="19">
        <f t="shared" si="33"/>
        <v>0</v>
      </c>
      <c r="N34" s="19">
        <f t="shared" si="33"/>
        <v>0</v>
      </c>
    </row>
    <row r="35" spans="2:14" ht="15">
      <c r="B35" s="5" t="s">
        <v>38</v>
      </c>
      <c r="C35" s="16">
        <f>SUM(C3:C14,C18,C34)</f>
        <v>2544.24</v>
      </c>
      <c r="D35" s="16">
        <f aca="true" t="shared" si="34" ref="D35:N35">SUM(D3:D14,D18,D34)</f>
        <v>781.56</v>
      </c>
      <c r="E35" s="16">
        <f t="shared" si="34"/>
        <v>0</v>
      </c>
      <c r="F35" s="16">
        <f t="shared" si="34"/>
        <v>0</v>
      </c>
      <c r="G35" s="16">
        <f t="shared" si="34"/>
        <v>0</v>
      </c>
      <c r="H35" s="16">
        <f t="shared" si="34"/>
        <v>0</v>
      </c>
      <c r="I35" s="16">
        <f t="shared" si="34"/>
        <v>0</v>
      </c>
      <c r="J35" s="16">
        <f t="shared" si="34"/>
        <v>500</v>
      </c>
      <c r="K35" s="16">
        <f t="shared" si="34"/>
        <v>0</v>
      </c>
      <c r="L35" s="16">
        <f t="shared" si="34"/>
        <v>0</v>
      </c>
      <c r="M35" s="16">
        <f t="shared" si="34"/>
        <v>0</v>
      </c>
      <c r="N35" s="16">
        <f t="shared" si="34"/>
        <v>0</v>
      </c>
    </row>
    <row r="36" spans="2:14" ht="15">
      <c r="B36" s="4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9"/>
      <c r="B37" s="12" t="s">
        <v>39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5">
      <c r="A38" s="4" t="s">
        <v>43</v>
      </c>
      <c r="B38" s="4" t="s">
        <v>41</v>
      </c>
      <c r="C38" s="17">
        <f>SUMPRODUCT(($F$57:$F$1522=$A38)*($B$57:$B$1522&lt;=C$43)*($D$57:$D$1522))</f>
        <v>2257.5900000000006</v>
      </c>
      <c r="D38" s="17">
        <f>SUMPRODUCT(($F$57:$F$1522=$A38)*($B$57:$B$1522&lt;=D$43)*($B$57:$B$1522&gt;C$43)*($D$57:$D$1522))</f>
        <v>478.9599999999999</v>
      </c>
      <c r="E38" s="17">
        <f aca="true" t="shared" si="35" ref="E38:N38">SUMPRODUCT(($F$57:$F$1522=$A38)*($B$57:$B$1522&lt;=E$43)*($B$57:$B$1522&gt;D$43)*($D$57:$D$1522))</f>
        <v>0</v>
      </c>
      <c r="F38" s="17">
        <f t="shared" si="35"/>
        <v>0</v>
      </c>
      <c r="G38" s="17">
        <f t="shared" si="35"/>
        <v>0</v>
      </c>
      <c r="H38" s="17">
        <f t="shared" si="35"/>
        <v>0</v>
      </c>
      <c r="I38" s="17">
        <f t="shared" si="35"/>
        <v>0</v>
      </c>
      <c r="J38" s="17">
        <f t="shared" si="35"/>
        <v>500</v>
      </c>
      <c r="K38" s="17">
        <f t="shared" si="35"/>
        <v>0</v>
      </c>
      <c r="L38" s="17">
        <f t="shared" si="35"/>
        <v>0</v>
      </c>
      <c r="M38" s="17">
        <f t="shared" si="35"/>
        <v>0</v>
      </c>
      <c r="N38" s="17">
        <f t="shared" si="35"/>
        <v>0</v>
      </c>
    </row>
    <row r="39" spans="1:14" ht="15">
      <c r="A39" s="4" t="s">
        <v>44</v>
      </c>
      <c r="B39" s="4" t="s">
        <v>42</v>
      </c>
      <c r="C39" s="17">
        <f>SUMPRODUCT(($F$57:$F$1522=$A39)*($B$57:$B$1522&lt;=C$43)*($D$57:$D$1522))</f>
        <v>286.65</v>
      </c>
      <c r="D39" s="17">
        <f>SUMPRODUCT(($F$57:$F$1522=$A39)*($B$57:$B$1522&lt;=D$43)*($B$57:$B$1522&gt;C$43)*($D$57:$D$1522))</f>
        <v>302.6</v>
      </c>
      <c r="E39" s="17">
        <f aca="true" t="shared" si="36" ref="E39:N39">SUMPRODUCT(($F$57:$F$1522=$A39)*($B$57:$B$1522&lt;=E$43)*($B$57:$B$1522&gt;D$43)*($D$57:$D$1522))</f>
        <v>0</v>
      </c>
      <c r="F39" s="17">
        <f t="shared" si="36"/>
        <v>0</v>
      </c>
      <c r="G39" s="17">
        <f t="shared" si="36"/>
        <v>0</v>
      </c>
      <c r="H39" s="17">
        <f t="shared" si="36"/>
        <v>0</v>
      </c>
      <c r="I39" s="17">
        <f t="shared" si="36"/>
        <v>0</v>
      </c>
      <c r="J39" s="17">
        <f t="shared" si="36"/>
        <v>0</v>
      </c>
      <c r="K39" s="17">
        <f t="shared" si="36"/>
        <v>0</v>
      </c>
      <c r="L39" s="17">
        <f t="shared" si="36"/>
        <v>0</v>
      </c>
      <c r="M39" s="17">
        <f t="shared" si="36"/>
        <v>0</v>
      </c>
      <c r="N39" s="17">
        <f t="shared" si="36"/>
        <v>0</v>
      </c>
    </row>
    <row r="40" spans="2:14" ht="15">
      <c r="B40" s="5" t="s">
        <v>45</v>
      </c>
      <c r="C40" s="16">
        <f>SUM(C38:C39)</f>
        <v>2544.2400000000007</v>
      </c>
      <c r="D40" s="16">
        <f aca="true" t="shared" si="37" ref="D40:N40">SUM(D38:D39)</f>
        <v>781.56</v>
      </c>
      <c r="E40" s="16">
        <f t="shared" si="37"/>
        <v>0</v>
      </c>
      <c r="F40" s="16">
        <f t="shared" si="37"/>
        <v>0</v>
      </c>
      <c r="G40" s="16">
        <f t="shared" si="37"/>
        <v>0</v>
      </c>
      <c r="H40" s="16">
        <f t="shared" si="37"/>
        <v>0</v>
      </c>
      <c r="I40" s="16">
        <f t="shared" si="37"/>
        <v>0</v>
      </c>
      <c r="J40" s="16">
        <f t="shared" si="37"/>
        <v>500</v>
      </c>
      <c r="K40" s="16">
        <f t="shared" si="37"/>
        <v>0</v>
      </c>
      <c r="L40" s="16">
        <f t="shared" si="37"/>
        <v>0</v>
      </c>
      <c r="M40" s="16">
        <f t="shared" si="37"/>
        <v>0</v>
      </c>
      <c r="N40" s="16">
        <f t="shared" si="37"/>
        <v>0</v>
      </c>
    </row>
    <row r="41" spans="1:14" ht="15">
      <c r="A41" s="4"/>
      <c r="B41" s="4"/>
      <c r="C41" s="1"/>
      <c r="D41" s="1"/>
      <c r="E41" s="1"/>
      <c r="F41" s="1"/>
      <c r="H41" s="1"/>
      <c r="I41" s="1"/>
      <c r="J41" s="1"/>
      <c r="K41" s="1"/>
      <c r="L41" s="1"/>
      <c r="M41" s="1"/>
      <c r="N41" s="1"/>
    </row>
    <row r="42" spans="7:8" ht="15">
      <c r="G42"/>
      <c r="H42"/>
    </row>
    <row r="43" spans="2:14" ht="15">
      <c r="B43" s="5" t="s">
        <v>9</v>
      </c>
      <c r="C43" s="25">
        <v>39933</v>
      </c>
      <c r="D43" s="25">
        <v>39964</v>
      </c>
      <c r="E43" s="25">
        <v>39994</v>
      </c>
      <c r="F43" s="25">
        <v>40025</v>
      </c>
      <c r="G43" s="25">
        <v>40056</v>
      </c>
      <c r="H43" s="25">
        <v>40086</v>
      </c>
      <c r="I43" s="25">
        <v>40117</v>
      </c>
      <c r="J43" s="25">
        <v>40147</v>
      </c>
      <c r="K43" s="25">
        <v>40178</v>
      </c>
      <c r="L43" s="25">
        <v>40209</v>
      </c>
      <c r="M43" s="25">
        <v>40237</v>
      </c>
      <c r="N43" s="25">
        <v>40268</v>
      </c>
    </row>
    <row r="44" spans="1:15" ht="15">
      <c r="A44" s="4"/>
      <c r="B44" s="4" t="s">
        <v>46</v>
      </c>
      <c r="C44" s="17">
        <f>25+233+20+7</f>
        <v>285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/>
    </row>
    <row r="45" spans="1:15" ht="15">
      <c r="A45" s="4" t="s">
        <v>23</v>
      </c>
      <c r="B45" s="4" t="s">
        <v>194</v>
      </c>
      <c r="C45" s="17">
        <f>SUMPRODUCT(($A$57:$A$1525=$A45)*($B$57:$B$1525&lt;=C$43)*($D$57:$D$1525))</f>
        <v>690</v>
      </c>
      <c r="D45" s="17">
        <f aca="true" t="shared" si="38" ref="D45:N45">SUMPRODUCT(($A$57:$A$1525=$A45)*($B$57:$B$1525&lt;=D$43)*($B$57:$B$1525&gt;=C$43)*($D$57:$D$1525))</f>
        <v>691.75</v>
      </c>
      <c r="E45" s="17">
        <f>SUMPRODUCT(($A$57:$A$1525=$A45)*($B$57:$B$1525&lt;=E$43)*($B$57:$B$1525&gt;=D$43)*($D$57:$D$1525))</f>
        <v>0</v>
      </c>
      <c r="F45" s="17">
        <f t="shared" si="38"/>
        <v>0</v>
      </c>
      <c r="G45" s="17">
        <f t="shared" si="38"/>
        <v>0</v>
      </c>
      <c r="H45" s="17">
        <f t="shared" si="38"/>
        <v>0</v>
      </c>
      <c r="I45" s="17">
        <f t="shared" si="38"/>
        <v>0</v>
      </c>
      <c r="J45" s="17">
        <f t="shared" si="38"/>
        <v>0</v>
      </c>
      <c r="K45" s="17">
        <f t="shared" si="38"/>
        <v>0</v>
      </c>
      <c r="L45" s="17">
        <f t="shared" si="38"/>
        <v>0</v>
      </c>
      <c r="M45" s="17">
        <f t="shared" si="38"/>
        <v>0</v>
      </c>
      <c r="N45" s="17">
        <f t="shared" si="38"/>
        <v>0</v>
      </c>
      <c r="O45" s="18"/>
    </row>
    <row r="46" spans="1:15" ht="15">
      <c r="A46" s="4" t="s">
        <v>24</v>
      </c>
      <c r="B46" s="4" t="s">
        <v>195</v>
      </c>
      <c r="C46" s="17">
        <f>SUMPRODUCT(($A$57:$A$1525=$A46)*($B$57:$B$1525&lt;=C$43)*($D$57:$D$1525))</f>
        <v>1591</v>
      </c>
      <c r="D46" s="17">
        <f aca="true" t="shared" si="39" ref="D46:N46">SUMPRODUCT(($A$57:$A$1525=$A46)*($B$57:$B$1525&lt;=D$43)*($B$57:$B$1525&gt;=C$43)*($D$57:$D$1525))</f>
        <v>0</v>
      </c>
      <c r="E46" s="17">
        <f>SUMPRODUCT(($A$57:$A$1525=$A46)*($B$57:$B$1525&lt;=E$43)*($B$57:$B$1525&gt;=D$43)*($D$57:$D$1525))</f>
        <v>0</v>
      </c>
      <c r="F46" s="17">
        <f t="shared" si="39"/>
        <v>0</v>
      </c>
      <c r="G46" s="17">
        <f t="shared" si="39"/>
        <v>0</v>
      </c>
      <c r="H46" s="17">
        <f t="shared" si="39"/>
        <v>0</v>
      </c>
      <c r="I46" s="17">
        <f t="shared" si="39"/>
        <v>0</v>
      </c>
      <c r="J46" s="17">
        <f t="shared" si="39"/>
        <v>0</v>
      </c>
      <c r="K46" s="17">
        <f t="shared" si="39"/>
        <v>0</v>
      </c>
      <c r="L46" s="17">
        <f t="shared" si="39"/>
        <v>0</v>
      </c>
      <c r="M46" s="17">
        <f t="shared" si="39"/>
        <v>0</v>
      </c>
      <c r="N46" s="17">
        <f t="shared" si="39"/>
        <v>0</v>
      </c>
      <c r="O46" s="18"/>
    </row>
    <row r="47" spans="2:15" ht="15">
      <c r="B47" s="5" t="s">
        <v>35</v>
      </c>
      <c r="C47" s="16">
        <f>SUM(C44:C46)</f>
        <v>2566</v>
      </c>
      <c r="D47" s="16">
        <f aca="true" t="shared" si="40" ref="D47:N47">SUM(D44:D46)</f>
        <v>691.75</v>
      </c>
      <c r="E47" s="16">
        <f>SUM(E44:E46)</f>
        <v>0</v>
      </c>
      <c r="F47" s="16">
        <f t="shared" si="40"/>
        <v>0</v>
      </c>
      <c r="G47" s="16">
        <f t="shared" si="40"/>
        <v>0</v>
      </c>
      <c r="H47" s="16">
        <f t="shared" si="40"/>
        <v>0</v>
      </c>
      <c r="I47" s="16">
        <f t="shared" si="40"/>
        <v>0</v>
      </c>
      <c r="J47" s="16">
        <f t="shared" si="40"/>
        <v>0</v>
      </c>
      <c r="K47" s="16">
        <f t="shared" si="40"/>
        <v>0</v>
      </c>
      <c r="L47" s="16">
        <f t="shared" si="40"/>
        <v>0</v>
      </c>
      <c r="M47" s="16">
        <f t="shared" si="40"/>
        <v>0</v>
      </c>
      <c r="N47" s="16">
        <f t="shared" si="40"/>
        <v>0</v>
      </c>
      <c r="O47" s="18"/>
    </row>
    <row r="48" spans="2:15" ht="15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18"/>
    </row>
    <row r="49" spans="2:15" ht="15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18"/>
    </row>
    <row r="51" spans="2:8" ht="15">
      <c r="B51" s="5" t="s">
        <v>36</v>
      </c>
      <c r="C51" s="16">
        <f>SUM(C47:N47)-SUM(C38:N38)</f>
        <v>21.199999999999363</v>
      </c>
      <c r="G51"/>
      <c r="H51"/>
    </row>
    <row r="52" spans="2:8" ht="15">
      <c r="B52" s="5" t="s">
        <v>37</v>
      </c>
      <c r="C52" s="16">
        <f>427.96+SUM(C39:N39)-SUM(C4:N4)</f>
        <v>479.47</v>
      </c>
      <c r="G52"/>
      <c r="H52"/>
    </row>
    <row r="53" spans="7:8" ht="15">
      <c r="G53"/>
      <c r="H53"/>
    </row>
    <row r="54" spans="1:6" ht="15">
      <c r="A54" s="31" t="s">
        <v>32</v>
      </c>
      <c r="B54" s="31"/>
      <c r="C54" s="31"/>
      <c r="D54" s="31"/>
      <c r="E54" s="31"/>
      <c r="F54" s="31"/>
    </row>
    <row r="55" spans="1:6" ht="15">
      <c r="A55" s="31" t="s">
        <v>52</v>
      </c>
      <c r="B55" s="31"/>
      <c r="C55" s="31"/>
      <c r="D55" s="22"/>
      <c r="E55" s="31" t="s">
        <v>33</v>
      </c>
      <c r="F55" s="31"/>
    </row>
    <row r="56" spans="1:9" s="4" customFormat="1" ht="15">
      <c r="A56" s="7" t="s">
        <v>26</v>
      </c>
      <c r="B56" s="23" t="s">
        <v>27</v>
      </c>
      <c r="C56" s="23" t="s">
        <v>28</v>
      </c>
      <c r="D56" s="27" t="s">
        <v>29</v>
      </c>
      <c r="E56" s="7" t="s">
        <v>34</v>
      </c>
      <c r="F56" s="23" t="s">
        <v>26</v>
      </c>
      <c r="G56" s="23" t="s">
        <v>119</v>
      </c>
      <c r="H56" s="2"/>
      <c r="I56"/>
    </row>
    <row r="57" spans="1:7" ht="15">
      <c r="A57" t="s">
        <v>59</v>
      </c>
      <c r="B57" s="24">
        <v>39914</v>
      </c>
      <c r="C57" s="10" t="s">
        <v>30</v>
      </c>
      <c r="D57" s="28">
        <v>129.9</v>
      </c>
      <c r="E57" t="s">
        <v>47</v>
      </c>
      <c r="F57" s="11" t="s">
        <v>44</v>
      </c>
      <c r="G57" s="1" t="str">
        <f aca="true" t="shared" si="41" ref="G57:G115">IF(ISERROR((VLOOKUP(A57,$A$3:$B$47,2,0))),"-",VLOOKUP(A57,$A$3:$B$47,2,0))</f>
        <v>Elbise</v>
      </c>
    </row>
    <row r="58" spans="1:7" ht="15">
      <c r="A58" t="s">
        <v>59</v>
      </c>
      <c r="B58" s="24">
        <v>39914</v>
      </c>
      <c r="C58" s="10" t="s">
        <v>30</v>
      </c>
      <c r="D58" s="28">
        <v>20</v>
      </c>
      <c r="E58" t="s">
        <v>40</v>
      </c>
      <c r="F58" s="11" t="s">
        <v>43</v>
      </c>
      <c r="G58" s="1" t="str">
        <f t="shared" si="41"/>
        <v>Elbise</v>
      </c>
    </row>
    <row r="59" spans="1:8" ht="15">
      <c r="A59" t="s">
        <v>57</v>
      </c>
      <c r="B59" s="24">
        <v>39913</v>
      </c>
      <c r="C59" s="10" t="s">
        <v>71</v>
      </c>
      <c r="D59" s="28">
        <f>1.75</f>
        <v>1.75</v>
      </c>
      <c r="E59" t="s">
        <v>40</v>
      </c>
      <c r="F59" s="11" t="s">
        <v>43</v>
      </c>
      <c r="G59" s="1" t="str">
        <f t="shared" si="41"/>
        <v>Ekmek</v>
      </c>
      <c r="H59"/>
    </row>
    <row r="60" spans="1:8" ht="15">
      <c r="A60" t="s">
        <v>54</v>
      </c>
      <c r="B60" s="24">
        <v>39913</v>
      </c>
      <c r="C60" s="10" t="s">
        <v>75</v>
      </c>
      <c r="D60" s="28">
        <f>2.25+1</f>
        <v>3.25</v>
      </c>
      <c r="E60" t="s">
        <v>40</v>
      </c>
      <c r="F60" s="11" t="s">
        <v>43</v>
      </c>
      <c r="G60" s="1" t="str">
        <f t="shared" si="41"/>
        <v>Kahvaltılık</v>
      </c>
      <c r="H60"/>
    </row>
    <row r="61" spans="1:8" ht="15">
      <c r="A61" t="s">
        <v>24</v>
      </c>
      <c r="B61" s="24">
        <v>39915</v>
      </c>
      <c r="C61" s="10" t="s">
        <v>195</v>
      </c>
      <c r="D61" s="28">
        <v>351</v>
      </c>
      <c r="E61" t="s">
        <v>51</v>
      </c>
      <c r="F61" s="11" t="s">
        <v>76</v>
      </c>
      <c r="G61" s="1" t="str">
        <f t="shared" si="41"/>
        <v>Ayşe Maaş</v>
      </c>
      <c r="H61"/>
    </row>
    <row r="62" spans="1:8" ht="15">
      <c r="A62" t="s">
        <v>56</v>
      </c>
      <c r="B62" s="24">
        <v>39915</v>
      </c>
      <c r="C62" s="10" t="s">
        <v>48</v>
      </c>
      <c r="D62" s="28">
        <v>1.89</v>
      </c>
      <c r="E62" t="s">
        <v>40</v>
      </c>
      <c r="F62" s="11" t="s">
        <v>43</v>
      </c>
      <c r="G62" s="1" t="str">
        <f t="shared" si="41"/>
        <v>Su</v>
      </c>
      <c r="H62"/>
    </row>
    <row r="63" spans="1:7" ht="15">
      <c r="A63" t="s">
        <v>62</v>
      </c>
      <c r="B63" s="24">
        <v>39915</v>
      </c>
      <c r="C63" s="10" t="s">
        <v>49</v>
      </c>
      <c r="D63" s="28">
        <v>2.99</v>
      </c>
      <c r="E63" t="s">
        <v>40</v>
      </c>
      <c r="F63" s="11" t="s">
        <v>43</v>
      </c>
      <c r="G63" s="1" t="str">
        <f t="shared" si="41"/>
        <v>Tüketim (Sabun, Traş köpüğü, tıraş bıçağı vb.)</v>
      </c>
    </row>
    <row r="64" spans="1:7" ht="15">
      <c r="A64" t="s">
        <v>58</v>
      </c>
      <c r="B64" s="24">
        <v>39915</v>
      </c>
      <c r="C64" s="10" t="s">
        <v>50</v>
      </c>
      <c r="D64" s="28">
        <v>2</v>
      </c>
      <c r="E64" t="s">
        <v>40</v>
      </c>
      <c r="F64" s="11" t="s">
        <v>43</v>
      </c>
      <c r="G64" s="1" t="str">
        <f t="shared" si="41"/>
        <v>Ev Eşyası</v>
      </c>
    </row>
    <row r="65" spans="1:7" ht="15">
      <c r="A65" t="s">
        <v>19</v>
      </c>
      <c r="B65" s="24">
        <v>39916</v>
      </c>
      <c r="C65" s="10" t="s">
        <v>196</v>
      </c>
      <c r="D65" s="28">
        <v>20.86</v>
      </c>
      <c r="E65" t="s">
        <v>40</v>
      </c>
      <c r="F65" s="11" t="s">
        <v>43</v>
      </c>
      <c r="G65" s="1" t="str">
        <f t="shared" si="41"/>
        <v>Telefon Faturaları</v>
      </c>
    </row>
    <row r="66" spans="1:7" ht="15">
      <c r="A66" t="s">
        <v>19</v>
      </c>
      <c r="B66" s="24">
        <v>39916</v>
      </c>
      <c r="C66" s="10" t="s">
        <v>197</v>
      </c>
      <c r="D66" s="28">
        <v>31.92</v>
      </c>
      <c r="E66" t="s">
        <v>40</v>
      </c>
      <c r="F66" s="11" t="s">
        <v>43</v>
      </c>
      <c r="G66" s="1" t="str">
        <f t="shared" si="41"/>
        <v>Telefon Faturaları</v>
      </c>
    </row>
    <row r="67" spans="1:7" ht="15">
      <c r="A67" t="s">
        <v>19</v>
      </c>
      <c r="B67" s="24">
        <v>39916</v>
      </c>
      <c r="C67" s="10" t="s">
        <v>78</v>
      </c>
      <c r="D67" s="28">
        <v>26</v>
      </c>
      <c r="E67" t="s">
        <v>40</v>
      </c>
      <c r="F67" s="11" t="s">
        <v>43</v>
      </c>
      <c r="G67" s="1" t="str">
        <f t="shared" si="41"/>
        <v>Telefon Faturaları</v>
      </c>
    </row>
    <row r="68" spans="1:7" ht="15">
      <c r="A68" t="s">
        <v>55</v>
      </c>
      <c r="B68" s="24">
        <v>39916</v>
      </c>
      <c r="C68" s="10" t="s">
        <v>79</v>
      </c>
      <c r="D68" s="28">
        <v>2</v>
      </c>
      <c r="E68" t="s">
        <v>40</v>
      </c>
      <c r="F68" s="11" t="s">
        <v>43</v>
      </c>
      <c r="G68" s="1" t="str">
        <f t="shared" si="41"/>
        <v>Sebze-Meyve</v>
      </c>
    </row>
    <row r="69" spans="1:7" ht="15">
      <c r="A69" t="s">
        <v>54</v>
      </c>
      <c r="B69" s="24">
        <v>39916</v>
      </c>
      <c r="C69" s="10" t="s">
        <v>80</v>
      </c>
      <c r="D69" s="28">
        <f>2*1.29</f>
        <v>2.58</v>
      </c>
      <c r="E69" t="s">
        <v>40</v>
      </c>
      <c r="F69" s="11" t="s">
        <v>43</v>
      </c>
      <c r="G69" s="1" t="str">
        <f t="shared" si="41"/>
        <v>Kahvaltılık</v>
      </c>
    </row>
    <row r="70" spans="1:7" ht="15">
      <c r="A70" t="s">
        <v>66</v>
      </c>
      <c r="B70" s="24">
        <v>39916</v>
      </c>
      <c r="C70" s="10" t="s">
        <v>81</v>
      </c>
      <c r="D70" s="28">
        <f>1.25+1.5+1.3</f>
        <v>4.05</v>
      </c>
      <c r="E70" t="s">
        <v>40</v>
      </c>
      <c r="F70" s="11" t="s">
        <v>43</v>
      </c>
      <c r="G70" s="1" t="str">
        <f t="shared" si="41"/>
        <v>Kuruyemiş, bisküvi vb.</v>
      </c>
    </row>
    <row r="71" spans="1:7" ht="15">
      <c r="A71" t="s">
        <v>82</v>
      </c>
      <c r="B71" s="24">
        <v>39917</v>
      </c>
      <c r="C71" s="10" t="s">
        <v>88</v>
      </c>
      <c r="D71" s="28">
        <f>2.6+0.65+2.6</f>
        <v>5.85</v>
      </c>
      <c r="E71" t="s">
        <v>40</v>
      </c>
      <c r="F71" s="11" t="s">
        <v>43</v>
      </c>
      <c r="G71" s="1" t="str">
        <f t="shared" si="41"/>
        <v>Şirket Ulaşım Giderleri</v>
      </c>
    </row>
    <row r="72" spans="1:7" ht="15">
      <c r="A72" t="s">
        <v>83</v>
      </c>
      <c r="B72" s="24">
        <v>39917</v>
      </c>
      <c r="C72" s="10" t="s">
        <v>90</v>
      </c>
      <c r="D72" s="28">
        <v>40.25</v>
      </c>
      <c r="E72" t="s">
        <v>47</v>
      </c>
      <c r="F72" s="11" t="s">
        <v>44</v>
      </c>
      <c r="G72" s="1" t="str">
        <f t="shared" si="41"/>
        <v>Şirket Diğer Giderler (Yemek vb.)</v>
      </c>
    </row>
    <row r="73" spans="1:7" ht="15">
      <c r="A73" t="s">
        <v>57</v>
      </c>
      <c r="B73" s="24">
        <v>39917</v>
      </c>
      <c r="C73" s="10" t="s">
        <v>71</v>
      </c>
      <c r="D73" s="28">
        <v>1.7</v>
      </c>
      <c r="E73" t="s">
        <v>40</v>
      </c>
      <c r="F73" s="11" t="s">
        <v>43</v>
      </c>
      <c r="G73" s="1" t="str">
        <f t="shared" si="41"/>
        <v>Ekmek</v>
      </c>
    </row>
    <row r="74" spans="1:7" ht="15">
      <c r="A74" t="s">
        <v>53</v>
      </c>
      <c r="B74" s="24">
        <v>39917</v>
      </c>
      <c r="C74" s="10" t="s">
        <v>91</v>
      </c>
      <c r="D74" s="28">
        <v>2.6</v>
      </c>
      <c r="E74" t="s">
        <v>40</v>
      </c>
      <c r="F74" s="11" t="s">
        <v>43</v>
      </c>
      <c r="G74" s="1" t="str">
        <f t="shared" si="41"/>
        <v>Yemeklik Malzeme</v>
      </c>
    </row>
    <row r="75" spans="1:7" ht="15">
      <c r="A75" t="s">
        <v>12</v>
      </c>
      <c r="B75" s="24">
        <v>39917</v>
      </c>
      <c r="C75" s="10" t="s">
        <v>93</v>
      </c>
      <c r="D75" s="28">
        <v>119</v>
      </c>
      <c r="E75" t="s">
        <v>40</v>
      </c>
      <c r="F75" s="11" t="s">
        <v>43</v>
      </c>
      <c r="G75" s="1" t="str">
        <f t="shared" si="41"/>
        <v>BankAsya Kredi Kartı</v>
      </c>
    </row>
    <row r="76" spans="1:7" ht="15">
      <c r="A76" t="s">
        <v>67</v>
      </c>
      <c r="B76" s="24">
        <v>39917</v>
      </c>
      <c r="C76" s="10" t="s">
        <v>94</v>
      </c>
      <c r="D76" s="28">
        <v>1</v>
      </c>
      <c r="E76" t="s">
        <v>40</v>
      </c>
      <c r="F76" s="11" t="s">
        <v>43</v>
      </c>
      <c r="G76" s="1" t="str">
        <f t="shared" si="41"/>
        <v>Şirkette veya Dışarıda Kahvaltı, Yemek vb.</v>
      </c>
    </row>
    <row r="77" spans="1:7" ht="15">
      <c r="A77" t="s">
        <v>68</v>
      </c>
      <c r="B77" s="24">
        <v>39917</v>
      </c>
      <c r="C77" s="10" t="s">
        <v>198</v>
      </c>
      <c r="D77" s="28">
        <v>7</v>
      </c>
      <c r="E77" t="s">
        <v>40</v>
      </c>
      <c r="F77" s="11" t="s">
        <v>43</v>
      </c>
      <c r="G77" s="1" t="str">
        <f t="shared" si="41"/>
        <v>Diğer</v>
      </c>
    </row>
    <row r="78" spans="1:7" ht="15">
      <c r="A78" t="s">
        <v>67</v>
      </c>
      <c r="B78" s="24">
        <v>39918</v>
      </c>
      <c r="C78" s="10" t="s">
        <v>102</v>
      </c>
      <c r="D78" s="28">
        <v>0.8</v>
      </c>
      <c r="E78" t="s">
        <v>40</v>
      </c>
      <c r="F78" s="11" t="s">
        <v>43</v>
      </c>
      <c r="G78" s="1" t="str">
        <f t="shared" si="41"/>
        <v>Şirkette veya Dışarıda Kahvaltı, Yemek vb.</v>
      </c>
    </row>
    <row r="79" spans="1:7" ht="15">
      <c r="A79" t="s">
        <v>82</v>
      </c>
      <c r="B79" s="24">
        <v>39918</v>
      </c>
      <c r="C79" s="10" t="s">
        <v>88</v>
      </c>
      <c r="D79" s="28">
        <v>2.6</v>
      </c>
      <c r="E79" t="s">
        <v>40</v>
      </c>
      <c r="F79" s="11" t="s">
        <v>43</v>
      </c>
      <c r="G79" s="1" t="str">
        <f t="shared" si="41"/>
        <v>Şirket Ulaşım Giderleri</v>
      </c>
    </row>
    <row r="80" spans="1:7" ht="15">
      <c r="A80" t="s">
        <v>16</v>
      </c>
      <c r="B80" s="24">
        <v>39918</v>
      </c>
      <c r="C80" s="10" t="s">
        <v>96</v>
      </c>
      <c r="D80" s="28">
        <v>500</v>
      </c>
      <c r="E80" t="s">
        <v>40</v>
      </c>
      <c r="F80" s="11" t="s">
        <v>43</v>
      </c>
      <c r="G80" s="1" t="str">
        <f t="shared" si="41"/>
        <v>Ev Kirası</v>
      </c>
    </row>
    <row r="81" spans="1:7" ht="30">
      <c r="A81" t="s">
        <v>13</v>
      </c>
      <c r="B81" s="24">
        <v>39918</v>
      </c>
      <c r="C81" s="10" t="s">
        <v>97</v>
      </c>
      <c r="D81" s="28">
        <v>280</v>
      </c>
      <c r="E81" t="s">
        <v>40</v>
      </c>
      <c r="F81" s="11" t="s">
        <v>43</v>
      </c>
      <c r="G81" s="1" t="str">
        <f t="shared" si="41"/>
        <v>YapıKredi Kredi Kartı</v>
      </c>
    </row>
    <row r="82" spans="1:7" ht="15">
      <c r="A82" t="s">
        <v>23</v>
      </c>
      <c r="B82" s="24">
        <v>39918</v>
      </c>
      <c r="C82" s="10" t="s">
        <v>194</v>
      </c>
      <c r="D82" s="28">
        <v>690</v>
      </c>
      <c r="E82" t="s">
        <v>51</v>
      </c>
      <c r="F82" s="11" t="s">
        <v>76</v>
      </c>
      <c r="G82" s="1" t="str">
        <f t="shared" si="41"/>
        <v>Ali Maaş</v>
      </c>
    </row>
    <row r="83" spans="1:7" ht="15">
      <c r="A83" t="s">
        <v>67</v>
      </c>
      <c r="B83" s="24">
        <v>39918</v>
      </c>
      <c r="C83" s="10" t="s">
        <v>199</v>
      </c>
      <c r="D83" s="28">
        <v>0.75</v>
      </c>
      <c r="E83" t="s">
        <v>40</v>
      </c>
      <c r="F83" s="11" t="s">
        <v>43</v>
      </c>
      <c r="G83" s="1" t="str">
        <f t="shared" si="41"/>
        <v>Şirkette veya Dışarıda Kahvaltı, Yemek vb.</v>
      </c>
    </row>
    <row r="84" spans="1:7" ht="15">
      <c r="A84" t="s">
        <v>82</v>
      </c>
      <c r="B84" s="24">
        <v>39918</v>
      </c>
      <c r="C84" s="10" t="s">
        <v>88</v>
      </c>
      <c r="D84" s="28">
        <v>2.6</v>
      </c>
      <c r="E84" t="s">
        <v>40</v>
      </c>
      <c r="F84" s="11" t="s">
        <v>43</v>
      </c>
      <c r="G84" s="1" t="str">
        <f t="shared" si="41"/>
        <v>Şirket Ulaşım Giderleri</v>
      </c>
    </row>
    <row r="85" spans="1:7" ht="15">
      <c r="A85" t="s">
        <v>83</v>
      </c>
      <c r="B85" s="24">
        <v>39918</v>
      </c>
      <c r="C85" s="10" t="s">
        <v>90</v>
      </c>
      <c r="D85" s="28">
        <v>17.5</v>
      </c>
      <c r="E85" t="s">
        <v>47</v>
      </c>
      <c r="F85" s="11" t="s">
        <v>44</v>
      </c>
      <c r="G85" s="1" t="str">
        <f t="shared" si="41"/>
        <v>Şirket Diğer Giderler (Yemek vb.)</v>
      </c>
    </row>
    <row r="86" spans="1:7" ht="15">
      <c r="A86" t="s">
        <v>66</v>
      </c>
      <c r="B86" s="24">
        <v>39918</v>
      </c>
      <c r="C86" s="10" t="s">
        <v>98</v>
      </c>
      <c r="D86" s="28">
        <f>1.32+2.04+1.02+1.95</f>
        <v>6.330000000000001</v>
      </c>
      <c r="E86" t="s">
        <v>40</v>
      </c>
      <c r="F86" s="11" t="s">
        <v>43</v>
      </c>
      <c r="G86" s="1" t="str">
        <f t="shared" si="41"/>
        <v>Kuruyemiş, bisküvi vb.</v>
      </c>
    </row>
    <row r="87" spans="1:7" ht="15">
      <c r="A87" t="s">
        <v>62</v>
      </c>
      <c r="B87" s="24">
        <v>39918</v>
      </c>
      <c r="C87" s="10" t="s">
        <v>99</v>
      </c>
      <c r="D87" s="28">
        <f>2*2.7</f>
        <v>5.4</v>
      </c>
      <c r="E87" t="s">
        <v>40</v>
      </c>
      <c r="F87" s="11" t="s">
        <v>43</v>
      </c>
      <c r="G87" s="1" t="str">
        <f t="shared" si="41"/>
        <v>Tüketim (Sabun, Traş köpüğü, tıraş bıçağı vb.)</v>
      </c>
    </row>
    <row r="88" spans="1:7" ht="15">
      <c r="A88" t="s">
        <v>54</v>
      </c>
      <c r="B88" s="24">
        <v>39918</v>
      </c>
      <c r="C88" s="10" t="s">
        <v>100</v>
      </c>
      <c r="D88" s="28">
        <f>6.9+3.25</f>
        <v>10.15</v>
      </c>
      <c r="E88" t="s">
        <v>40</v>
      </c>
      <c r="F88" s="11" t="s">
        <v>43</v>
      </c>
      <c r="G88" s="1" t="str">
        <f t="shared" si="41"/>
        <v>Kahvaltılık</v>
      </c>
    </row>
    <row r="89" spans="1:7" ht="15">
      <c r="A89" t="s">
        <v>53</v>
      </c>
      <c r="B89" s="24">
        <v>39918</v>
      </c>
      <c r="C89" s="10" t="s">
        <v>101</v>
      </c>
      <c r="D89" s="28">
        <v>19.25</v>
      </c>
      <c r="E89" t="s">
        <v>40</v>
      </c>
      <c r="F89" s="11" t="s">
        <v>43</v>
      </c>
      <c r="G89" s="1" t="str">
        <f t="shared" si="41"/>
        <v>Yemeklik Malzeme</v>
      </c>
    </row>
    <row r="90" spans="1:7" ht="15">
      <c r="A90" t="s">
        <v>22</v>
      </c>
      <c r="B90" s="24">
        <v>39919</v>
      </c>
      <c r="C90" s="10" t="s">
        <v>103</v>
      </c>
      <c r="D90" s="28">
        <v>109</v>
      </c>
      <c r="E90" t="s">
        <v>40</v>
      </c>
      <c r="F90" s="11" t="s">
        <v>43</v>
      </c>
      <c r="G90" s="1" t="str">
        <f t="shared" si="41"/>
        <v>Doğalgaz</v>
      </c>
    </row>
    <row r="91" spans="1:7" ht="15">
      <c r="A91" t="s">
        <v>67</v>
      </c>
      <c r="B91" s="24">
        <v>39919</v>
      </c>
      <c r="C91" s="10" t="s">
        <v>104</v>
      </c>
      <c r="D91" s="28">
        <v>0.65</v>
      </c>
      <c r="E91" t="s">
        <v>40</v>
      </c>
      <c r="F91" s="11" t="s">
        <v>43</v>
      </c>
      <c r="G91" s="1" t="str">
        <f t="shared" si="41"/>
        <v>Şirkette veya Dışarıda Kahvaltı, Yemek vb.</v>
      </c>
    </row>
    <row r="92" spans="1:7" ht="15">
      <c r="A92" t="s">
        <v>66</v>
      </c>
      <c r="B92" s="24">
        <v>39919</v>
      </c>
      <c r="C92" s="10" t="s">
        <v>105</v>
      </c>
      <c r="D92" s="28">
        <v>0.99</v>
      </c>
      <c r="E92" t="s">
        <v>40</v>
      </c>
      <c r="F92" s="11" t="s">
        <v>43</v>
      </c>
      <c r="G92" s="1" t="str">
        <f t="shared" si="41"/>
        <v>Kuruyemiş, bisküvi vb.</v>
      </c>
    </row>
    <row r="93" spans="1:7" ht="15">
      <c r="A93" t="s">
        <v>56</v>
      </c>
      <c r="B93" s="24">
        <v>39919</v>
      </c>
      <c r="C93" s="10" t="s">
        <v>48</v>
      </c>
      <c r="D93" s="28">
        <v>1.8</v>
      </c>
      <c r="E93" t="s">
        <v>40</v>
      </c>
      <c r="F93" s="11" t="s">
        <v>43</v>
      </c>
      <c r="G93" s="1" t="str">
        <f t="shared" si="41"/>
        <v>Su</v>
      </c>
    </row>
    <row r="94" spans="1:7" ht="15">
      <c r="A94" t="s">
        <v>67</v>
      </c>
      <c r="B94" s="24">
        <v>39919</v>
      </c>
      <c r="C94" s="10" t="s">
        <v>200</v>
      </c>
      <c r="D94" s="28">
        <v>1</v>
      </c>
      <c r="E94" t="s">
        <v>40</v>
      </c>
      <c r="F94" s="11" t="s">
        <v>43</v>
      </c>
      <c r="G94" s="1" t="str">
        <f t="shared" si="41"/>
        <v>Şirkette veya Dışarıda Kahvaltı, Yemek vb.</v>
      </c>
    </row>
    <row r="95" spans="1:7" ht="15">
      <c r="A95" t="s">
        <v>55</v>
      </c>
      <c r="B95" s="24">
        <v>39919</v>
      </c>
      <c r="C95" s="10" t="s">
        <v>107</v>
      </c>
      <c r="D95" s="28">
        <v>2.5</v>
      </c>
      <c r="E95" t="s">
        <v>40</v>
      </c>
      <c r="F95" s="11" t="s">
        <v>43</v>
      </c>
      <c r="G95" s="1" t="str">
        <f t="shared" si="41"/>
        <v>Sebze-Meyve</v>
      </c>
    </row>
    <row r="96" spans="1:7" ht="15">
      <c r="A96" t="s">
        <v>58</v>
      </c>
      <c r="B96" s="24">
        <v>39919</v>
      </c>
      <c r="C96" s="10" t="s">
        <v>108</v>
      </c>
      <c r="D96" s="28">
        <v>6.5</v>
      </c>
      <c r="E96" t="s">
        <v>40</v>
      </c>
      <c r="F96" s="11" t="s">
        <v>43</v>
      </c>
      <c r="G96" s="1" t="str">
        <f t="shared" si="41"/>
        <v>Ev Eşyası</v>
      </c>
    </row>
    <row r="97" spans="1:7" ht="15">
      <c r="A97" t="s">
        <v>17</v>
      </c>
      <c r="B97" s="24">
        <v>39920</v>
      </c>
      <c r="C97" s="10" t="s">
        <v>109</v>
      </c>
      <c r="D97" s="28">
        <v>40</v>
      </c>
      <c r="E97" t="s">
        <v>40</v>
      </c>
      <c r="F97" s="11" t="s">
        <v>43</v>
      </c>
      <c r="G97" s="1" t="str">
        <f t="shared" si="41"/>
        <v>Kapıcı Parası</v>
      </c>
    </row>
    <row r="98" spans="1:7" ht="15">
      <c r="A98" t="s">
        <v>54</v>
      </c>
      <c r="B98" s="24">
        <v>39920</v>
      </c>
      <c r="C98" s="10" t="s">
        <v>75</v>
      </c>
      <c r="D98" s="28">
        <v>3.65</v>
      </c>
      <c r="E98" t="s">
        <v>40</v>
      </c>
      <c r="F98" s="11" t="s">
        <v>43</v>
      </c>
      <c r="G98" s="1" t="str">
        <f t="shared" si="41"/>
        <v>Kahvaltılık</v>
      </c>
    </row>
    <row r="99" spans="1:7" ht="15">
      <c r="A99" t="s">
        <v>55</v>
      </c>
      <c r="B99" s="24">
        <v>39920</v>
      </c>
      <c r="C99" s="10" t="s">
        <v>110</v>
      </c>
      <c r="D99" s="28">
        <v>0.81</v>
      </c>
      <c r="E99" t="s">
        <v>40</v>
      </c>
      <c r="F99" s="11" t="s">
        <v>43</v>
      </c>
      <c r="G99" s="1" t="str">
        <f t="shared" si="41"/>
        <v>Sebze-Meyve</v>
      </c>
    </row>
    <row r="100" spans="1:7" ht="15">
      <c r="A100" t="s">
        <v>54</v>
      </c>
      <c r="B100" s="24">
        <v>39920</v>
      </c>
      <c r="C100" s="10" t="s">
        <v>111</v>
      </c>
      <c r="D100" s="28">
        <v>3.52</v>
      </c>
      <c r="E100" t="s">
        <v>40</v>
      </c>
      <c r="F100" s="11" t="s">
        <v>43</v>
      </c>
      <c r="G100" s="1" t="str">
        <f t="shared" si="41"/>
        <v>Kahvaltılık</v>
      </c>
    </row>
    <row r="101" spans="1:7" ht="15">
      <c r="A101" t="s">
        <v>66</v>
      </c>
      <c r="B101" s="24">
        <v>39920</v>
      </c>
      <c r="C101" s="10" t="s">
        <v>112</v>
      </c>
      <c r="D101" s="28">
        <v>1</v>
      </c>
      <c r="E101" t="s">
        <v>40</v>
      </c>
      <c r="F101" s="11" t="s">
        <v>43</v>
      </c>
      <c r="G101" s="1" t="str">
        <f t="shared" si="41"/>
        <v>Kuruyemiş, bisküvi vb.</v>
      </c>
    </row>
    <row r="102" spans="1:7" ht="15">
      <c r="A102" t="s">
        <v>62</v>
      </c>
      <c r="B102" s="24">
        <v>39920</v>
      </c>
      <c r="C102" s="10" t="s">
        <v>113</v>
      </c>
      <c r="D102" s="28">
        <v>7.75</v>
      </c>
      <c r="E102" t="s">
        <v>40</v>
      </c>
      <c r="F102" s="11" t="s">
        <v>43</v>
      </c>
      <c r="G102" s="1" t="str">
        <f t="shared" si="41"/>
        <v>Tüketim (Sabun, Traş köpüğü, tıraş bıçağı vb.)</v>
      </c>
    </row>
    <row r="103" spans="1:7" ht="15">
      <c r="A103" t="s">
        <v>53</v>
      </c>
      <c r="B103" s="24">
        <v>39920</v>
      </c>
      <c r="C103" s="10" t="s">
        <v>114</v>
      </c>
      <c r="D103" s="28">
        <v>7.48</v>
      </c>
      <c r="E103" t="s">
        <v>40</v>
      </c>
      <c r="F103" s="11" t="s">
        <v>43</v>
      </c>
      <c r="G103" s="1" t="str">
        <f t="shared" si="41"/>
        <v>Yemeklik Malzeme</v>
      </c>
    </row>
    <row r="104" spans="1:7" ht="15">
      <c r="A104" t="s">
        <v>53</v>
      </c>
      <c r="B104" s="24">
        <v>39920</v>
      </c>
      <c r="C104" s="10" t="s">
        <v>115</v>
      </c>
      <c r="D104" s="28">
        <v>4.25</v>
      </c>
      <c r="E104" t="s">
        <v>40</v>
      </c>
      <c r="F104" s="11" t="s">
        <v>43</v>
      </c>
      <c r="G104" s="1" t="str">
        <f t="shared" si="41"/>
        <v>Yemeklik Malzeme</v>
      </c>
    </row>
    <row r="105" spans="1:7" ht="15">
      <c r="A105" t="s">
        <v>18</v>
      </c>
      <c r="B105" s="24">
        <v>39920</v>
      </c>
      <c r="C105" s="10" t="s">
        <v>4</v>
      </c>
      <c r="D105" s="28">
        <v>15</v>
      </c>
      <c r="E105" t="s">
        <v>40</v>
      </c>
      <c r="F105" s="11" t="s">
        <v>43</v>
      </c>
      <c r="G105" s="1" t="str">
        <f t="shared" si="41"/>
        <v>İnternet</v>
      </c>
    </row>
    <row r="106" spans="1:7" ht="15">
      <c r="A106" t="s">
        <v>67</v>
      </c>
      <c r="B106" s="24">
        <v>39920</v>
      </c>
      <c r="C106" s="10" t="s">
        <v>104</v>
      </c>
      <c r="D106" s="28">
        <v>0.65</v>
      </c>
      <c r="E106" t="s">
        <v>40</v>
      </c>
      <c r="F106" s="11" t="s">
        <v>43</v>
      </c>
      <c r="G106" s="1" t="str">
        <f aca="true" t="shared" si="42" ref="G106:G114">IF(ISERROR((VLOOKUP(A106,$A$3:$B$47,2,0))),"-",VLOOKUP(A106,$A$3:$B$47,2,0))</f>
        <v>Şirkette veya Dışarıda Kahvaltı, Yemek vb.</v>
      </c>
    </row>
    <row r="107" spans="1:7" ht="15">
      <c r="A107" t="s">
        <v>68</v>
      </c>
      <c r="B107" s="24">
        <v>39920</v>
      </c>
      <c r="C107" s="10" t="s">
        <v>116</v>
      </c>
      <c r="D107" s="28">
        <v>3</v>
      </c>
      <c r="E107" t="s">
        <v>40</v>
      </c>
      <c r="F107" s="11" t="s">
        <v>43</v>
      </c>
      <c r="G107" s="1" t="str">
        <f t="shared" si="42"/>
        <v>Diğer</v>
      </c>
    </row>
    <row r="108" spans="1:7" ht="15">
      <c r="A108" t="s">
        <v>21</v>
      </c>
      <c r="B108" s="24">
        <v>39920</v>
      </c>
      <c r="C108" s="10" t="s">
        <v>117</v>
      </c>
      <c r="D108" s="28">
        <v>12</v>
      </c>
      <c r="E108" t="s">
        <v>40</v>
      </c>
      <c r="F108" s="11" t="s">
        <v>43</v>
      </c>
      <c r="G108" s="1" t="str">
        <f t="shared" si="42"/>
        <v>Su</v>
      </c>
    </row>
    <row r="109" spans="1:7" ht="15">
      <c r="A109" t="s">
        <v>84</v>
      </c>
      <c r="B109" s="24">
        <v>39920</v>
      </c>
      <c r="C109" s="10" t="s">
        <v>118</v>
      </c>
      <c r="D109" s="28">
        <v>-69</v>
      </c>
      <c r="E109" t="s">
        <v>40</v>
      </c>
      <c r="F109" s="11" t="s">
        <v>43</v>
      </c>
      <c r="G109" s="1" t="str">
        <f t="shared" si="42"/>
        <v>Şirket Geri Ödemeleri</v>
      </c>
    </row>
    <row r="110" spans="1:7" ht="15">
      <c r="A110" t="s">
        <v>56</v>
      </c>
      <c r="B110" s="24">
        <v>39921</v>
      </c>
      <c r="C110" s="10" t="s">
        <v>7</v>
      </c>
      <c r="D110" s="28">
        <v>1</v>
      </c>
      <c r="E110" t="s">
        <v>40</v>
      </c>
      <c r="F110" s="11" t="s">
        <v>43</v>
      </c>
      <c r="G110" s="1" t="str">
        <f t="shared" si="42"/>
        <v>Su</v>
      </c>
    </row>
    <row r="111" spans="1:7" ht="15">
      <c r="A111" t="s">
        <v>66</v>
      </c>
      <c r="B111" s="24">
        <v>39921</v>
      </c>
      <c r="C111" s="10" t="s">
        <v>120</v>
      </c>
      <c r="D111" s="28">
        <v>7</v>
      </c>
      <c r="E111" t="s">
        <v>40</v>
      </c>
      <c r="F111" s="11" t="s">
        <v>43</v>
      </c>
      <c r="G111" s="1" t="str">
        <f t="shared" si="42"/>
        <v>Kuruyemiş, bisküvi vb.</v>
      </c>
    </row>
    <row r="112" spans="1:7" ht="15">
      <c r="A112" t="s">
        <v>57</v>
      </c>
      <c r="B112" s="24">
        <v>39921</v>
      </c>
      <c r="C112" s="10" t="s">
        <v>71</v>
      </c>
      <c r="D112" s="28">
        <v>0.85</v>
      </c>
      <c r="E112" t="s">
        <v>40</v>
      </c>
      <c r="F112" s="11" t="s">
        <v>43</v>
      </c>
      <c r="G112" s="1" t="str">
        <f t="shared" si="42"/>
        <v>Ekmek</v>
      </c>
    </row>
    <row r="113" spans="1:7" ht="15">
      <c r="A113" t="s">
        <v>60</v>
      </c>
      <c r="B113" s="24">
        <v>39922</v>
      </c>
      <c r="C113" s="10" t="s">
        <v>121</v>
      </c>
      <c r="D113" s="28">
        <v>30</v>
      </c>
      <c r="E113" t="s">
        <v>40</v>
      </c>
      <c r="F113" s="11" t="s">
        <v>43</v>
      </c>
      <c r="G113" s="1" t="str">
        <f t="shared" si="42"/>
        <v>Şehiriçi Seyahat</v>
      </c>
    </row>
    <row r="114" spans="1:7" ht="15">
      <c r="A114" t="s">
        <v>60</v>
      </c>
      <c r="B114" s="24">
        <v>39922</v>
      </c>
      <c r="C114" s="10" t="s">
        <v>122</v>
      </c>
      <c r="D114" s="28">
        <f>2.5+6+2.4</f>
        <v>10.9</v>
      </c>
      <c r="E114" t="s">
        <v>40</v>
      </c>
      <c r="F114" s="11" t="s">
        <v>43</v>
      </c>
      <c r="G114" s="1" t="str">
        <f t="shared" si="42"/>
        <v>Şehiriçi Seyahat</v>
      </c>
    </row>
    <row r="115" spans="1:7" ht="30">
      <c r="A115" t="s">
        <v>69</v>
      </c>
      <c r="B115" s="24">
        <v>39922</v>
      </c>
      <c r="C115" s="10" t="s">
        <v>124</v>
      </c>
      <c r="D115" s="28">
        <v>3</v>
      </c>
      <c r="E115" t="s">
        <v>40</v>
      </c>
      <c r="F115" s="11" t="s">
        <v>43</v>
      </c>
      <c r="G115" s="1" t="str">
        <f t="shared" si="41"/>
        <v>Piknik, tatil, seyahat vb.</v>
      </c>
    </row>
    <row r="116" spans="1:7" ht="30">
      <c r="A116" t="s">
        <v>69</v>
      </c>
      <c r="B116" s="24">
        <v>39922</v>
      </c>
      <c r="C116" s="10" t="s">
        <v>125</v>
      </c>
      <c r="D116" s="28">
        <v>10.5</v>
      </c>
      <c r="E116" t="s">
        <v>40</v>
      </c>
      <c r="F116" s="11" t="s">
        <v>43</v>
      </c>
      <c r="G116" s="1" t="str">
        <f aca="true" t="shared" si="43" ref="G116:G126">IF(ISERROR((VLOOKUP(A116,$A$3:$B$47,2,0))),"-",VLOOKUP(A116,$A$3:$B$47,2,0))</f>
        <v>Piknik, tatil, seyahat vb.</v>
      </c>
    </row>
    <row r="117" spans="1:7" ht="15">
      <c r="A117" t="s">
        <v>24</v>
      </c>
      <c r="B117" s="24">
        <v>39922</v>
      </c>
      <c r="C117" s="10" t="s">
        <v>195</v>
      </c>
      <c r="D117" s="28">
        <v>1240</v>
      </c>
      <c r="E117" t="s">
        <v>51</v>
      </c>
      <c r="F117" s="11" t="s">
        <v>76</v>
      </c>
      <c r="G117" s="1" t="str">
        <f t="shared" si="43"/>
        <v>Ayşe Maaş</v>
      </c>
    </row>
    <row r="118" spans="1:7" ht="15">
      <c r="A118" t="s">
        <v>67</v>
      </c>
      <c r="B118" s="24">
        <v>39923</v>
      </c>
      <c r="C118" s="10" t="s">
        <v>201</v>
      </c>
      <c r="D118" s="28">
        <v>1</v>
      </c>
      <c r="E118" t="s">
        <v>40</v>
      </c>
      <c r="F118" s="11" t="s">
        <v>43</v>
      </c>
      <c r="G118" s="1" t="str">
        <f t="shared" si="43"/>
        <v>Şirkette veya Dışarıda Kahvaltı, Yemek vb.</v>
      </c>
    </row>
    <row r="119" spans="1:7" ht="15">
      <c r="A119" t="s">
        <v>56</v>
      </c>
      <c r="B119" s="24">
        <v>39923</v>
      </c>
      <c r="C119" s="10" t="s">
        <v>7</v>
      </c>
      <c r="D119" s="28">
        <v>0.99</v>
      </c>
      <c r="E119" t="s">
        <v>40</v>
      </c>
      <c r="F119" s="11" t="s">
        <v>43</v>
      </c>
      <c r="G119" s="1" t="str">
        <f t="shared" si="43"/>
        <v>Su</v>
      </c>
    </row>
    <row r="120" spans="1:7" ht="15">
      <c r="A120" t="s">
        <v>66</v>
      </c>
      <c r="B120" s="24">
        <v>39923</v>
      </c>
      <c r="C120" s="10" t="s">
        <v>126</v>
      </c>
      <c r="D120" s="28">
        <v>2.35</v>
      </c>
      <c r="E120" t="s">
        <v>40</v>
      </c>
      <c r="F120" s="11" t="s">
        <v>43</v>
      </c>
      <c r="G120" s="1" t="str">
        <f t="shared" si="43"/>
        <v>Kuruyemiş, bisküvi vb.</v>
      </c>
    </row>
    <row r="121" spans="1:7" ht="15">
      <c r="A121" t="s">
        <v>70</v>
      </c>
      <c r="B121" s="24">
        <v>39923</v>
      </c>
      <c r="C121" s="10" t="s">
        <v>127</v>
      </c>
      <c r="D121" s="28">
        <v>70</v>
      </c>
      <c r="E121" t="s">
        <v>40</v>
      </c>
      <c r="F121" s="11" t="s">
        <v>43</v>
      </c>
      <c r="G121" s="1" t="str">
        <f t="shared" si="43"/>
        <v>Harçlık Gönderme, çocuklara oyuncak vb.</v>
      </c>
    </row>
    <row r="122" spans="1:7" ht="15">
      <c r="A122" t="s">
        <v>67</v>
      </c>
      <c r="B122" s="24">
        <v>39924</v>
      </c>
      <c r="C122" s="10" t="s">
        <v>128</v>
      </c>
      <c r="D122" s="28">
        <f>0.65+0.5</f>
        <v>1.15</v>
      </c>
      <c r="E122" t="s">
        <v>40</v>
      </c>
      <c r="F122" s="11" t="s">
        <v>43</v>
      </c>
      <c r="G122" s="1" t="str">
        <f t="shared" si="43"/>
        <v>Şirkette veya Dışarıda Kahvaltı, Yemek vb.</v>
      </c>
    </row>
    <row r="123" spans="1:7" ht="15">
      <c r="A123" t="s">
        <v>58</v>
      </c>
      <c r="B123" s="24">
        <v>39924</v>
      </c>
      <c r="C123" s="10" t="s">
        <v>129</v>
      </c>
      <c r="D123" s="28">
        <v>4.99</v>
      </c>
      <c r="E123" t="s">
        <v>40</v>
      </c>
      <c r="F123" s="11" t="s">
        <v>43</v>
      </c>
      <c r="G123" s="1" t="str">
        <f t="shared" si="43"/>
        <v>Ev Eşyası</v>
      </c>
    </row>
    <row r="124" spans="1:7" ht="15">
      <c r="A124" t="s">
        <v>54</v>
      </c>
      <c r="B124" s="24">
        <v>39924</v>
      </c>
      <c r="C124" s="10" t="s">
        <v>130</v>
      </c>
      <c r="D124" s="28">
        <v>1.89</v>
      </c>
      <c r="E124" t="s">
        <v>40</v>
      </c>
      <c r="F124" s="11" t="s">
        <v>43</v>
      </c>
      <c r="G124" s="1" t="str">
        <f t="shared" si="43"/>
        <v>Kahvaltılık</v>
      </c>
    </row>
    <row r="125" spans="1:7" ht="30">
      <c r="A125" t="s">
        <v>61</v>
      </c>
      <c r="B125" s="24">
        <v>39925</v>
      </c>
      <c r="C125" s="10" t="s">
        <v>131</v>
      </c>
      <c r="D125" s="28">
        <f>30*5</f>
        <v>150</v>
      </c>
      <c r="E125" t="s">
        <v>40</v>
      </c>
      <c r="F125" s="11" t="s">
        <v>43</v>
      </c>
      <c r="G125" s="1" t="str">
        <f t="shared" si="43"/>
        <v>Şehilerarası Seyahat, şehirdışı seyahat</v>
      </c>
    </row>
    <row r="126" spans="1:7" ht="15">
      <c r="A126" t="s">
        <v>61</v>
      </c>
      <c r="B126" s="24">
        <v>39926</v>
      </c>
      <c r="C126" s="10" t="s">
        <v>132</v>
      </c>
      <c r="D126" s="28">
        <f>2*7</f>
        <v>14</v>
      </c>
      <c r="E126" t="s">
        <v>40</v>
      </c>
      <c r="F126" s="11" t="s">
        <v>43</v>
      </c>
      <c r="G126" s="1" t="str">
        <f t="shared" si="43"/>
        <v>Şehilerarası Seyahat, şehirdışı seyahat</v>
      </c>
    </row>
    <row r="127" spans="1:7" ht="15">
      <c r="A127" t="s">
        <v>70</v>
      </c>
      <c r="B127" s="24">
        <v>39926</v>
      </c>
      <c r="C127" s="10" t="s">
        <v>133</v>
      </c>
      <c r="D127" s="28">
        <f>2*7</f>
        <v>14</v>
      </c>
      <c r="E127" t="s">
        <v>40</v>
      </c>
      <c r="F127" s="11" t="s">
        <v>43</v>
      </c>
      <c r="G127" s="1" t="str">
        <f aca="true" t="shared" si="44" ref="G127:G143">IF(ISERROR((VLOOKUP(A127,$A$3:$B$47,2,0))),"-",VLOOKUP(A127,$A$3:$B$47,2,0))</f>
        <v>Harçlık Gönderme, çocuklara oyuncak vb.</v>
      </c>
    </row>
    <row r="128" spans="1:7" ht="15">
      <c r="A128" t="s">
        <v>70</v>
      </c>
      <c r="B128" s="24">
        <v>39926</v>
      </c>
      <c r="C128" s="10" t="s">
        <v>134</v>
      </c>
      <c r="D128" s="28">
        <f>2*15</f>
        <v>30</v>
      </c>
      <c r="E128" t="s">
        <v>40</v>
      </c>
      <c r="F128" s="11" t="s">
        <v>43</v>
      </c>
      <c r="G128" s="1" t="str">
        <f t="shared" si="44"/>
        <v>Harçlık Gönderme, çocuklara oyuncak vb.</v>
      </c>
    </row>
    <row r="129" spans="1:7" ht="15">
      <c r="A129" t="s">
        <v>59</v>
      </c>
      <c r="B129" s="24">
        <v>39927</v>
      </c>
      <c r="C129" s="10" t="s">
        <v>202</v>
      </c>
      <c r="D129" s="28">
        <v>42</v>
      </c>
      <c r="E129" t="s">
        <v>40</v>
      </c>
      <c r="F129" s="11" t="s">
        <v>43</v>
      </c>
      <c r="G129" s="1" t="str">
        <f t="shared" si="44"/>
        <v>Elbise</v>
      </c>
    </row>
    <row r="130" spans="1:7" ht="15">
      <c r="A130" t="s">
        <v>59</v>
      </c>
      <c r="B130" s="24">
        <v>39927</v>
      </c>
      <c r="C130" s="10" t="s">
        <v>135</v>
      </c>
      <c r="D130" s="28">
        <v>20</v>
      </c>
      <c r="E130" t="s">
        <v>40</v>
      </c>
      <c r="F130" s="11" t="s">
        <v>43</v>
      </c>
      <c r="G130" s="1" t="str">
        <f t="shared" si="44"/>
        <v>Elbise</v>
      </c>
    </row>
    <row r="131" spans="1:7" ht="30">
      <c r="A131" t="s">
        <v>59</v>
      </c>
      <c r="B131" s="24">
        <v>39926</v>
      </c>
      <c r="C131" s="10" t="s">
        <v>136</v>
      </c>
      <c r="D131" s="28">
        <v>17</v>
      </c>
      <c r="E131" t="s">
        <v>40</v>
      </c>
      <c r="F131" s="11" t="s">
        <v>43</v>
      </c>
      <c r="G131" s="1" t="str">
        <f t="shared" si="44"/>
        <v>Elbise</v>
      </c>
    </row>
    <row r="132" spans="1:7" ht="15">
      <c r="A132" t="s">
        <v>61</v>
      </c>
      <c r="B132" s="24">
        <v>39927</v>
      </c>
      <c r="C132" s="10" t="s">
        <v>137</v>
      </c>
      <c r="D132" s="28">
        <f>2*3</f>
        <v>6</v>
      </c>
      <c r="E132" t="s">
        <v>40</v>
      </c>
      <c r="F132" s="11" t="s">
        <v>43</v>
      </c>
      <c r="G132" s="1" t="str">
        <f t="shared" si="44"/>
        <v>Şehilerarası Seyahat, şehirdışı seyahat</v>
      </c>
    </row>
    <row r="133" spans="1:7" ht="15">
      <c r="A133" t="s">
        <v>59</v>
      </c>
      <c r="B133" s="24">
        <v>39929</v>
      </c>
      <c r="C133" s="10" t="s">
        <v>138</v>
      </c>
      <c r="D133" s="28">
        <v>99</v>
      </c>
      <c r="E133" t="s">
        <v>47</v>
      </c>
      <c r="F133" s="11" t="s">
        <v>44</v>
      </c>
      <c r="G133" s="1" t="str">
        <f t="shared" si="44"/>
        <v>Elbise</v>
      </c>
    </row>
    <row r="134" spans="1:7" ht="15">
      <c r="A134" t="s">
        <v>59</v>
      </c>
      <c r="B134" s="24">
        <v>39929</v>
      </c>
      <c r="C134" s="10" t="s">
        <v>139</v>
      </c>
      <c r="D134" s="28">
        <v>30</v>
      </c>
      <c r="E134" t="s">
        <v>40</v>
      </c>
      <c r="F134" s="11" t="s">
        <v>43</v>
      </c>
      <c r="G134" s="1" t="str">
        <f t="shared" si="44"/>
        <v>Elbise</v>
      </c>
    </row>
    <row r="135" spans="1:7" ht="30">
      <c r="A135" t="s">
        <v>61</v>
      </c>
      <c r="B135" s="24">
        <v>39929</v>
      </c>
      <c r="C135" s="10" t="s">
        <v>140</v>
      </c>
      <c r="D135" s="28">
        <v>13.4</v>
      </c>
      <c r="E135" t="s">
        <v>40</v>
      </c>
      <c r="F135" s="11" t="s">
        <v>43</v>
      </c>
      <c r="G135" s="1" t="str">
        <f t="shared" si="44"/>
        <v>Şehilerarası Seyahat, şehirdışı seyahat</v>
      </c>
    </row>
    <row r="136" spans="1:7" ht="30">
      <c r="A136" t="s">
        <v>60</v>
      </c>
      <c r="B136" s="24">
        <v>39929</v>
      </c>
      <c r="C136" s="10" t="s">
        <v>141</v>
      </c>
      <c r="D136" s="28">
        <v>18.5</v>
      </c>
      <c r="E136" t="s">
        <v>40</v>
      </c>
      <c r="F136" s="11" t="s">
        <v>43</v>
      </c>
      <c r="G136" s="1" t="str">
        <f t="shared" si="44"/>
        <v>Şehiriçi Seyahat</v>
      </c>
    </row>
    <row r="137" spans="1:7" ht="15">
      <c r="A137" t="s">
        <v>67</v>
      </c>
      <c r="B137" s="24">
        <v>39930</v>
      </c>
      <c r="C137" s="10" t="s">
        <v>144</v>
      </c>
      <c r="D137" s="28">
        <v>1.15</v>
      </c>
      <c r="E137" t="s">
        <v>40</v>
      </c>
      <c r="F137" s="11" t="s">
        <v>43</v>
      </c>
      <c r="G137" s="1" t="str">
        <f t="shared" si="44"/>
        <v>Şirkette veya Dışarıda Kahvaltı, Yemek vb.</v>
      </c>
    </row>
    <row r="138" spans="1:7" ht="15">
      <c r="A138" t="s">
        <v>55</v>
      </c>
      <c r="B138" s="24">
        <v>39930</v>
      </c>
      <c r="C138" s="10" t="s">
        <v>107</v>
      </c>
      <c r="D138" s="28">
        <v>7.5</v>
      </c>
      <c r="E138" t="s">
        <v>40</v>
      </c>
      <c r="F138" s="11" t="s">
        <v>43</v>
      </c>
      <c r="G138" s="1" t="str">
        <f>IF(ISERROR((VLOOKUP(A138,$A$3:$B$47,2,0))),"-",VLOOKUP(A138,$A$3:$B$47,2,0))</f>
        <v>Sebze-Meyve</v>
      </c>
    </row>
    <row r="139" spans="1:7" ht="15">
      <c r="A139" t="s">
        <v>56</v>
      </c>
      <c r="B139" s="24">
        <v>39931</v>
      </c>
      <c r="C139" s="10" t="s">
        <v>145</v>
      </c>
      <c r="D139" s="28">
        <v>1</v>
      </c>
      <c r="E139" t="s">
        <v>40</v>
      </c>
      <c r="F139" s="11" t="s">
        <v>43</v>
      </c>
      <c r="G139" s="1" t="str">
        <f t="shared" si="44"/>
        <v>Su</v>
      </c>
    </row>
    <row r="140" spans="1:7" ht="15">
      <c r="A140" t="s">
        <v>54</v>
      </c>
      <c r="B140" s="24">
        <v>39931</v>
      </c>
      <c r="C140" s="10" t="s">
        <v>65</v>
      </c>
      <c r="D140" s="28">
        <v>21</v>
      </c>
      <c r="E140" t="s">
        <v>40</v>
      </c>
      <c r="F140" s="11" t="s">
        <v>43</v>
      </c>
      <c r="G140" s="1" t="str">
        <f t="shared" si="44"/>
        <v>Kahvaltılık</v>
      </c>
    </row>
    <row r="141" spans="1:7" ht="15">
      <c r="A141" t="s">
        <v>62</v>
      </c>
      <c r="B141" s="24">
        <v>39931</v>
      </c>
      <c r="C141" s="10" t="s">
        <v>146</v>
      </c>
      <c r="D141" s="28">
        <v>0.85</v>
      </c>
      <c r="E141" t="s">
        <v>40</v>
      </c>
      <c r="F141" s="11" t="s">
        <v>43</v>
      </c>
      <c r="G141" s="1" t="str">
        <f t="shared" si="44"/>
        <v>Tüketim (Sabun, Traş köpüğü, tıraş bıçağı vb.)</v>
      </c>
    </row>
    <row r="142" spans="1:7" ht="15">
      <c r="A142" t="s">
        <v>57</v>
      </c>
      <c r="B142" s="24">
        <v>39931</v>
      </c>
      <c r="C142" s="10" t="s">
        <v>147</v>
      </c>
      <c r="D142" s="28">
        <v>1</v>
      </c>
      <c r="E142" t="s">
        <v>40</v>
      </c>
      <c r="F142" s="11" t="s">
        <v>43</v>
      </c>
      <c r="G142" s="1" t="str">
        <f t="shared" si="44"/>
        <v>Ekmek</v>
      </c>
    </row>
    <row r="143" spans="1:7" ht="15">
      <c r="A143" t="s">
        <v>55</v>
      </c>
      <c r="B143" s="24">
        <v>39932</v>
      </c>
      <c r="C143" s="10" t="s">
        <v>151</v>
      </c>
      <c r="D143" s="28">
        <v>3</v>
      </c>
      <c r="E143" t="s">
        <v>40</v>
      </c>
      <c r="F143" s="11" t="s">
        <v>43</v>
      </c>
      <c r="G143" s="1" t="str">
        <f t="shared" si="44"/>
        <v>Sebze-Meyve</v>
      </c>
    </row>
    <row r="144" spans="1:7" ht="15">
      <c r="A144" t="s">
        <v>68</v>
      </c>
      <c r="B144" s="24">
        <v>39932</v>
      </c>
      <c r="C144" s="10" t="s">
        <v>152</v>
      </c>
      <c r="D144" s="28">
        <v>55</v>
      </c>
      <c r="E144" t="s">
        <v>40</v>
      </c>
      <c r="F144" s="11" t="s">
        <v>43</v>
      </c>
      <c r="G144" s="1" t="str">
        <f aca="true" t="shared" si="45" ref="G144:G171">IF(ISERROR((VLOOKUP(A144,$A$3:$B$47,2,0))),"-",VLOOKUP(A144,$A$3:$B$47,2,0))</f>
        <v>Diğer</v>
      </c>
    </row>
    <row r="145" spans="1:7" ht="15">
      <c r="A145" t="s">
        <v>66</v>
      </c>
      <c r="B145" s="24">
        <v>39933</v>
      </c>
      <c r="C145" s="10" t="s">
        <v>120</v>
      </c>
      <c r="D145" s="28">
        <v>7.5</v>
      </c>
      <c r="E145" t="s">
        <v>40</v>
      </c>
      <c r="F145" s="11" t="s">
        <v>43</v>
      </c>
      <c r="G145" s="1" t="str">
        <f t="shared" si="45"/>
        <v>Kuruyemiş, bisküvi vb.</v>
      </c>
    </row>
    <row r="146" spans="1:7" ht="15">
      <c r="A146" t="s">
        <v>57</v>
      </c>
      <c r="B146" s="24">
        <v>39933</v>
      </c>
      <c r="C146" s="10" t="s">
        <v>147</v>
      </c>
      <c r="D146" s="28">
        <v>2</v>
      </c>
      <c r="E146" t="s">
        <v>40</v>
      </c>
      <c r="F146" s="11" t="s">
        <v>43</v>
      </c>
      <c r="G146" s="1" t="str">
        <f t="shared" si="45"/>
        <v>Ekmek</v>
      </c>
    </row>
    <row r="147" spans="1:7" ht="15">
      <c r="A147" t="s">
        <v>66</v>
      </c>
      <c r="B147" s="24">
        <v>39933</v>
      </c>
      <c r="C147" s="10" t="s">
        <v>153</v>
      </c>
      <c r="D147" s="28">
        <v>1.5</v>
      </c>
      <c r="E147" t="s">
        <v>40</v>
      </c>
      <c r="F147" s="11" t="s">
        <v>43</v>
      </c>
      <c r="G147" s="1" t="str">
        <f t="shared" si="45"/>
        <v>Kuruyemiş, bisküvi vb.</v>
      </c>
    </row>
    <row r="148" spans="1:7" ht="15">
      <c r="A148" t="s">
        <v>54</v>
      </c>
      <c r="B148" s="24">
        <v>39933</v>
      </c>
      <c r="C148" s="10" t="s">
        <v>154</v>
      </c>
      <c r="D148" s="28">
        <v>4.45</v>
      </c>
      <c r="E148" t="s">
        <v>40</v>
      </c>
      <c r="F148" s="11" t="s">
        <v>43</v>
      </c>
      <c r="G148" s="1" t="str">
        <f t="shared" si="45"/>
        <v>Kahvaltılık</v>
      </c>
    </row>
    <row r="149" spans="1:7" ht="15">
      <c r="A149" t="s">
        <v>54</v>
      </c>
      <c r="B149" s="24">
        <v>39933</v>
      </c>
      <c r="C149" s="10" t="s">
        <v>75</v>
      </c>
      <c r="D149" s="28">
        <v>2.25</v>
      </c>
      <c r="E149" t="s">
        <v>40</v>
      </c>
      <c r="F149" s="11" t="s">
        <v>43</v>
      </c>
      <c r="G149" s="1" t="str">
        <f t="shared" si="45"/>
        <v>Kahvaltılık</v>
      </c>
    </row>
    <row r="150" spans="1:7" ht="15">
      <c r="A150" t="s">
        <v>62</v>
      </c>
      <c r="B150" s="24">
        <v>39933</v>
      </c>
      <c r="C150" s="10" t="s">
        <v>155</v>
      </c>
      <c r="D150" s="28">
        <v>28</v>
      </c>
      <c r="E150" t="s">
        <v>40</v>
      </c>
      <c r="F150" s="11" t="s">
        <v>43</v>
      </c>
      <c r="G150" s="1" t="str">
        <f t="shared" si="45"/>
        <v>Tüketim (Sabun, Traş köpüğü, tıraş bıçağı vb.)</v>
      </c>
    </row>
    <row r="151" spans="1:7" ht="15">
      <c r="A151" t="s">
        <v>54</v>
      </c>
      <c r="B151" s="24">
        <v>39933</v>
      </c>
      <c r="C151" s="10" t="s">
        <v>156</v>
      </c>
      <c r="D151" s="28">
        <v>2.5</v>
      </c>
      <c r="E151" t="s">
        <v>40</v>
      </c>
      <c r="F151" s="11" t="s">
        <v>43</v>
      </c>
      <c r="G151" s="1" t="str">
        <f t="shared" si="45"/>
        <v>Kahvaltılık</v>
      </c>
    </row>
    <row r="152" spans="1:7" ht="15">
      <c r="A152" t="s">
        <v>62</v>
      </c>
      <c r="B152" s="24">
        <v>39933</v>
      </c>
      <c r="C152" s="10" t="s">
        <v>157</v>
      </c>
      <c r="D152" s="28">
        <v>10</v>
      </c>
      <c r="E152" t="s">
        <v>40</v>
      </c>
      <c r="F152" s="11" t="s">
        <v>43</v>
      </c>
      <c r="G152" s="1" t="str">
        <f t="shared" si="45"/>
        <v>Tüketim (Sabun, Traş köpüğü, tıraş bıçağı vb.)</v>
      </c>
    </row>
    <row r="153" spans="1:7" ht="15">
      <c r="A153" t="s">
        <v>55</v>
      </c>
      <c r="B153" s="24">
        <v>39933</v>
      </c>
      <c r="C153" s="10" t="s">
        <v>158</v>
      </c>
      <c r="D153" s="28">
        <v>5</v>
      </c>
      <c r="E153" t="s">
        <v>40</v>
      </c>
      <c r="F153" s="11" t="s">
        <v>43</v>
      </c>
      <c r="G153" s="1" t="str">
        <f t="shared" si="45"/>
        <v>Sebze-Meyve</v>
      </c>
    </row>
    <row r="154" spans="1:7" ht="15">
      <c r="A154" t="s">
        <v>60</v>
      </c>
      <c r="B154" s="24">
        <v>39933</v>
      </c>
      <c r="C154" s="10" t="s">
        <v>159</v>
      </c>
      <c r="D154" s="28">
        <f>1.25+1.25+1.25</f>
        <v>3.75</v>
      </c>
      <c r="E154" t="s">
        <v>40</v>
      </c>
      <c r="F154" s="11" t="s">
        <v>43</v>
      </c>
      <c r="G154" s="1" t="str">
        <f t="shared" si="45"/>
        <v>Şehiriçi Seyahat</v>
      </c>
    </row>
    <row r="155" spans="1:7" ht="15">
      <c r="A155" t="s">
        <v>67</v>
      </c>
      <c r="B155" s="24">
        <v>39933</v>
      </c>
      <c r="C155" s="10" t="s">
        <v>160</v>
      </c>
      <c r="D155" s="28">
        <f>0.5+0.5+0.75</f>
        <v>1.75</v>
      </c>
      <c r="E155" t="s">
        <v>40</v>
      </c>
      <c r="F155" s="11" t="s">
        <v>43</v>
      </c>
      <c r="G155" s="1" t="str">
        <f t="shared" si="45"/>
        <v>Şirkette veya Dışarıda Kahvaltı, Yemek vb.</v>
      </c>
    </row>
    <row r="156" spans="1:7" ht="15">
      <c r="A156" t="s">
        <v>162</v>
      </c>
      <c r="B156" s="24">
        <v>39933</v>
      </c>
      <c r="C156" s="10" t="s">
        <v>161</v>
      </c>
      <c r="D156" s="28">
        <v>361</v>
      </c>
      <c r="E156" t="s">
        <v>40</v>
      </c>
      <c r="F156" s="11" t="s">
        <v>43</v>
      </c>
      <c r="G156" s="1" t="str">
        <f t="shared" si="45"/>
        <v>TASARRUF Hesabı</v>
      </c>
    </row>
    <row r="157" spans="1:7" ht="15">
      <c r="A157" t="s">
        <v>54</v>
      </c>
      <c r="B157" s="24">
        <v>39934</v>
      </c>
      <c r="C157" s="10" t="s">
        <v>164</v>
      </c>
      <c r="D157" s="28">
        <v>4.75</v>
      </c>
      <c r="E157" t="s">
        <v>40</v>
      </c>
      <c r="F157" s="11" t="s">
        <v>43</v>
      </c>
      <c r="G157" s="1" t="str">
        <f t="shared" si="45"/>
        <v>Kahvaltılık</v>
      </c>
    </row>
    <row r="158" spans="1:7" ht="15">
      <c r="A158" t="s">
        <v>57</v>
      </c>
      <c r="B158" s="24">
        <v>39934</v>
      </c>
      <c r="C158" s="10" t="s">
        <v>71</v>
      </c>
      <c r="D158" s="28">
        <v>1.75</v>
      </c>
      <c r="E158" t="s">
        <v>40</v>
      </c>
      <c r="F158" s="11" t="s">
        <v>43</v>
      </c>
      <c r="G158" s="1" t="str">
        <f t="shared" si="45"/>
        <v>Ekmek</v>
      </c>
    </row>
    <row r="159" spans="1:7" ht="15">
      <c r="A159" t="s">
        <v>53</v>
      </c>
      <c r="B159" s="24">
        <v>39934</v>
      </c>
      <c r="C159" s="10" t="s">
        <v>165</v>
      </c>
      <c r="D159" s="28">
        <v>1.6</v>
      </c>
      <c r="E159" t="s">
        <v>40</v>
      </c>
      <c r="F159" s="11" t="s">
        <v>43</v>
      </c>
      <c r="G159" s="1" t="str">
        <f t="shared" si="45"/>
        <v>Yemeklik Malzeme</v>
      </c>
    </row>
    <row r="160" spans="1:7" ht="15">
      <c r="A160" t="s">
        <v>62</v>
      </c>
      <c r="B160" s="24">
        <v>39934</v>
      </c>
      <c r="C160" s="10" t="s">
        <v>166</v>
      </c>
      <c r="D160" s="28">
        <v>250</v>
      </c>
      <c r="E160" t="s">
        <v>47</v>
      </c>
      <c r="F160" s="11" t="s">
        <v>44</v>
      </c>
      <c r="G160" s="1" t="str">
        <f t="shared" si="45"/>
        <v>Tüketim (Sabun, Traş köpüğü, tıraş bıçağı vb.)</v>
      </c>
    </row>
    <row r="161" spans="1:7" ht="15">
      <c r="A161" t="s">
        <v>62</v>
      </c>
      <c r="B161" s="24">
        <v>39934</v>
      </c>
      <c r="C161" s="10" t="s">
        <v>167</v>
      </c>
      <c r="D161" s="28">
        <v>5</v>
      </c>
      <c r="E161" t="s">
        <v>47</v>
      </c>
      <c r="F161" s="11" t="s">
        <v>44</v>
      </c>
      <c r="G161" s="1" t="str">
        <f t="shared" si="45"/>
        <v>Tüketim (Sabun, Traş köpüğü, tıraş bıçağı vb.)</v>
      </c>
    </row>
    <row r="162" spans="1:7" ht="15">
      <c r="A162" t="s">
        <v>60</v>
      </c>
      <c r="B162" s="24">
        <v>39934</v>
      </c>
      <c r="C162" s="10" t="s">
        <v>121</v>
      </c>
      <c r="D162" s="28">
        <v>10</v>
      </c>
      <c r="E162" t="s">
        <v>40</v>
      </c>
      <c r="F162" s="11" t="s">
        <v>43</v>
      </c>
      <c r="G162" s="1" t="str">
        <f t="shared" si="45"/>
        <v>Şehiriçi Seyahat</v>
      </c>
    </row>
    <row r="163" spans="1:7" ht="15">
      <c r="A163" t="s">
        <v>55</v>
      </c>
      <c r="B163" s="24">
        <v>39934</v>
      </c>
      <c r="C163" s="10" t="s">
        <v>107</v>
      </c>
      <c r="D163" s="28">
        <v>3.84</v>
      </c>
      <c r="E163" t="s">
        <v>40</v>
      </c>
      <c r="F163" s="11" t="s">
        <v>43</v>
      </c>
      <c r="G163" s="1" t="str">
        <f t="shared" si="45"/>
        <v>Sebze-Meyve</v>
      </c>
    </row>
    <row r="164" spans="1:7" ht="30">
      <c r="A164" t="s">
        <v>60</v>
      </c>
      <c r="B164" s="24">
        <v>39936</v>
      </c>
      <c r="C164" s="10" t="s">
        <v>168</v>
      </c>
      <c r="D164" s="28">
        <f>1.2+1.5</f>
        <v>2.7</v>
      </c>
      <c r="E164" t="s">
        <v>40</v>
      </c>
      <c r="F164" s="11" t="s">
        <v>43</v>
      </c>
      <c r="G164" s="1" t="str">
        <f t="shared" si="45"/>
        <v>Şehiriçi Seyahat</v>
      </c>
    </row>
    <row r="165" spans="1:7" ht="15">
      <c r="A165" t="s">
        <v>67</v>
      </c>
      <c r="B165" s="24">
        <v>39936</v>
      </c>
      <c r="C165" s="10" t="s">
        <v>169</v>
      </c>
      <c r="D165" s="28">
        <v>1.5</v>
      </c>
      <c r="E165" t="s">
        <v>40</v>
      </c>
      <c r="F165" s="11" t="s">
        <v>43</v>
      </c>
      <c r="G165" s="1" t="str">
        <f t="shared" si="45"/>
        <v>Şirkette veya Dışarıda Kahvaltı, Yemek vb.</v>
      </c>
    </row>
    <row r="166" spans="1:7" ht="15">
      <c r="A166" t="s">
        <v>56</v>
      </c>
      <c r="B166" s="24">
        <v>39936</v>
      </c>
      <c r="C166" s="10" t="s">
        <v>7</v>
      </c>
      <c r="D166" s="28">
        <f>1+1</f>
        <v>2</v>
      </c>
      <c r="E166" t="s">
        <v>40</v>
      </c>
      <c r="F166" s="11" t="s">
        <v>43</v>
      </c>
      <c r="G166" s="1" t="str">
        <f t="shared" si="45"/>
        <v>Su</v>
      </c>
    </row>
    <row r="167" spans="1:7" ht="15">
      <c r="A167" t="s">
        <v>60</v>
      </c>
      <c r="B167" s="24">
        <v>39936</v>
      </c>
      <c r="C167" s="10" t="s">
        <v>170</v>
      </c>
      <c r="D167" s="28">
        <f>5.5+4.5</f>
        <v>10</v>
      </c>
      <c r="E167" t="s">
        <v>40</v>
      </c>
      <c r="F167" s="11" t="s">
        <v>43</v>
      </c>
      <c r="G167" s="1" t="str">
        <f t="shared" si="45"/>
        <v>Şehiriçi Seyahat</v>
      </c>
    </row>
    <row r="168" spans="1:7" ht="15">
      <c r="A168" t="s">
        <v>69</v>
      </c>
      <c r="B168" s="24">
        <v>39936</v>
      </c>
      <c r="C168" s="10" t="s">
        <v>171</v>
      </c>
      <c r="D168" s="28">
        <v>13</v>
      </c>
      <c r="E168" t="s">
        <v>40</v>
      </c>
      <c r="F168" s="11" t="s">
        <v>43</v>
      </c>
      <c r="G168" s="1" t="str">
        <f t="shared" si="45"/>
        <v>Piknik, tatil, seyahat vb.</v>
      </c>
    </row>
    <row r="169" spans="1:7" ht="30">
      <c r="A169" t="s">
        <v>69</v>
      </c>
      <c r="B169" s="24">
        <v>39936</v>
      </c>
      <c r="C169" s="10" t="s">
        <v>172</v>
      </c>
      <c r="D169" s="28">
        <f>1.5+18+3</f>
        <v>22.5</v>
      </c>
      <c r="E169" t="s">
        <v>40</v>
      </c>
      <c r="F169" s="11" t="s">
        <v>43</v>
      </c>
      <c r="G169" s="1" t="str">
        <f t="shared" si="45"/>
        <v>Piknik, tatil, seyahat vb.</v>
      </c>
    </row>
    <row r="170" spans="1:7" ht="15">
      <c r="A170" t="s">
        <v>67</v>
      </c>
      <c r="B170" s="24">
        <v>39937</v>
      </c>
      <c r="C170" s="10" t="s">
        <v>160</v>
      </c>
      <c r="D170" s="28">
        <v>1</v>
      </c>
      <c r="E170" t="s">
        <v>40</v>
      </c>
      <c r="F170" s="11" t="s">
        <v>43</v>
      </c>
      <c r="G170" s="1" t="str">
        <f t="shared" si="45"/>
        <v>Şirkette veya Dışarıda Kahvaltı, Yemek vb.</v>
      </c>
    </row>
    <row r="171" spans="1:7" ht="15">
      <c r="A171" t="s">
        <v>67</v>
      </c>
      <c r="B171" s="24">
        <v>39937</v>
      </c>
      <c r="C171" s="10" t="s">
        <v>174</v>
      </c>
      <c r="D171" s="28">
        <v>5</v>
      </c>
      <c r="E171" t="s">
        <v>40</v>
      </c>
      <c r="F171" s="11" t="s">
        <v>43</v>
      </c>
      <c r="G171" s="1" t="str">
        <f t="shared" si="45"/>
        <v>Şirkette veya Dışarıda Kahvaltı, Yemek vb.</v>
      </c>
    </row>
    <row r="172" spans="1:7" ht="15">
      <c r="A172" t="s">
        <v>23</v>
      </c>
      <c r="B172" s="24">
        <v>39938</v>
      </c>
      <c r="C172" s="10" t="s">
        <v>194</v>
      </c>
      <c r="D172" s="28">
        <v>691.75</v>
      </c>
      <c r="E172" t="s">
        <v>51</v>
      </c>
      <c r="F172" s="11" t="s">
        <v>76</v>
      </c>
      <c r="G172" s="1" t="str">
        <f>IF(ISERROR((VLOOKUP(A172,$A$3:$B$47,2,0))),"-",VLOOKUP(A172,$A$3:$B$47,2,0))</f>
        <v>Ali Maaş</v>
      </c>
    </row>
    <row r="173" spans="1:7" ht="30">
      <c r="A173" t="s">
        <v>53</v>
      </c>
      <c r="B173" s="24">
        <v>39937</v>
      </c>
      <c r="C173" s="10" t="s">
        <v>175</v>
      </c>
      <c r="D173" s="28">
        <v>20</v>
      </c>
      <c r="E173" t="s">
        <v>40</v>
      </c>
      <c r="F173" s="11" t="s">
        <v>43</v>
      </c>
      <c r="G173" s="1" t="str">
        <f aca="true" t="shared" si="46" ref="G173:G203">IF(ISERROR((VLOOKUP(A173,$A$3:$B$47,2,0))),"-",VLOOKUP(A173,$A$3:$B$47,2,0))</f>
        <v>Yemeklik Malzeme</v>
      </c>
    </row>
    <row r="174" spans="1:7" ht="15">
      <c r="A174" t="s">
        <v>67</v>
      </c>
      <c r="B174" s="24">
        <v>39938</v>
      </c>
      <c r="C174" t="s">
        <v>160</v>
      </c>
      <c r="D174" s="28">
        <v>0.65</v>
      </c>
      <c r="E174" t="s">
        <v>40</v>
      </c>
      <c r="F174" s="11" t="s">
        <v>43</v>
      </c>
      <c r="G174" s="1" t="str">
        <f t="shared" si="46"/>
        <v>Şirkette veya Dışarıda Kahvaltı, Yemek vb.</v>
      </c>
    </row>
    <row r="175" spans="1:7" ht="15">
      <c r="A175" t="s">
        <v>53</v>
      </c>
      <c r="B175" s="24">
        <v>39938</v>
      </c>
      <c r="C175" s="10" t="s">
        <v>176</v>
      </c>
      <c r="D175" s="28">
        <v>20</v>
      </c>
      <c r="E175" t="s">
        <v>40</v>
      </c>
      <c r="F175" s="11" t="s">
        <v>43</v>
      </c>
      <c r="G175" s="1" t="str">
        <f t="shared" si="46"/>
        <v>Yemeklik Malzeme</v>
      </c>
    </row>
    <row r="176" spans="1:7" ht="15">
      <c r="A176" t="s">
        <v>57</v>
      </c>
      <c r="B176" s="24">
        <v>39939</v>
      </c>
      <c r="C176" s="10" t="s">
        <v>71</v>
      </c>
      <c r="D176" s="28">
        <v>1.7</v>
      </c>
      <c r="E176" t="s">
        <v>40</v>
      </c>
      <c r="F176" s="11" t="s">
        <v>43</v>
      </c>
      <c r="G176" s="1" t="str">
        <f t="shared" si="46"/>
        <v>Ekmek</v>
      </c>
    </row>
    <row r="177" spans="1:7" ht="15">
      <c r="A177" t="s">
        <v>83</v>
      </c>
      <c r="B177" s="24">
        <v>39939</v>
      </c>
      <c r="C177" s="10" t="s">
        <v>177</v>
      </c>
      <c r="D177" s="28">
        <v>14</v>
      </c>
      <c r="E177" t="s">
        <v>40</v>
      </c>
      <c r="F177" s="11" t="s">
        <v>43</v>
      </c>
      <c r="G177" s="1" t="str">
        <f t="shared" si="46"/>
        <v>Şirket Diğer Giderler (Yemek vb.)</v>
      </c>
    </row>
    <row r="178" spans="1:7" ht="15">
      <c r="A178" t="s">
        <v>82</v>
      </c>
      <c r="B178" s="24">
        <v>39939</v>
      </c>
      <c r="C178" s="10" t="s">
        <v>178</v>
      </c>
      <c r="D178" s="28">
        <f>2.6+2.8</f>
        <v>5.4</v>
      </c>
      <c r="E178" t="s">
        <v>40</v>
      </c>
      <c r="F178" s="11" t="s">
        <v>43</v>
      </c>
      <c r="G178" s="1" t="str">
        <f t="shared" si="46"/>
        <v>Şirket Ulaşım Giderleri</v>
      </c>
    </row>
    <row r="179" spans="1:7" ht="15">
      <c r="A179" t="s">
        <v>13</v>
      </c>
      <c r="B179" s="24">
        <v>39940</v>
      </c>
      <c r="C179" s="10" t="s">
        <v>179</v>
      </c>
      <c r="D179" s="28">
        <v>257.74</v>
      </c>
      <c r="E179" t="s">
        <v>40</v>
      </c>
      <c r="F179" s="11" t="s">
        <v>43</v>
      </c>
      <c r="G179" s="1" t="str">
        <f t="shared" si="46"/>
        <v>YapıKredi Kredi Kartı</v>
      </c>
    </row>
    <row r="180" spans="1:7" ht="15">
      <c r="A180" t="s">
        <v>20</v>
      </c>
      <c r="B180" s="24">
        <v>39940</v>
      </c>
      <c r="C180" s="10" t="s">
        <v>180</v>
      </c>
      <c r="D180" s="28">
        <v>31.4</v>
      </c>
      <c r="E180" t="s">
        <v>40</v>
      </c>
      <c r="F180" s="11" t="s">
        <v>43</v>
      </c>
      <c r="G180" s="1" t="str">
        <f t="shared" si="46"/>
        <v>Elektrik</v>
      </c>
    </row>
    <row r="181" spans="1:7" ht="15">
      <c r="A181" t="s">
        <v>55</v>
      </c>
      <c r="B181" s="24">
        <v>39941</v>
      </c>
      <c r="C181" s="10" t="s">
        <v>181</v>
      </c>
      <c r="D181" s="28">
        <f>3.85+0.5+2.42</f>
        <v>6.77</v>
      </c>
      <c r="E181" t="s">
        <v>40</v>
      </c>
      <c r="F181" s="11" t="s">
        <v>43</v>
      </c>
      <c r="G181" s="1" t="str">
        <f t="shared" si="46"/>
        <v>Sebze-Meyve</v>
      </c>
    </row>
    <row r="182" spans="1:7" ht="15">
      <c r="A182" t="s">
        <v>66</v>
      </c>
      <c r="B182" s="24">
        <v>39941</v>
      </c>
      <c r="C182" s="10" t="s">
        <v>81</v>
      </c>
      <c r="D182" s="28">
        <v>6.36</v>
      </c>
      <c r="E182" t="s">
        <v>47</v>
      </c>
      <c r="F182" s="11" t="s">
        <v>44</v>
      </c>
      <c r="G182" s="1" t="str">
        <f t="shared" si="46"/>
        <v>Kuruyemiş, bisküvi vb.</v>
      </c>
    </row>
    <row r="183" spans="1:7" ht="15">
      <c r="A183" t="s">
        <v>55</v>
      </c>
      <c r="B183" s="24">
        <v>39941</v>
      </c>
      <c r="C183" s="10" t="s">
        <v>182</v>
      </c>
      <c r="D183" s="28">
        <v>1.48</v>
      </c>
      <c r="E183" t="s">
        <v>47</v>
      </c>
      <c r="F183" s="11" t="s">
        <v>44</v>
      </c>
      <c r="G183" s="1" t="str">
        <f t="shared" si="46"/>
        <v>Sebze-Meyve</v>
      </c>
    </row>
    <row r="184" spans="1:7" ht="15">
      <c r="A184" t="s">
        <v>53</v>
      </c>
      <c r="B184" s="24">
        <v>39941</v>
      </c>
      <c r="C184" s="10" t="s">
        <v>183</v>
      </c>
      <c r="D184" s="28">
        <v>18.13</v>
      </c>
      <c r="E184" t="s">
        <v>47</v>
      </c>
      <c r="F184" s="11" t="s">
        <v>44</v>
      </c>
      <c r="G184" s="1" t="str">
        <f t="shared" si="46"/>
        <v>Yemeklik Malzeme</v>
      </c>
    </row>
    <row r="185" spans="1:7" ht="15">
      <c r="A185" t="s">
        <v>66</v>
      </c>
      <c r="B185" s="24">
        <v>39941</v>
      </c>
      <c r="C185" s="10" t="s">
        <v>184</v>
      </c>
      <c r="D185" s="28">
        <v>6.95</v>
      </c>
      <c r="E185" t="s">
        <v>47</v>
      </c>
      <c r="F185" s="11" t="s">
        <v>44</v>
      </c>
      <c r="G185" s="1" t="str">
        <f t="shared" si="46"/>
        <v>Kuruyemiş, bisküvi vb.</v>
      </c>
    </row>
    <row r="186" spans="1:7" ht="15">
      <c r="A186" t="s">
        <v>53</v>
      </c>
      <c r="B186" s="24">
        <v>39941</v>
      </c>
      <c r="C186" s="10" t="s">
        <v>185</v>
      </c>
      <c r="D186" s="28">
        <v>10.83</v>
      </c>
      <c r="E186" t="s">
        <v>47</v>
      </c>
      <c r="F186" s="11" t="s">
        <v>44</v>
      </c>
      <c r="G186" s="1" t="str">
        <f t="shared" si="46"/>
        <v>Yemeklik Malzeme</v>
      </c>
    </row>
    <row r="187" spans="1:7" ht="15">
      <c r="A187" t="s">
        <v>53</v>
      </c>
      <c r="B187" s="24">
        <v>39941</v>
      </c>
      <c r="C187" s="10" t="s">
        <v>186</v>
      </c>
      <c r="D187" s="28">
        <v>2.1</v>
      </c>
      <c r="E187" t="s">
        <v>47</v>
      </c>
      <c r="F187" s="11" t="s">
        <v>44</v>
      </c>
      <c r="G187" s="1" t="str">
        <f t="shared" si="46"/>
        <v>Yemeklik Malzeme</v>
      </c>
    </row>
    <row r="188" spans="1:7" ht="15">
      <c r="A188" t="s">
        <v>67</v>
      </c>
      <c r="B188" s="24">
        <v>39941</v>
      </c>
      <c r="C188" s="10" t="s">
        <v>128</v>
      </c>
      <c r="D188" s="28">
        <v>1.15</v>
      </c>
      <c r="E188" t="s">
        <v>40</v>
      </c>
      <c r="F188" s="11" t="s">
        <v>43</v>
      </c>
      <c r="G188" s="1" t="str">
        <f t="shared" si="46"/>
        <v>Şirkette veya Dışarıda Kahvaltı, Yemek vb.</v>
      </c>
    </row>
    <row r="189" spans="1:7" ht="15">
      <c r="A189" t="s">
        <v>57</v>
      </c>
      <c r="B189" s="24">
        <v>39940</v>
      </c>
      <c r="C189" s="10" t="s">
        <v>71</v>
      </c>
      <c r="D189" s="28">
        <v>1.75</v>
      </c>
      <c r="E189" t="s">
        <v>47</v>
      </c>
      <c r="F189" s="11" t="s">
        <v>44</v>
      </c>
      <c r="G189" s="1" t="str">
        <f t="shared" si="46"/>
        <v>Ekmek</v>
      </c>
    </row>
    <row r="190" spans="1:7" ht="15">
      <c r="A190" t="s">
        <v>59</v>
      </c>
      <c r="B190" s="24">
        <v>39941</v>
      </c>
      <c r="C190" s="10" t="s">
        <v>187</v>
      </c>
      <c r="D190" s="28">
        <v>4.95</v>
      </c>
      <c r="E190" t="s">
        <v>40</v>
      </c>
      <c r="F190" s="11" t="s">
        <v>43</v>
      </c>
      <c r="G190" s="1" t="str">
        <f t="shared" si="46"/>
        <v>Elbise</v>
      </c>
    </row>
    <row r="191" spans="1:7" ht="15">
      <c r="A191" t="s">
        <v>68</v>
      </c>
      <c r="B191" s="24">
        <v>39940</v>
      </c>
      <c r="C191" s="10" t="s">
        <v>188</v>
      </c>
      <c r="D191" s="28">
        <v>5</v>
      </c>
      <c r="E191" t="s">
        <v>40</v>
      </c>
      <c r="F191" s="11" t="s">
        <v>43</v>
      </c>
      <c r="G191" s="1" t="str">
        <f t="shared" si="46"/>
        <v>Diğer</v>
      </c>
    </row>
    <row r="192" spans="1:7" ht="15">
      <c r="A192" t="s">
        <v>55</v>
      </c>
      <c r="B192" s="24">
        <v>39940</v>
      </c>
      <c r="C192" s="10" t="s">
        <v>189</v>
      </c>
      <c r="D192" s="28">
        <v>5</v>
      </c>
      <c r="E192" t="s">
        <v>40</v>
      </c>
      <c r="F192" s="11" t="s">
        <v>43</v>
      </c>
      <c r="G192" s="1" t="str">
        <f t="shared" si="46"/>
        <v>Sebze-Meyve</v>
      </c>
    </row>
    <row r="193" spans="1:7" ht="15">
      <c r="A193" t="s">
        <v>68</v>
      </c>
      <c r="B193" s="24">
        <v>39940</v>
      </c>
      <c r="C193" s="10" t="s">
        <v>190</v>
      </c>
      <c r="D193" s="28">
        <v>8</v>
      </c>
      <c r="E193" t="s">
        <v>40</v>
      </c>
      <c r="F193" s="11" t="s">
        <v>43</v>
      </c>
      <c r="G193" s="1" t="str">
        <f t="shared" si="46"/>
        <v>Diğer</v>
      </c>
    </row>
    <row r="194" spans="1:7" ht="15">
      <c r="A194" t="s">
        <v>53</v>
      </c>
      <c r="B194" s="24">
        <v>39941</v>
      </c>
      <c r="C194" s="10" t="s">
        <v>191</v>
      </c>
      <c r="D194" s="28">
        <v>6.48</v>
      </c>
      <c r="E194" t="s">
        <v>40</v>
      </c>
      <c r="F194" s="11" t="s">
        <v>43</v>
      </c>
      <c r="G194" s="1" t="str">
        <f t="shared" si="46"/>
        <v>Yemeklik Malzeme</v>
      </c>
    </row>
    <row r="195" spans="1:7" ht="15">
      <c r="A195" t="s">
        <v>55</v>
      </c>
      <c r="B195" s="24">
        <v>39941</v>
      </c>
      <c r="C195" s="10" t="s">
        <v>181</v>
      </c>
      <c r="D195" s="28">
        <f>0.75+5.9+0.99</f>
        <v>7.640000000000001</v>
      </c>
      <c r="E195" t="s">
        <v>40</v>
      </c>
      <c r="F195" s="11" t="s">
        <v>43</v>
      </c>
      <c r="G195" s="1" t="str">
        <f t="shared" si="46"/>
        <v>Sebze-Meyve</v>
      </c>
    </row>
    <row r="196" spans="1:7" ht="15">
      <c r="A196" t="s">
        <v>53</v>
      </c>
      <c r="B196" s="24">
        <v>39941</v>
      </c>
      <c r="C196" s="10" t="s">
        <v>192</v>
      </c>
      <c r="D196" s="28">
        <v>2.44</v>
      </c>
      <c r="E196" t="s">
        <v>40</v>
      </c>
      <c r="F196" s="11" t="s">
        <v>43</v>
      </c>
      <c r="G196" s="1" t="str">
        <f t="shared" si="46"/>
        <v>Yemeklik Malzeme</v>
      </c>
    </row>
    <row r="197" spans="1:7" ht="15">
      <c r="A197" t="s">
        <v>53</v>
      </c>
      <c r="B197" s="24">
        <v>39941</v>
      </c>
      <c r="C197" s="10" t="s">
        <v>193</v>
      </c>
      <c r="D197" s="28">
        <v>1</v>
      </c>
      <c r="E197" t="s">
        <v>40</v>
      </c>
      <c r="F197" s="11" t="s">
        <v>43</v>
      </c>
      <c r="G197" s="1" t="str">
        <f t="shared" si="46"/>
        <v>Yemeklik Malzeme</v>
      </c>
    </row>
    <row r="198" spans="1:7" ht="15">
      <c r="A198" t="s">
        <v>54</v>
      </c>
      <c r="B198" s="24">
        <v>40126</v>
      </c>
      <c r="C198" s="10" t="s">
        <v>193</v>
      </c>
      <c r="D198" s="28">
        <v>500</v>
      </c>
      <c r="E198" t="s">
        <v>40</v>
      </c>
      <c r="F198" s="11" t="s">
        <v>43</v>
      </c>
      <c r="G198" s="1" t="str">
        <f>IF(ISERROR((VLOOKUP(A198,$A$3:$B$47,2,0))),"-",VLOOKUP(A198,$A$3:$B$47,2,0))</f>
        <v>Kahvaltılık</v>
      </c>
    </row>
    <row r="199" spans="2:7" ht="15">
      <c r="B199" s="6"/>
      <c r="D199" s="28"/>
      <c r="G199" s="1" t="str">
        <f t="shared" si="46"/>
        <v>-</v>
      </c>
    </row>
    <row r="200" spans="2:7" ht="15">
      <c r="B200" s="6"/>
      <c r="D200" s="28"/>
      <c r="G200" s="1" t="str">
        <f t="shared" si="46"/>
        <v>-</v>
      </c>
    </row>
    <row r="201" spans="2:7" ht="15">
      <c r="B201" s="6"/>
      <c r="D201" s="28"/>
      <c r="G201" s="1" t="str">
        <f t="shared" si="46"/>
        <v>-</v>
      </c>
    </row>
    <row r="202" spans="2:7" ht="15">
      <c r="B202" s="6"/>
      <c r="D202" s="28"/>
      <c r="G202" s="1" t="str">
        <f t="shared" si="46"/>
        <v>-</v>
      </c>
    </row>
    <row r="203" spans="2:7" ht="15">
      <c r="B203" s="6"/>
      <c r="D203" s="28"/>
      <c r="G203" s="1" t="str">
        <f t="shared" si="46"/>
        <v>-</v>
      </c>
    </row>
    <row r="204" spans="2:4" ht="15">
      <c r="B204" s="6"/>
      <c r="D204" s="15"/>
    </row>
    <row r="205" spans="2:4" ht="15">
      <c r="B205" s="6"/>
      <c r="D205" s="15"/>
    </row>
    <row r="206" spans="2:4" ht="15">
      <c r="B206" s="6"/>
      <c r="D206" s="15"/>
    </row>
    <row r="207" spans="2:4" ht="15">
      <c r="B207" s="6"/>
      <c r="D207" s="15"/>
    </row>
    <row r="208" spans="2:4" ht="15">
      <c r="B208" s="6"/>
      <c r="D208" s="15"/>
    </row>
    <row r="209" spans="2:4" ht="15">
      <c r="B209" s="6"/>
      <c r="D209" s="15"/>
    </row>
    <row r="210" spans="2:4" ht="15">
      <c r="B210" s="6"/>
      <c r="D210" s="15"/>
    </row>
    <row r="211" spans="2:4" ht="15">
      <c r="B211" s="6"/>
      <c r="D211" s="15"/>
    </row>
    <row r="212" spans="2:4" ht="15">
      <c r="B212" s="6"/>
      <c r="D212" s="15"/>
    </row>
    <row r="213" spans="2:4" ht="15">
      <c r="B213" s="6"/>
      <c r="D213" s="15"/>
    </row>
    <row r="214" spans="2:4" ht="15">
      <c r="B214" s="6"/>
      <c r="D214" s="15"/>
    </row>
    <row r="215" spans="2:4" ht="15">
      <c r="B215" s="6"/>
      <c r="D215" s="15"/>
    </row>
    <row r="216" spans="2:4" ht="15">
      <c r="B216" s="6"/>
      <c r="D216" s="15"/>
    </row>
    <row r="217" spans="2:4" ht="15">
      <c r="B217" s="6"/>
      <c r="D217" s="15"/>
    </row>
    <row r="218" spans="2:4" ht="15">
      <c r="B218" s="6"/>
      <c r="D218" s="15"/>
    </row>
    <row r="219" spans="2:4" ht="15">
      <c r="B219" s="6"/>
      <c r="D219" s="15"/>
    </row>
    <row r="220" spans="2:4" ht="15">
      <c r="B220" s="6"/>
      <c r="D220" s="15"/>
    </row>
    <row r="221" spans="2:4" ht="15">
      <c r="B221" s="6"/>
      <c r="D221" s="15"/>
    </row>
    <row r="222" spans="2:4" ht="15">
      <c r="B222" s="6"/>
      <c r="D222" s="15"/>
    </row>
    <row r="223" spans="2:4" ht="15">
      <c r="B223" s="6"/>
      <c r="D223" s="15"/>
    </row>
    <row r="224" spans="2:4" ht="15">
      <c r="B224" s="6"/>
      <c r="D224" s="15"/>
    </row>
    <row r="225" spans="2:4" ht="15">
      <c r="B225" s="6"/>
      <c r="D225" s="15"/>
    </row>
    <row r="226" spans="2:4" ht="15">
      <c r="B226" s="6"/>
      <c r="D226" s="15"/>
    </row>
    <row r="227" spans="2:4" ht="15">
      <c r="B227" s="6"/>
      <c r="D227" s="15"/>
    </row>
    <row r="228" spans="2:4" ht="15">
      <c r="B228" s="6"/>
      <c r="D228" s="15"/>
    </row>
    <row r="229" spans="2:4" ht="15">
      <c r="B229" s="6"/>
      <c r="D229" s="15"/>
    </row>
    <row r="230" spans="2:4" ht="15">
      <c r="B230" s="6"/>
      <c r="D230" s="15"/>
    </row>
    <row r="231" spans="2:4" ht="15">
      <c r="B231" s="6"/>
      <c r="D231" s="15"/>
    </row>
    <row r="232" spans="2:4" ht="15">
      <c r="B232" s="6"/>
      <c r="D232" s="15"/>
    </row>
    <row r="233" spans="2:4" ht="15">
      <c r="B233" s="6"/>
      <c r="D233" s="15"/>
    </row>
    <row r="234" spans="2:4" ht="15">
      <c r="B234" s="6"/>
      <c r="D234" s="15"/>
    </row>
    <row r="235" spans="2:4" ht="15">
      <c r="B235" s="6"/>
      <c r="D235" s="15"/>
    </row>
    <row r="236" spans="2:4" ht="15">
      <c r="B236" s="6"/>
      <c r="D236" s="15"/>
    </row>
    <row r="237" spans="2:4" ht="15">
      <c r="B237" s="6"/>
      <c r="D237" s="15"/>
    </row>
    <row r="238" spans="2:4" ht="15">
      <c r="B238" s="6"/>
      <c r="D238" s="15"/>
    </row>
    <row r="239" spans="2:4" ht="15">
      <c r="B239" s="6"/>
      <c r="D239" s="15"/>
    </row>
    <row r="240" spans="2:4" ht="15">
      <c r="B240" s="6"/>
      <c r="D240" s="15"/>
    </row>
    <row r="241" spans="2:4" ht="15">
      <c r="B241" s="6"/>
      <c r="D241" s="15"/>
    </row>
    <row r="242" spans="2:4" ht="15">
      <c r="B242" s="6"/>
      <c r="D242" s="15"/>
    </row>
    <row r="243" spans="2:4" ht="15">
      <c r="B243" s="6"/>
      <c r="D243" s="15"/>
    </row>
    <row r="244" spans="2:4" ht="15">
      <c r="B244" s="6"/>
      <c r="D244" s="15"/>
    </row>
    <row r="245" spans="2:4" ht="15">
      <c r="B245" s="6"/>
      <c r="D245" s="15"/>
    </row>
    <row r="246" spans="2:4" ht="15">
      <c r="B246" s="6"/>
      <c r="D246" s="15"/>
    </row>
    <row r="247" spans="2:4" ht="15">
      <c r="B247" s="6"/>
      <c r="D247" s="15"/>
    </row>
    <row r="248" spans="2:4" ht="15">
      <c r="B248" s="6"/>
      <c r="D248" s="15"/>
    </row>
    <row r="249" spans="2:4" ht="15">
      <c r="B249" s="6"/>
      <c r="D249" s="15"/>
    </row>
    <row r="250" spans="2:4" ht="15">
      <c r="B250" s="6"/>
      <c r="D250" s="15"/>
    </row>
    <row r="251" spans="2:4" ht="15">
      <c r="B251" s="6"/>
      <c r="D251" s="15"/>
    </row>
    <row r="252" spans="2:4" ht="15">
      <c r="B252" s="6"/>
      <c r="D252" s="15"/>
    </row>
    <row r="253" spans="2:4" ht="15">
      <c r="B253" s="6"/>
      <c r="D253" s="15"/>
    </row>
    <row r="254" spans="2:4" ht="15">
      <c r="B254" s="6"/>
      <c r="D254" s="15"/>
    </row>
    <row r="255" spans="2:4" ht="15">
      <c r="B255" s="6"/>
      <c r="D255" s="15"/>
    </row>
    <row r="256" spans="2:4" ht="15">
      <c r="B256" s="6"/>
      <c r="D256" s="15"/>
    </row>
    <row r="257" spans="2:4" ht="15">
      <c r="B257" s="6"/>
      <c r="D257" s="15"/>
    </row>
    <row r="258" spans="2:4" ht="15">
      <c r="B258" s="6"/>
      <c r="D258" s="15"/>
    </row>
    <row r="259" spans="2:4" ht="15">
      <c r="B259" s="6"/>
      <c r="D259" s="15"/>
    </row>
    <row r="260" spans="2:4" ht="15">
      <c r="B260" s="6"/>
      <c r="D260" s="15"/>
    </row>
    <row r="261" spans="2:4" ht="15">
      <c r="B261" s="6"/>
      <c r="D261" s="15"/>
    </row>
    <row r="262" spans="2:4" ht="15">
      <c r="B262" s="6"/>
      <c r="D262" s="15"/>
    </row>
    <row r="263" spans="2:4" ht="15">
      <c r="B263" s="6"/>
      <c r="D263" s="15"/>
    </row>
    <row r="264" spans="2:4" ht="15">
      <c r="B264" s="6"/>
      <c r="D264" s="15"/>
    </row>
    <row r="265" spans="2:4" ht="15">
      <c r="B265" s="6"/>
      <c r="D265" s="15"/>
    </row>
    <row r="266" spans="2:4" ht="15">
      <c r="B266" s="6"/>
      <c r="D266" s="15"/>
    </row>
    <row r="267" spans="2:4" ht="15">
      <c r="B267" s="6"/>
      <c r="D267" s="15"/>
    </row>
    <row r="268" spans="2:4" ht="15">
      <c r="B268" s="6"/>
      <c r="D268" s="15"/>
    </row>
    <row r="269" spans="2:4" ht="15">
      <c r="B269" s="6"/>
      <c r="D269" s="15"/>
    </row>
    <row r="270" spans="2:4" ht="15">
      <c r="B270" s="6"/>
      <c r="D270" s="15"/>
    </row>
    <row r="271" spans="2:4" ht="15">
      <c r="B271" s="6"/>
      <c r="D271" s="15"/>
    </row>
    <row r="272" spans="2:4" ht="15">
      <c r="B272" s="6"/>
      <c r="D272" s="15"/>
    </row>
    <row r="273" spans="2:4" ht="15">
      <c r="B273" s="6"/>
      <c r="D273" s="15"/>
    </row>
    <row r="274" spans="2:4" ht="15">
      <c r="B274" s="6"/>
      <c r="D274" s="15"/>
    </row>
    <row r="275" spans="2:4" ht="15">
      <c r="B275" s="6"/>
      <c r="D275" s="15"/>
    </row>
    <row r="276" spans="2:4" ht="15">
      <c r="B276" s="6"/>
      <c r="D276" s="15"/>
    </row>
    <row r="277" spans="2:4" ht="15">
      <c r="B277" s="6"/>
      <c r="D277" s="15"/>
    </row>
    <row r="278" spans="2:4" ht="15">
      <c r="B278" s="6"/>
      <c r="D278" s="15"/>
    </row>
    <row r="279" spans="2:4" ht="15">
      <c r="B279" s="6"/>
      <c r="D279" s="15"/>
    </row>
    <row r="280" spans="2:4" ht="15">
      <c r="B280" s="6"/>
      <c r="D280" s="15"/>
    </row>
    <row r="281" spans="2:4" ht="15">
      <c r="B281" s="6"/>
      <c r="D281" s="15"/>
    </row>
    <row r="282" spans="2:4" ht="15">
      <c r="B282" s="6"/>
      <c r="D282" s="15"/>
    </row>
    <row r="283" spans="2:4" ht="15">
      <c r="B283" s="6"/>
      <c r="D283" s="15"/>
    </row>
    <row r="284" spans="2:4" ht="15">
      <c r="B284" s="6"/>
      <c r="D284" s="15"/>
    </row>
    <row r="285" spans="2:4" ht="15">
      <c r="B285" s="6"/>
      <c r="D285" s="15"/>
    </row>
    <row r="286" spans="2:4" ht="15">
      <c r="B286" s="6"/>
      <c r="D286" s="15"/>
    </row>
    <row r="287" spans="2:4" ht="15">
      <c r="B287" s="6"/>
      <c r="D287" s="15"/>
    </row>
    <row r="288" spans="2:4" ht="15">
      <c r="B288" s="6"/>
      <c r="D288" s="15"/>
    </row>
    <row r="289" spans="2:4" ht="15">
      <c r="B289" s="6"/>
      <c r="D289" s="15"/>
    </row>
    <row r="290" spans="2:4" ht="15">
      <c r="B290" s="6"/>
      <c r="D290" s="15"/>
    </row>
    <row r="291" spans="2:4" ht="15">
      <c r="B291" s="6"/>
      <c r="D291" s="15"/>
    </row>
    <row r="292" spans="2:4" ht="15">
      <c r="B292" s="6"/>
      <c r="D292" s="15"/>
    </row>
    <row r="293" spans="2:4" ht="15">
      <c r="B293" s="6"/>
      <c r="D293" s="15"/>
    </row>
    <row r="294" spans="2:4" ht="15">
      <c r="B294" s="6"/>
      <c r="D294" s="15"/>
    </row>
    <row r="295" spans="2:4" ht="15">
      <c r="B295" s="6"/>
      <c r="D295" s="15"/>
    </row>
    <row r="296" spans="2:4" ht="15">
      <c r="B296" s="6"/>
      <c r="D296" s="15"/>
    </row>
    <row r="297" spans="2:4" ht="15">
      <c r="B297" s="6"/>
      <c r="D297" s="15"/>
    </row>
    <row r="298" spans="2:4" ht="15">
      <c r="B298" s="6"/>
      <c r="D298" s="15"/>
    </row>
    <row r="299" spans="2:4" ht="15">
      <c r="B299" s="6"/>
      <c r="D299" s="15"/>
    </row>
    <row r="300" spans="2:4" ht="15">
      <c r="B300" s="6"/>
      <c r="D300" s="15"/>
    </row>
    <row r="301" spans="2:4" ht="15">
      <c r="B301" s="6"/>
      <c r="D301" s="15"/>
    </row>
    <row r="302" spans="2:4" ht="15">
      <c r="B302" s="6"/>
      <c r="D302" s="15"/>
    </row>
    <row r="303" spans="2:4" ht="15">
      <c r="B303" s="6"/>
      <c r="D303" s="15"/>
    </row>
    <row r="304" spans="2:4" ht="15">
      <c r="B304" s="6"/>
      <c r="D304" s="15"/>
    </row>
    <row r="305" spans="2:4" ht="15">
      <c r="B305" s="6"/>
      <c r="D305" s="15"/>
    </row>
    <row r="306" spans="2:4" ht="15">
      <c r="B306" s="6"/>
      <c r="D306" s="15"/>
    </row>
    <row r="307" spans="2:4" ht="15">
      <c r="B307" s="6"/>
      <c r="D307" s="15"/>
    </row>
    <row r="308" spans="2:4" ht="15">
      <c r="B308" s="6"/>
      <c r="D308" s="15"/>
    </row>
    <row r="309" spans="2:4" ht="15">
      <c r="B309" s="6"/>
      <c r="D309" s="15"/>
    </row>
    <row r="310" spans="2:4" ht="15">
      <c r="B310" s="6"/>
      <c r="D310" s="15"/>
    </row>
    <row r="311" spans="2:4" ht="15">
      <c r="B311" s="6"/>
      <c r="D311" s="15"/>
    </row>
    <row r="312" spans="2:4" ht="15">
      <c r="B312" s="6"/>
      <c r="D312" s="15"/>
    </row>
    <row r="313" spans="2:4" ht="15">
      <c r="B313" s="6"/>
      <c r="D313" s="15"/>
    </row>
    <row r="314" spans="2:4" ht="15">
      <c r="B314" s="6"/>
      <c r="D314" s="15"/>
    </row>
    <row r="315" spans="2:4" ht="15">
      <c r="B315" s="6"/>
      <c r="D315" s="15"/>
    </row>
    <row r="316" spans="2:4" ht="15">
      <c r="B316" s="6"/>
      <c r="D316" s="15"/>
    </row>
    <row r="317" spans="2:4" ht="15">
      <c r="B317" s="6"/>
      <c r="D317" s="15"/>
    </row>
    <row r="318" spans="2:4" ht="15">
      <c r="B318" s="6"/>
      <c r="D318" s="15"/>
    </row>
    <row r="319" spans="2:4" ht="15">
      <c r="B319" s="6"/>
      <c r="D319" s="15"/>
    </row>
    <row r="320" spans="2:4" ht="15">
      <c r="B320" s="6"/>
      <c r="D320" s="15"/>
    </row>
    <row r="321" spans="2:4" ht="15">
      <c r="B321" s="6"/>
      <c r="D321" s="15"/>
    </row>
    <row r="322" spans="2:4" ht="15">
      <c r="B322" s="6"/>
      <c r="D322" s="15"/>
    </row>
    <row r="323" spans="2:4" ht="15">
      <c r="B323" s="6"/>
      <c r="D323" s="15"/>
    </row>
    <row r="324" spans="2:4" ht="15">
      <c r="B324" s="6"/>
      <c r="D324" s="15"/>
    </row>
    <row r="325" spans="2:4" ht="15">
      <c r="B325" s="6"/>
      <c r="D325" s="15"/>
    </row>
    <row r="326" spans="2:4" ht="15">
      <c r="B326" s="6"/>
      <c r="D326" s="15"/>
    </row>
    <row r="327" spans="2:4" ht="15">
      <c r="B327" s="6"/>
      <c r="D327" s="15"/>
    </row>
    <row r="328" spans="2:4" ht="15">
      <c r="B328" s="6"/>
      <c r="D328" s="15"/>
    </row>
    <row r="329" spans="2:4" ht="15">
      <c r="B329" s="6"/>
      <c r="D329" s="15"/>
    </row>
    <row r="330" spans="2:4" ht="15">
      <c r="B330" s="6"/>
      <c r="D330" s="15"/>
    </row>
    <row r="331" spans="2:4" ht="15">
      <c r="B331" s="6"/>
      <c r="D331" s="15"/>
    </row>
    <row r="332" spans="2:4" ht="15">
      <c r="B332" s="6"/>
      <c r="D332" s="15"/>
    </row>
    <row r="333" spans="2:4" ht="15">
      <c r="B333" s="6"/>
      <c r="D333" s="15"/>
    </row>
    <row r="334" spans="2:4" ht="15">
      <c r="B334" s="6"/>
      <c r="D334" s="15"/>
    </row>
    <row r="335" spans="2:4" ht="15">
      <c r="B335" s="6"/>
      <c r="D335" s="15"/>
    </row>
    <row r="336" spans="2:4" ht="15">
      <c r="B336" s="6"/>
      <c r="D336" s="15"/>
    </row>
    <row r="337" spans="2:4" ht="15">
      <c r="B337" s="6"/>
      <c r="D337" s="15"/>
    </row>
    <row r="338" spans="2:4" ht="15">
      <c r="B338" s="6"/>
      <c r="D338" s="15"/>
    </row>
    <row r="339" spans="2:4" ht="15">
      <c r="B339" s="6"/>
      <c r="D339" s="15"/>
    </row>
    <row r="340" spans="2:4" ht="15">
      <c r="B340" s="6"/>
      <c r="D340" s="15"/>
    </row>
    <row r="341" spans="2:4" ht="15">
      <c r="B341" s="6"/>
      <c r="D341" s="15"/>
    </row>
    <row r="342" spans="2:4" ht="15">
      <c r="B342" s="6"/>
      <c r="D342" s="15"/>
    </row>
    <row r="343" spans="2:4" ht="15">
      <c r="B343" s="6"/>
      <c r="D343" s="13"/>
    </row>
    <row r="344" spans="2:4" ht="15">
      <c r="B344" s="6"/>
      <c r="D344" s="13"/>
    </row>
    <row r="345" spans="2:4" ht="15">
      <c r="B345" s="6"/>
      <c r="D345" s="13"/>
    </row>
    <row r="346" spans="2:4" ht="15">
      <c r="B346" s="6"/>
      <c r="D346" s="13"/>
    </row>
    <row r="347" spans="2:4" ht="15">
      <c r="B347" s="6"/>
      <c r="D347" s="13"/>
    </row>
    <row r="348" spans="2:4" ht="15">
      <c r="B348" s="6"/>
      <c r="D348" s="13"/>
    </row>
    <row r="349" spans="2:4" ht="15">
      <c r="B349" s="6"/>
      <c r="D349" s="13"/>
    </row>
    <row r="350" spans="2:4" ht="15">
      <c r="B350" s="6"/>
      <c r="D350" s="13"/>
    </row>
    <row r="351" spans="2:4" ht="15">
      <c r="B351" s="6"/>
      <c r="D351" s="13"/>
    </row>
    <row r="352" spans="2:4" ht="15">
      <c r="B352" s="6"/>
      <c r="D352" s="13"/>
    </row>
    <row r="353" spans="2:4" ht="15">
      <c r="B353" s="6"/>
      <c r="D353" s="13"/>
    </row>
    <row r="354" spans="2:4" ht="15">
      <c r="B354" s="6"/>
      <c r="D354" s="13"/>
    </row>
    <row r="355" spans="2:4" ht="15">
      <c r="B355" s="6"/>
      <c r="D355" s="13"/>
    </row>
    <row r="356" spans="2:4" ht="15">
      <c r="B356" s="6"/>
      <c r="D356" s="13"/>
    </row>
    <row r="357" spans="2:4" ht="15">
      <c r="B357" s="6"/>
      <c r="D357" s="13"/>
    </row>
    <row r="358" spans="2:4" ht="15">
      <c r="B358" s="6"/>
      <c r="D358" s="13"/>
    </row>
    <row r="359" spans="2:4" ht="15">
      <c r="B359" s="6"/>
      <c r="D359" s="13"/>
    </row>
    <row r="360" spans="2:4" ht="15">
      <c r="B360" s="6"/>
      <c r="D360" s="13"/>
    </row>
    <row r="361" spans="2:4" ht="15">
      <c r="B361" s="6"/>
      <c r="D361" s="13"/>
    </row>
    <row r="362" spans="2:4" ht="15">
      <c r="B362" s="6"/>
      <c r="D362" s="13"/>
    </row>
    <row r="363" spans="2:4" ht="15">
      <c r="B363" s="6"/>
      <c r="D363" s="13"/>
    </row>
    <row r="364" spans="2:4" ht="15">
      <c r="B364" s="6"/>
      <c r="D364" s="13"/>
    </row>
    <row r="365" spans="2:4" ht="15">
      <c r="B365" s="6"/>
      <c r="D365" s="13"/>
    </row>
    <row r="366" spans="2:4" ht="15">
      <c r="B366" s="6"/>
      <c r="D366" s="13"/>
    </row>
    <row r="367" spans="2:4" ht="15">
      <c r="B367" s="6"/>
      <c r="D367" s="13"/>
    </row>
    <row r="368" spans="2:4" ht="15">
      <c r="B368" s="6"/>
      <c r="D368" s="13"/>
    </row>
    <row r="369" spans="2:4" ht="15">
      <c r="B369" s="6"/>
      <c r="D369" s="13"/>
    </row>
    <row r="370" spans="2:4" ht="15">
      <c r="B370" s="6"/>
      <c r="D370" s="13"/>
    </row>
    <row r="371" spans="2:4" ht="15">
      <c r="B371" s="6"/>
      <c r="D371" s="13"/>
    </row>
    <row r="372" spans="2:4" ht="15">
      <c r="B372" s="6"/>
      <c r="D372" s="13"/>
    </row>
    <row r="373" spans="2:4" ht="15">
      <c r="B373" s="6"/>
      <c r="D373" s="13"/>
    </row>
    <row r="374" spans="2:4" ht="15">
      <c r="B374" s="6"/>
      <c r="D374" s="13"/>
    </row>
    <row r="375" spans="2:4" ht="15">
      <c r="B375" s="6"/>
      <c r="D375" s="13"/>
    </row>
    <row r="376" spans="2:4" ht="15">
      <c r="B376" s="6"/>
      <c r="D376" s="13"/>
    </row>
    <row r="377" spans="2:4" ht="15">
      <c r="B377" s="6"/>
      <c r="D377" s="13"/>
    </row>
    <row r="378" spans="2:4" ht="15">
      <c r="B378" s="6"/>
      <c r="D378" s="13"/>
    </row>
    <row r="379" spans="2:4" ht="15">
      <c r="B379" s="6"/>
      <c r="D379" s="13"/>
    </row>
    <row r="380" spans="2:4" ht="15">
      <c r="B380" s="6"/>
      <c r="D380" s="13"/>
    </row>
    <row r="381" spans="2:4" ht="15">
      <c r="B381" s="6"/>
      <c r="D381" s="13"/>
    </row>
    <row r="382" spans="2:4" ht="15">
      <c r="B382" s="6"/>
      <c r="D382" s="13"/>
    </row>
    <row r="383" spans="2:4" ht="15">
      <c r="B383" s="6"/>
      <c r="D383" s="13"/>
    </row>
    <row r="384" spans="2:4" ht="15">
      <c r="B384" s="6"/>
      <c r="D384" s="13"/>
    </row>
    <row r="385" spans="2:4" ht="15">
      <c r="B385" s="6"/>
      <c r="D385" s="13"/>
    </row>
    <row r="386" spans="2:4" ht="15">
      <c r="B386" s="6"/>
      <c r="D386" s="13"/>
    </row>
    <row r="387" spans="2:4" ht="15">
      <c r="B387" s="6"/>
      <c r="D387" s="13"/>
    </row>
    <row r="388" spans="2:4" ht="15">
      <c r="B388" s="6"/>
      <c r="D388" s="13"/>
    </row>
    <row r="389" spans="2:4" ht="15">
      <c r="B389" s="6"/>
      <c r="D389" s="13"/>
    </row>
    <row r="390" spans="2:4" ht="15">
      <c r="B390" s="6"/>
      <c r="D390" s="13"/>
    </row>
    <row r="391" spans="2:4" ht="15">
      <c r="B391" s="6"/>
      <c r="D391" s="13"/>
    </row>
    <row r="392" spans="2:4" ht="15">
      <c r="B392" s="6"/>
      <c r="D392" s="13"/>
    </row>
    <row r="393" spans="2:4" ht="15">
      <c r="B393" s="6"/>
      <c r="D393" s="13"/>
    </row>
    <row r="394" spans="2:4" ht="15">
      <c r="B394" s="6"/>
      <c r="D394" s="13"/>
    </row>
    <row r="395" spans="2:4" ht="15">
      <c r="B395" s="6"/>
      <c r="D395" s="13"/>
    </row>
    <row r="396" spans="2:4" ht="15">
      <c r="B396" s="6"/>
      <c r="D396" s="13"/>
    </row>
    <row r="397" spans="2:4" ht="15">
      <c r="B397" s="6"/>
      <c r="D397" s="13"/>
    </row>
    <row r="398" spans="2:4" ht="15">
      <c r="B398" s="6"/>
      <c r="D398" s="13"/>
    </row>
    <row r="399" spans="2:4" ht="15">
      <c r="B399" s="6"/>
      <c r="D399" s="13"/>
    </row>
    <row r="400" spans="2:4" ht="15">
      <c r="B400" s="6"/>
      <c r="D400" s="13"/>
    </row>
    <row r="401" spans="2:4" ht="15">
      <c r="B401" s="6"/>
      <c r="D401" s="13"/>
    </row>
    <row r="402" spans="2:4" ht="15">
      <c r="B402" s="6"/>
      <c r="D402" s="13"/>
    </row>
    <row r="403" spans="2:4" ht="15">
      <c r="B403" s="6"/>
      <c r="D403" s="13"/>
    </row>
    <row r="404" spans="2:4" ht="15">
      <c r="B404" s="6"/>
      <c r="D404" s="13"/>
    </row>
    <row r="405" spans="2:4" ht="15">
      <c r="B405" s="6"/>
      <c r="D405" s="13"/>
    </row>
    <row r="406" spans="2:4" ht="15">
      <c r="B406" s="6"/>
      <c r="D406" s="13"/>
    </row>
    <row r="407" spans="2:4" ht="15">
      <c r="B407" s="6"/>
      <c r="D407" s="13"/>
    </row>
    <row r="408" spans="2:4" ht="15">
      <c r="B408" s="6"/>
      <c r="D408" s="13"/>
    </row>
    <row r="409" spans="2:4" ht="15">
      <c r="B409" s="6"/>
      <c r="D409" s="13"/>
    </row>
    <row r="410" spans="2:4" ht="15">
      <c r="B410" s="6"/>
      <c r="D410" s="13"/>
    </row>
    <row r="411" spans="2:4" ht="15">
      <c r="B411" s="6"/>
      <c r="D411" s="13"/>
    </row>
    <row r="412" spans="2:4" ht="15">
      <c r="B412" s="6"/>
      <c r="D412" s="13"/>
    </row>
    <row r="413" spans="2:4" ht="15">
      <c r="B413" s="6"/>
      <c r="D413" s="13"/>
    </row>
    <row r="414" spans="2:4" ht="15">
      <c r="B414" s="6"/>
      <c r="D414" s="13"/>
    </row>
    <row r="415" spans="2:4" ht="15">
      <c r="B415" s="6"/>
      <c r="D415" s="13"/>
    </row>
    <row r="416" spans="2:4" ht="15">
      <c r="B416" s="6"/>
      <c r="D416" s="13"/>
    </row>
    <row r="417" spans="2:4" ht="15">
      <c r="B417" s="6"/>
      <c r="D417" s="13"/>
    </row>
    <row r="418" spans="2:4" ht="15">
      <c r="B418" s="6"/>
      <c r="D418" s="13"/>
    </row>
    <row r="419" spans="2:4" ht="15">
      <c r="B419" s="6"/>
      <c r="D419" s="13"/>
    </row>
    <row r="420" spans="2:4" ht="15">
      <c r="B420" s="6"/>
      <c r="D420" s="13"/>
    </row>
    <row r="421" spans="2:4" ht="15">
      <c r="B421" s="6"/>
      <c r="D421" s="13"/>
    </row>
    <row r="422" spans="2:4" ht="15">
      <c r="B422" s="6"/>
      <c r="D422" s="13"/>
    </row>
    <row r="423" spans="2:4" ht="15">
      <c r="B423" s="6"/>
      <c r="D423" s="13"/>
    </row>
    <row r="424" spans="2:4" ht="15">
      <c r="B424" s="6"/>
      <c r="D424" s="13"/>
    </row>
    <row r="425" spans="2:4" ht="15">
      <c r="B425" s="6"/>
      <c r="D425" s="13"/>
    </row>
    <row r="426" spans="2:4" ht="15">
      <c r="B426" s="6"/>
      <c r="D426" s="13"/>
    </row>
    <row r="427" spans="2:4" ht="15">
      <c r="B427" s="6"/>
      <c r="D427" s="13"/>
    </row>
    <row r="428" spans="2:4" ht="15">
      <c r="B428" s="6"/>
      <c r="D428" s="13"/>
    </row>
    <row r="429" spans="2:4" ht="15">
      <c r="B429" s="6"/>
      <c r="D429" s="13"/>
    </row>
    <row r="430" spans="2:4" ht="15">
      <c r="B430" s="6"/>
      <c r="D430" s="13"/>
    </row>
    <row r="431" spans="2:4" ht="15">
      <c r="B431" s="6"/>
      <c r="D431" s="13"/>
    </row>
    <row r="432" spans="2:4" ht="15">
      <c r="B432" s="6"/>
      <c r="D432" s="13"/>
    </row>
    <row r="433" spans="2:4" ht="15">
      <c r="B433" s="6"/>
      <c r="D433" s="13"/>
    </row>
    <row r="434" spans="2:4" ht="15">
      <c r="B434" s="6"/>
      <c r="D434" s="13"/>
    </row>
    <row r="435" spans="2:4" ht="15">
      <c r="B435" s="6"/>
      <c r="D435" s="13"/>
    </row>
    <row r="436" spans="2:4" ht="15">
      <c r="B436" s="6"/>
      <c r="D436" s="13"/>
    </row>
    <row r="437" spans="2:4" ht="15">
      <c r="B437" s="6"/>
      <c r="D437" s="13"/>
    </row>
    <row r="438" spans="2:4" ht="15">
      <c r="B438" s="6"/>
      <c r="D438" s="13"/>
    </row>
    <row r="439" spans="2:4" ht="15">
      <c r="B439" s="6"/>
      <c r="D439" s="13"/>
    </row>
    <row r="440" spans="2:4" ht="15">
      <c r="B440" s="6"/>
      <c r="D440" s="13"/>
    </row>
    <row r="441" spans="2:4" ht="15">
      <c r="B441" s="6"/>
      <c r="D441" s="13"/>
    </row>
    <row r="442" spans="2:4" ht="15">
      <c r="B442" s="6"/>
      <c r="D442" s="13"/>
    </row>
    <row r="443" spans="2:4" ht="15">
      <c r="B443" s="6"/>
      <c r="D443" s="13"/>
    </row>
    <row r="444" spans="2:4" ht="15">
      <c r="B444" s="6"/>
      <c r="D444" s="13"/>
    </row>
    <row r="445" spans="2:4" ht="15">
      <c r="B445" s="6"/>
      <c r="D445" s="13"/>
    </row>
    <row r="446" spans="2:4" ht="15">
      <c r="B446" s="6"/>
      <c r="D446" s="13"/>
    </row>
    <row r="447" spans="2:4" ht="15">
      <c r="B447" s="6"/>
      <c r="D447" s="13"/>
    </row>
    <row r="448" spans="2:4" ht="15">
      <c r="B448" s="6"/>
      <c r="D448" s="13"/>
    </row>
    <row r="449" spans="2:4" ht="15">
      <c r="B449" s="6"/>
      <c r="D449" s="13"/>
    </row>
    <row r="450" spans="2:4" ht="15">
      <c r="B450" s="6"/>
      <c r="D450" s="13"/>
    </row>
    <row r="451" spans="2:4" ht="15">
      <c r="B451" s="6"/>
      <c r="D451" s="13"/>
    </row>
    <row r="452" spans="2:4" ht="15">
      <c r="B452" s="6"/>
      <c r="D452" s="13"/>
    </row>
    <row r="453" spans="2:4" ht="15">
      <c r="B453" s="6"/>
      <c r="D453" s="13"/>
    </row>
    <row r="454" spans="2:4" ht="15">
      <c r="B454" s="6"/>
      <c r="D454" s="13"/>
    </row>
    <row r="455" spans="2:4" ht="15">
      <c r="B455" s="6"/>
      <c r="D455" s="13"/>
    </row>
    <row r="456" spans="2:4" ht="15">
      <c r="B456" s="6"/>
      <c r="D456" s="13"/>
    </row>
    <row r="457" spans="2:4" ht="15">
      <c r="B457" s="6"/>
      <c r="D457" s="13"/>
    </row>
    <row r="458" spans="2:4" ht="15">
      <c r="B458" s="6"/>
      <c r="D458" s="13"/>
    </row>
    <row r="459" spans="2:4" ht="15">
      <c r="B459" s="6"/>
      <c r="D459" s="13"/>
    </row>
    <row r="460" spans="2:4" ht="15">
      <c r="B460" s="6"/>
      <c r="D460" s="13"/>
    </row>
    <row r="461" spans="2:4" ht="15">
      <c r="B461" s="6"/>
      <c r="D461" s="13"/>
    </row>
    <row r="462" spans="2:4" ht="15">
      <c r="B462" s="6"/>
      <c r="D462" s="13"/>
    </row>
    <row r="463" spans="2:4" ht="15">
      <c r="B463" s="6"/>
      <c r="D463" s="13"/>
    </row>
    <row r="464" spans="2:4" ht="15">
      <c r="B464" s="6"/>
      <c r="D464" s="13"/>
    </row>
    <row r="465" spans="2:4" ht="15">
      <c r="B465" s="6"/>
      <c r="D465" s="13"/>
    </row>
    <row r="466" spans="2:4" ht="15">
      <c r="B466" s="6"/>
      <c r="D466" s="13"/>
    </row>
    <row r="467" spans="2:4" ht="15">
      <c r="B467" s="6"/>
      <c r="D467" s="13"/>
    </row>
    <row r="468" spans="2:4" ht="15">
      <c r="B468" s="6"/>
      <c r="D468" s="13"/>
    </row>
    <row r="469" spans="2:4" ht="15">
      <c r="B469" s="6"/>
      <c r="D469" s="13"/>
    </row>
    <row r="470" spans="2:4" ht="15">
      <c r="B470" s="6"/>
      <c r="D470" s="13"/>
    </row>
    <row r="471" spans="2:4" ht="15">
      <c r="B471" s="6"/>
      <c r="D471" s="13"/>
    </row>
    <row r="472" spans="2:4" ht="15">
      <c r="B472" s="6"/>
      <c r="D472" s="13"/>
    </row>
    <row r="473" spans="2:4" ht="15">
      <c r="B473" s="6"/>
      <c r="D473" s="13"/>
    </row>
    <row r="474" spans="2:4" ht="15">
      <c r="B474" s="6"/>
      <c r="D474" s="13"/>
    </row>
    <row r="475" spans="2:4" ht="15">
      <c r="B475" s="6"/>
      <c r="D475" s="13"/>
    </row>
    <row r="476" spans="2:4" ht="15">
      <c r="B476" s="6"/>
      <c r="D476" s="13"/>
    </row>
    <row r="477" spans="2:4" ht="15">
      <c r="B477" s="6"/>
      <c r="D477" s="13"/>
    </row>
    <row r="478" spans="2:4" ht="15">
      <c r="B478" s="6"/>
      <c r="D478" s="13"/>
    </row>
    <row r="479" spans="2:4" ht="15">
      <c r="B479" s="6"/>
      <c r="D479" s="13"/>
    </row>
    <row r="480" spans="2:4" ht="15">
      <c r="B480" s="6"/>
      <c r="D480" s="13"/>
    </row>
    <row r="481" spans="2:4" ht="15">
      <c r="B481" s="6"/>
      <c r="D481" s="13"/>
    </row>
    <row r="482" spans="2:4" ht="15">
      <c r="B482" s="6"/>
      <c r="D482" s="13"/>
    </row>
    <row r="483" spans="2:4" ht="15">
      <c r="B483" s="6"/>
      <c r="D483" s="13"/>
    </row>
    <row r="484" spans="2:4" ht="15">
      <c r="B484" s="6"/>
      <c r="D484" s="13"/>
    </row>
    <row r="485" spans="2:4" ht="15">
      <c r="B485" s="6"/>
      <c r="D485" s="13"/>
    </row>
    <row r="486" spans="2:4" ht="15">
      <c r="B486" s="6"/>
      <c r="D486" s="13"/>
    </row>
    <row r="487" spans="2:4" ht="15">
      <c r="B487" s="6"/>
      <c r="D487" s="13"/>
    </row>
    <row r="488" spans="2:4" ht="15">
      <c r="B488" s="6"/>
      <c r="D488" s="13"/>
    </row>
    <row r="489" spans="2:4" ht="15">
      <c r="B489" s="6"/>
      <c r="D489" s="13"/>
    </row>
    <row r="490" spans="2:4" ht="15">
      <c r="B490" s="6"/>
      <c r="D490" s="13"/>
    </row>
    <row r="491" spans="2:4" ht="15">
      <c r="B491" s="6"/>
      <c r="D491" s="13"/>
    </row>
    <row r="492" spans="2:4" ht="15">
      <c r="B492" s="6"/>
      <c r="D492" s="13"/>
    </row>
    <row r="493" spans="2:4" ht="15">
      <c r="B493" s="6"/>
      <c r="D493" s="13"/>
    </row>
    <row r="494" spans="2:4" ht="15">
      <c r="B494" s="6"/>
      <c r="D494" s="13"/>
    </row>
    <row r="495" spans="2:4" ht="15">
      <c r="B495" s="6"/>
      <c r="D495" s="13"/>
    </row>
    <row r="496" spans="2:4" ht="15">
      <c r="B496" s="6"/>
      <c r="D496" s="13"/>
    </row>
    <row r="497" spans="2:4" ht="15">
      <c r="B497" s="6"/>
      <c r="D497" s="13"/>
    </row>
    <row r="498" spans="2:4" ht="15">
      <c r="B498" s="6"/>
      <c r="D498" s="13"/>
    </row>
    <row r="499" spans="2:4" ht="15">
      <c r="B499" s="6"/>
      <c r="D499" s="13"/>
    </row>
    <row r="500" spans="2:4" ht="15">
      <c r="B500" s="6"/>
      <c r="D500" s="13"/>
    </row>
    <row r="501" spans="2:4" ht="15">
      <c r="B501" s="6"/>
      <c r="D501" s="13"/>
    </row>
    <row r="502" spans="2:4" ht="15">
      <c r="B502" s="6"/>
      <c r="D502" s="13"/>
    </row>
    <row r="503" spans="2:4" ht="15">
      <c r="B503" s="6"/>
      <c r="D503" s="13"/>
    </row>
    <row r="504" spans="2:4" ht="15">
      <c r="B504" s="6"/>
      <c r="D504" s="13"/>
    </row>
    <row r="505" spans="2:4" ht="15">
      <c r="B505" s="6"/>
      <c r="D505" s="13"/>
    </row>
    <row r="506" spans="2:4" ht="15">
      <c r="B506" s="6"/>
      <c r="D506" s="13"/>
    </row>
    <row r="507" spans="2:4" ht="15">
      <c r="B507" s="6"/>
      <c r="D507" s="13"/>
    </row>
    <row r="508" spans="2:4" ht="15">
      <c r="B508" s="6"/>
      <c r="D508" s="13"/>
    </row>
    <row r="509" spans="2:4" ht="15">
      <c r="B509" s="6"/>
      <c r="D509" s="13"/>
    </row>
    <row r="510" spans="2:4" ht="15">
      <c r="B510" s="6"/>
      <c r="D510" s="13"/>
    </row>
    <row r="511" spans="2:4" ht="15">
      <c r="B511" s="6"/>
      <c r="D511" s="13"/>
    </row>
    <row r="512" spans="2:4" ht="15">
      <c r="B512" s="6"/>
      <c r="D512" s="13"/>
    </row>
    <row r="513" spans="2:4" ht="15">
      <c r="B513" s="6"/>
      <c r="D513" s="13"/>
    </row>
    <row r="514" spans="2:4" ht="15">
      <c r="B514" s="6"/>
      <c r="D514" s="13"/>
    </row>
    <row r="515" spans="2:4" ht="15">
      <c r="B515" s="6"/>
      <c r="D515" s="13"/>
    </row>
    <row r="516" spans="2:4" ht="15">
      <c r="B516" s="6"/>
      <c r="D516" s="13"/>
    </row>
    <row r="517" spans="2:4" ht="15">
      <c r="B517" s="6"/>
      <c r="D517" s="13"/>
    </row>
    <row r="518" spans="2:4" ht="15">
      <c r="B518" s="6"/>
      <c r="D518" s="13"/>
    </row>
    <row r="519" spans="2:4" ht="15">
      <c r="B519" s="6"/>
      <c r="D519" s="13"/>
    </row>
    <row r="520" spans="2:4" ht="15">
      <c r="B520" s="6"/>
      <c r="D520" s="13"/>
    </row>
    <row r="521" spans="2:4" ht="15">
      <c r="B521" s="6"/>
      <c r="D521" s="13"/>
    </row>
    <row r="522" spans="2:4" ht="15">
      <c r="B522" s="6"/>
      <c r="D522" s="13"/>
    </row>
    <row r="523" spans="2:4" ht="15">
      <c r="B523" s="6"/>
      <c r="D523" s="13"/>
    </row>
    <row r="524" spans="2:4" ht="15">
      <c r="B524" s="6"/>
      <c r="D524" s="13"/>
    </row>
    <row r="525" spans="2:4" ht="15">
      <c r="B525" s="6"/>
      <c r="D525" s="13"/>
    </row>
    <row r="526" spans="2:4" ht="15">
      <c r="B526" s="6"/>
      <c r="D526" s="13"/>
    </row>
    <row r="527" spans="2:4" ht="15">
      <c r="B527" s="6"/>
      <c r="D527" s="13"/>
    </row>
    <row r="528" spans="2:4" ht="15">
      <c r="B528" s="6"/>
      <c r="D528" s="13"/>
    </row>
    <row r="529" spans="2:4" ht="15">
      <c r="B529" s="6"/>
      <c r="D529" s="13"/>
    </row>
    <row r="530" spans="2:4" ht="15">
      <c r="B530" s="6"/>
      <c r="D530" s="13"/>
    </row>
    <row r="531" spans="2:4" ht="15">
      <c r="B531" s="6"/>
      <c r="D531" s="13"/>
    </row>
    <row r="532" spans="2:4" ht="15">
      <c r="B532" s="6"/>
      <c r="D532" s="13"/>
    </row>
    <row r="533" spans="2:4" ht="15">
      <c r="B533" s="6"/>
      <c r="D533" s="13"/>
    </row>
    <row r="534" spans="2:4" ht="15">
      <c r="B534" s="6"/>
      <c r="D534" s="13"/>
    </row>
    <row r="535" spans="2:4" ht="15">
      <c r="B535" s="6"/>
      <c r="D535" s="13"/>
    </row>
    <row r="536" spans="2:4" ht="15">
      <c r="B536" s="6"/>
      <c r="D536" s="13"/>
    </row>
    <row r="537" spans="2:4" ht="15">
      <c r="B537" s="6"/>
      <c r="D537" s="13"/>
    </row>
    <row r="538" spans="2:4" ht="15">
      <c r="B538" s="6"/>
      <c r="D538" s="13"/>
    </row>
    <row r="539" spans="2:4" ht="15">
      <c r="B539" s="6"/>
      <c r="D539" s="13"/>
    </row>
    <row r="540" spans="2:4" ht="15">
      <c r="B540" s="6"/>
      <c r="D540" s="13"/>
    </row>
    <row r="541" spans="2:4" ht="15">
      <c r="B541" s="6"/>
      <c r="D541" s="13"/>
    </row>
    <row r="542" spans="2:4" ht="15">
      <c r="B542" s="6"/>
      <c r="D542" s="13"/>
    </row>
    <row r="543" spans="2:4" ht="15">
      <c r="B543" s="6"/>
      <c r="D543" s="13"/>
    </row>
    <row r="544" spans="2:4" ht="15">
      <c r="B544" s="6"/>
      <c r="D544" s="13"/>
    </row>
    <row r="545" spans="2:4" ht="15">
      <c r="B545" s="6"/>
      <c r="D545" s="13"/>
    </row>
    <row r="546" spans="2:4" ht="15">
      <c r="B546" s="6"/>
      <c r="D546" s="13"/>
    </row>
    <row r="547" spans="2:4" ht="15">
      <c r="B547" s="6"/>
      <c r="D547" s="13"/>
    </row>
    <row r="548" spans="2:4" ht="15">
      <c r="B548" s="6"/>
      <c r="D548" s="13"/>
    </row>
    <row r="549" spans="2:4" ht="15">
      <c r="B549" s="6"/>
      <c r="D549" s="13"/>
    </row>
    <row r="550" spans="2:4" ht="15">
      <c r="B550" s="6"/>
      <c r="D550" s="13"/>
    </row>
    <row r="551" spans="2:4" ht="15">
      <c r="B551" s="6"/>
      <c r="D551" s="13"/>
    </row>
    <row r="552" spans="2:4" ht="15">
      <c r="B552" s="6"/>
      <c r="D552" s="13"/>
    </row>
    <row r="553" spans="2:4" ht="15">
      <c r="B553" s="6"/>
      <c r="D553" s="13"/>
    </row>
    <row r="554" spans="2:4" ht="15">
      <c r="B554" s="6"/>
      <c r="D554" s="13"/>
    </row>
    <row r="555" spans="2:4" ht="15">
      <c r="B555" s="6"/>
      <c r="D555" s="13"/>
    </row>
    <row r="556" spans="2:4" ht="15">
      <c r="B556" s="6"/>
      <c r="D556" s="13"/>
    </row>
    <row r="557" spans="2:4" ht="15">
      <c r="B557" s="6"/>
      <c r="D557" s="13"/>
    </row>
    <row r="558" spans="2:4" ht="15">
      <c r="B558" s="6"/>
      <c r="D558" s="13"/>
    </row>
    <row r="559" spans="2:4" ht="15">
      <c r="B559" s="6"/>
      <c r="D559" s="13"/>
    </row>
    <row r="560" spans="2:4" ht="15">
      <c r="B560" s="6"/>
      <c r="D560" s="13"/>
    </row>
    <row r="561" spans="2:4" ht="15">
      <c r="B561" s="6"/>
      <c r="D561" s="13"/>
    </row>
    <row r="562" spans="2:4" ht="15">
      <c r="B562" s="6"/>
      <c r="D562" s="13"/>
    </row>
    <row r="563" spans="2:4" ht="15">
      <c r="B563" s="6"/>
      <c r="D563" s="13"/>
    </row>
    <row r="564" spans="2:4" ht="15">
      <c r="B564" s="6"/>
      <c r="D564" s="13"/>
    </row>
    <row r="565" spans="2:4" ht="15">
      <c r="B565" s="6"/>
      <c r="D565" s="13"/>
    </row>
    <row r="566" spans="2:4" ht="15">
      <c r="B566" s="6"/>
      <c r="D566" s="13"/>
    </row>
    <row r="567" spans="2:4" ht="15">
      <c r="B567" s="6"/>
      <c r="D567" s="13"/>
    </row>
    <row r="568" spans="2:4" ht="15">
      <c r="B568" s="6"/>
      <c r="D568" s="13"/>
    </row>
    <row r="569" spans="2:4" ht="15">
      <c r="B569" s="6"/>
      <c r="D569" s="13"/>
    </row>
    <row r="570" spans="2:4" ht="15">
      <c r="B570" s="6"/>
      <c r="D570" s="13"/>
    </row>
    <row r="571" spans="2:4" ht="15">
      <c r="B571" s="6"/>
      <c r="D571" s="13"/>
    </row>
    <row r="572" spans="2:4" ht="15">
      <c r="B572" s="6"/>
      <c r="D572" s="13"/>
    </row>
    <row r="573" spans="2:4" ht="15">
      <c r="B573" s="6"/>
      <c r="D573" s="13"/>
    </row>
    <row r="574" spans="2:4" ht="15">
      <c r="B574" s="6"/>
      <c r="D574" s="13"/>
    </row>
    <row r="575" spans="2:4" ht="15">
      <c r="B575" s="6"/>
      <c r="D575" s="13"/>
    </row>
    <row r="576" spans="2:4" ht="15">
      <c r="B576" s="6"/>
      <c r="D576" s="13"/>
    </row>
    <row r="577" spans="2:4" ht="15">
      <c r="B577" s="6"/>
      <c r="D577" s="13"/>
    </row>
    <row r="578" spans="2:4" ht="15">
      <c r="B578" s="6"/>
      <c r="D578" s="13"/>
    </row>
    <row r="579" spans="2:4" ht="15">
      <c r="B579" s="6"/>
      <c r="D579" s="13"/>
    </row>
    <row r="580" spans="2:4" ht="15">
      <c r="B580" s="6"/>
      <c r="D580" s="13"/>
    </row>
    <row r="581" spans="2:4" ht="15">
      <c r="B581" s="6"/>
      <c r="D581" s="13"/>
    </row>
    <row r="582" spans="2:4" ht="15">
      <c r="B582" s="6"/>
      <c r="D582" s="13"/>
    </row>
    <row r="583" spans="2:4" ht="15">
      <c r="B583" s="6"/>
      <c r="D583" s="13"/>
    </row>
    <row r="584" spans="2:4" ht="15">
      <c r="B584" s="6"/>
      <c r="D584" s="13"/>
    </row>
    <row r="585" spans="2:4" ht="15">
      <c r="B585" s="6"/>
      <c r="D585" s="13"/>
    </row>
    <row r="586" spans="2:4" ht="15">
      <c r="B586" s="6"/>
      <c r="D586" s="13"/>
    </row>
    <row r="587" spans="2:4" ht="15">
      <c r="B587" s="6"/>
      <c r="D587" s="13"/>
    </row>
    <row r="588" spans="2:4" ht="15">
      <c r="B588" s="6"/>
      <c r="D588" s="13"/>
    </row>
    <row r="589" spans="2:4" ht="15">
      <c r="B589" s="6"/>
      <c r="D589" s="13"/>
    </row>
    <row r="590" spans="2:4" ht="15">
      <c r="B590" s="6"/>
      <c r="D590" s="13"/>
    </row>
    <row r="591" spans="2:4" ht="15">
      <c r="B591" s="6"/>
      <c r="D591" s="13"/>
    </row>
    <row r="592" spans="2:4" ht="15">
      <c r="B592" s="6"/>
      <c r="D592" s="13"/>
    </row>
    <row r="593" spans="2:4" ht="15">
      <c r="B593" s="6"/>
      <c r="D593" s="13"/>
    </row>
    <row r="594" spans="2:4" ht="15">
      <c r="B594" s="6"/>
      <c r="D594" s="13"/>
    </row>
    <row r="595" spans="2:4" ht="15">
      <c r="B595" s="6"/>
      <c r="D595" s="13"/>
    </row>
    <row r="596" spans="2:4" ht="15">
      <c r="B596" s="6"/>
      <c r="D596" s="13"/>
    </row>
    <row r="597" spans="2:4" ht="15">
      <c r="B597" s="6"/>
      <c r="D597" s="13"/>
    </row>
    <row r="598" spans="2:4" ht="15">
      <c r="B598" s="6"/>
      <c r="D598" s="13"/>
    </row>
    <row r="599" spans="2:4" ht="15">
      <c r="B599" s="6"/>
      <c r="D599" s="13"/>
    </row>
    <row r="600" spans="2:4" ht="15">
      <c r="B600" s="6"/>
      <c r="D600" s="13"/>
    </row>
    <row r="601" spans="2:4" ht="15">
      <c r="B601" s="6"/>
      <c r="D601" s="13"/>
    </row>
    <row r="602" spans="2:4" ht="15">
      <c r="B602" s="6"/>
      <c r="D602" s="13"/>
    </row>
    <row r="603" spans="2:4" ht="15">
      <c r="B603" s="6"/>
      <c r="D603" s="13"/>
    </row>
    <row r="604" spans="2:4" ht="15">
      <c r="B604" s="6"/>
      <c r="D604" s="13"/>
    </row>
    <row r="605" spans="2:4" ht="15">
      <c r="B605" s="6"/>
      <c r="D605" s="13"/>
    </row>
    <row r="606" spans="2:4" ht="15">
      <c r="B606" s="6"/>
      <c r="D606" s="13"/>
    </row>
    <row r="607" spans="2:4" ht="15">
      <c r="B607" s="6"/>
      <c r="D607" s="13"/>
    </row>
    <row r="608" spans="2:4" ht="15">
      <c r="B608" s="6"/>
      <c r="D608" s="13"/>
    </row>
    <row r="609" spans="2:4" ht="15">
      <c r="B609" s="6"/>
      <c r="D609" s="13"/>
    </row>
    <row r="610" spans="2:4" ht="15">
      <c r="B610" s="6"/>
      <c r="D610" s="13"/>
    </row>
    <row r="611" spans="2:4" ht="15">
      <c r="B611" s="6"/>
      <c r="D611" s="13"/>
    </row>
    <row r="612" ht="15">
      <c r="B612" s="6"/>
    </row>
    <row r="613" ht="15">
      <c r="B613" s="6"/>
    </row>
    <row r="614" ht="15">
      <c r="B614" s="6"/>
    </row>
    <row r="615" ht="15">
      <c r="B615" s="6"/>
    </row>
    <row r="616" ht="15">
      <c r="B616" s="6"/>
    </row>
    <row r="617" ht="15">
      <c r="B617" s="6"/>
    </row>
    <row r="618" ht="15">
      <c r="B618" s="6"/>
    </row>
    <row r="619" ht="15">
      <c r="B619" s="6"/>
    </row>
    <row r="620" ht="15">
      <c r="B620" s="6"/>
    </row>
    <row r="621" ht="15">
      <c r="B621" s="6"/>
    </row>
    <row r="622" ht="15">
      <c r="B622" s="6"/>
    </row>
    <row r="623" ht="15">
      <c r="B623" s="6"/>
    </row>
    <row r="624" ht="15">
      <c r="B624" s="6"/>
    </row>
    <row r="625" ht="15">
      <c r="B625" s="6"/>
    </row>
    <row r="626" ht="15">
      <c r="B626" s="6"/>
    </row>
    <row r="627" ht="15">
      <c r="B627" s="6"/>
    </row>
    <row r="628" ht="15">
      <c r="B628" s="6"/>
    </row>
    <row r="629" ht="15">
      <c r="B629" s="6"/>
    </row>
    <row r="630" ht="15">
      <c r="B630" s="6"/>
    </row>
    <row r="631" ht="15">
      <c r="B631" s="6"/>
    </row>
    <row r="632" ht="15">
      <c r="B632" s="6"/>
    </row>
    <row r="633" ht="15">
      <c r="B633" s="6"/>
    </row>
    <row r="634" ht="15">
      <c r="B634" s="6"/>
    </row>
    <row r="635" ht="15">
      <c r="B635" s="6"/>
    </row>
    <row r="636" ht="15">
      <c r="B636" s="6"/>
    </row>
    <row r="637" ht="15">
      <c r="B637" s="6"/>
    </row>
    <row r="638" ht="15">
      <c r="B638" s="6"/>
    </row>
    <row r="639" ht="15">
      <c r="B639" s="6"/>
    </row>
    <row r="640" ht="15">
      <c r="B640" s="6"/>
    </row>
    <row r="641" ht="15">
      <c r="B641" s="6"/>
    </row>
    <row r="642" ht="15">
      <c r="B642" s="6"/>
    </row>
    <row r="643" ht="15">
      <c r="B643" s="6"/>
    </row>
    <row r="644" ht="15">
      <c r="B644" s="6"/>
    </row>
    <row r="645" ht="15">
      <c r="B645" s="6"/>
    </row>
    <row r="646" ht="15">
      <c r="B646" s="6"/>
    </row>
    <row r="647" ht="15">
      <c r="B647" s="6"/>
    </row>
    <row r="648" ht="15">
      <c r="B648" s="6"/>
    </row>
    <row r="649" ht="15">
      <c r="B649" s="6"/>
    </row>
    <row r="650" ht="15">
      <c r="B650" s="6"/>
    </row>
    <row r="651" ht="15">
      <c r="B651" s="6"/>
    </row>
    <row r="652" ht="15">
      <c r="B652" s="6"/>
    </row>
    <row r="653" ht="15">
      <c r="B653" s="6"/>
    </row>
    <row r="654" ht="15">
      <c r="B654" s="6"/>
    </row>
    <row r="655" ht="15">
      <c r="B655" s="6"/>
    </row>
    <row r="656" ht="15">
      <c r="B656" s="6"/>
    </row>
    <row r="657" ht="15">
      <c r="B657" s="6"/>
    </row>
    <row r="658" ht="15">
      <c r="B658" s="6"/>
    </row>
    <row r="659" ht="15">
      <c r="B659" s="6"/>
    </row>
    <row r="660" ht="15">
      <c r="B660" s="6"/>
    </row>
    <row r="661" ht="15">
      <c r="B661" s="6"/>
    </row>
    <row r="662" ht="15">
      <c r="B662" s="6"/>
    </row>
    <row r="663" ht="15">
      <c r="B663" s="6"/>
    </row>
    <row r="664" ht="15">
      <c r="B664" s="6"/>
    </row>
    <row r="665" ht="15">
      <c r="B665" s="6"/>
    </row>
    <row r="666" ht="15">
      <c r="B666" s="6"/>
    </row>
    <row r="667" ht="15">
      <c r="B667" s="6"/>
    </row>
    <row r="668" ht="15">
      <c r="B668" s="6"/>
    </row>
    <row r="669" ht="15">
      <c r="B669" s="6"/>
    </row>
    <row r="670" ht="15">
      <c r="B670" s="6"/>
    </row>
    <row r="671" ht="15">
      <c r="B671" s="6"/>
    </row>
    <row r="672" ht="15">
      <c r="B672" s="6"/>
    </row>
    <row r="673" ht="15">
      <c r="B673" s="6"/>
    </row>
    <row r="674" ht="15">
      <c r="B674" s="6"/>
    </row>
    <row r="675" ht="15">
      <c r="B675" s="6"/>
    </row>
    <row r="676" ht="15">
      <c r="B676" s="6"/>
    </row>
    <row r="677" ht="15">
      <c r="B677" s="6"/>
    </row>
    <row r="678" ht="15">
      <c r="B678" s="6"/>
    </row>
    <row r="679" ht="15">
      <c r="B679" s="6"/>
    </row>
    <row r="680" ht="15">
      <c r="B680" s="6"/>
    </row>
    <row r="681" ht="15">
      <c r="B681" s="6"/>
    </row>
    <row r="682" ht="15">
      <c r="B682" s="6"/>
    </row>
    <row r="683" ht="15">
      <c r="B683" s="6"/>
    </row>
    <row r="684" ht="15">
      <c r="B684" s="6"/>
    </row>
    <row r="685" ht="15">
      <c r="B685" s="6"/>
    </row>
    <row r="686" ht="15">
      <c r="B686" s="6"/>
    </row>
    <row r="687" ht="15">
      <c r="B687" s="6"/>
    </row>
    <row r="688" ht="15">
      <c r="B688" s="6"/>
    </row>
    <row r="689" ht="15">
      <c r="B689" s="6"/>
    </row>
    <row r="690" ht="15">
      <c r="B690" s="6"/>
    </row>
    <row r="691" ht="15">
      <c r="B691" s="6"/>
    </row>
    <row r="692" ht="15">
      <c r="B692" s="6"/>
    </row>
    <row r="693" ht="15">
      <c r="B693" s="6"/>
    </row>
    <row r="694" ht="15">
      <c r="B694" s="6"/>
    </row>
    <row r="695" ht="15">
      <c r="B695" s="6"/>
    </row>
    <row r="696" ht="15">
      <c r="B696" s="6"/>
    </row>
    <row r="697" ht="15">
      <c r="B697" s="6"/>
    </row>
    <row r="698" ht="15">
      <c r="B698" s="6"/>
    </row>
    <row r="699" ht="15">
      <c r="B699" s="6"/>
    </row>
    <row r="700" ht="15">
      <c r="B700" s="6"/>
    </row>
    <row r="701" ht="15">
      <c r="B701" s="6"/>
    </row>
    <row r="702" ht="15">
      <c r="B702" s="6"/>
    </row>
    <row r="703" ht="15">
      <c r="B703" s="6"/>
    </row>
    <row r="704" ht="15">
      <c r="B704" s="6"/>
    </row>
    <row r="705" ht="15">
      <c r="B705" s="6"/>
    </row>
    <row r="706" ht="15">
      <c r="B706" s="6"/>
    </row>
    <row r="707" ht="15">
      <c r="B707" s="6"/>
    </row>
    <row r="708" ht="15">
      <c r="B708" s="6"/>
    </row>
    <row r="709" ht="15">
      <c r="B709" s="6"/>
    </row>
    <row r="710" ht="15">
      <c r="B710" s="6"/>
    </row>
    <row r="711" ht="15">
      <c r="B711" s="6"/>
    </row>
    <row r="712" ht="15">
      <c r="B712" s="6"/>
    </row>
    <row r="713" ht="15">
      <c r="B713" s="6"/>
    </row>
    <row r="714" ht="15">
      <c r="B714" s="6"/>
    </row>
    <row r="715" ht="15">
      <c r="B715" s="6"/>
    </row>
    <row r="716" ht="15">
      <c r="B716" s="6"/>
    </row>
    <row r="717" ht="15">
      <c r="B717" s="6"/>
    </row>
    <row r="718" ht="15">
      <c r="B718" s="6"/>
    </row>
    <row r="719" ht="15">
      <c r="B719" s="6"/>
    </row>
    <row r="720" ht="15">
      <c r="B720" s="6"/>
    </row>
    <row r="721" ht="15">
      <c r="B721" s="6"/>
    </row>
    <row r="722" ht="15">
      <c r="B722" s="6"/>
    </row>
    <row r="723" ht="15">
      <c r="B723" s="6"/>
    </row>
    <row r="724" ht="15">
      <c r="B724" s="6"/>
    </row>
    <row r="725" ht="15">
      <c r="B725" s="6"/>
    </row>
    <row r="726" ht="15">
      <c r="B726" s="6"/>
    </row>
    <row r="727" ht="15">
      <c r="B727" s="6"/>
    </row>
    <row r="728" ht="15">
      <c r="B728" s="6"/>
    </row>
    <row r="729" ht="15">
      <c r="B729" s="6"/>
    </row>
    <row r="730" ht="15">
      <c r="B730" s="6"/>
    </row>
    <row r="731" ht="15">
      <c r="B731" s="6"/>
    </row>
    <row r="732" ht="15">
      <c r="B732" s="6"/>
    </row>
    <row r="733" ht="15">
      <c r="B733" s="6"/>
    </row>
    <row r="734" ht="15">
      <c r="B734" s="6"/>
    </row>
    <row r="735" ht="15">
      <c r="B735" s="6"/>
    </row>
    <row r="736" ht="15">
      <c r="B736" s="6"/>
    </row>
    <row r="737" ht="15">
      <c r="B737" s="6"/>
    </row>
    <row r="738" ht="15">
      <c r="B738" s="6"/>
    </row>
    <row r="739" ht="15">
      <c r="B739" s="6"/>
    </row>
    <row r="740" ht="15">
      <c r="B740" s="6"/>
    </row>
    <row r="741" ht="15">
      <c r="B741" s="6"/>
    </row>
    <row r="742" ht="15">
      <c r="B742" s="6"/>
    </row>
    <row r="743" ht="15">
      <c r="B743" s="6"/>
    </row>
    <row r="744" ht="15">
      <c r="B744" s="6"/>
    </row>
    <row r="745" ht="15">
      <c r="B745" s="6"/>
    </row>
    <row r="746" ht="15">
      <c r="B746" s="6"/>
    </row>
    <row r="747" ht="15">
      <c r="B747" s="6"/>
    </row>
    <row r="748" ht="15">
      <c r="B748" s="6"/>
    </row>
    <row r="749" ht="15">
      <c r="B749" s="6"/>
    </row>
    <row r="750" ht="15">
      <c r="B750" s="6"/>
    </row>
    <row r="751" ht="15">
      <c r="B751" s="6"/>
    </row>
    <row r="752" ht="15">
      <c r="B752" s="6"/>
    </row>
    <row r="753" ht="15">
      <c r="B753" s="6"/>
    </row>
    <row r="754" ht="15">
      <c r="B754" s="6"/>
    </row>
    <row r="755" ht="15">
      <c r="B755" s="6"/>
    </row>
    <row r="756" ht="15">
      <c r="B756" s="6"/>
    </row>
    <row r="757" ht="15">
      <c r="B757" s="6"/>
    </row>
    <row r="758" ht="15">
      <c r="B758" s="6"/>
    </row>
    <row r="759" ht="15">
      <c r="B759" s="6"/>
    </row>
    <row r="760" ht="15">
      <c r="B760" s="6"/>
    </row>
    <row r="761" ht="15">
      <c r="B761" s="6"/>
    </row>
    <row r="762" ht="15">
      <c r="B762" s="6"/>
    </row>
    <row r="763" ht="15">
      <c r="B763" s="6"/>
    </row>
    <row r="764" ht="15">
      <c r="B764" s="6"/>
    </row>
    <row r="765" ht="15">
      <c r="B765" s="6"/>
    </row>
    <row r="766" ht="15">
      <c r="B766" s="6"/>
    </row>
    <row r="767" ht="15">
      <c r="B767" s="6"/>
    </row>
    <row r="768" ht="15">
      <c r="B768" s="6"/>
    </row>
    <row r="769" ht="15">
      <c r="B769" s="6"/>
    </row>
    <row r="770" ht="15">
      <c r="B770" s="6"/>
    </row>
    <row r="771" ht="15">
      <c r="B771" s="6"/>
    </row>
    <row r="772" ht="15">
      <c r="B772" s="6"/>
    </row>
    <row r="773" ht="15">
      <c r="B773" s="6"/>
    </row>
    <row r="774" ht="15">
      <c r="B774" s="6"/>
    </row>
    <row r="775" ht="15">
      <c r="B775" s="6"/>
    </row>
    <row r="776" ht="15">
      <c r="B776" s="6"/>
    </row>
    <row r="777" ht="15">
      <c r="B777" s="6"/>
    </row>
    <row r="778" ht="15">
      <c r="B778" s="6"/>
    </row>
    <row r="779" ht="15">
      <c r="B779" s="6"/>
    </row>
    <row r="780" ht="15">
      <c r="B780" s="6"/>
    </row>
    <row r="781" ht="15">
      <c r="B781" s="6"/>
    </row>
    <row r="782" ht="15">
      <c r="B782" s="6"/>
    </row>
    <row r="783" ht="15">
      <c r="B783" s="6"/>
    </row>
    <row r="784" ht="15">
      <c r="B784" s="6"/>
    </row>
    <row r="785" ht="15">
      <c r="B785" s="6"/>
    </row>
    <row r="786" ht="15">
      <c r="B786" s="6"/>
    </row>
    <row r="787" ht="15">
      <c r="B787" s="6"/>
    </row>
    <row r="788" ht="15">
      <c r="B788" s="6"/>
    </row>
    <row r="789" ht="15">
      <c r="B789" s="6"/>
    </row>
    <row r="790" ht="15">
      <c r="B790" s="6"/>
    </row>
    <row r="791" ht="15">
      <c r="B791" s="6"/>
    </row>
    <row r="792" ht="15">
      <c r="B792" s="6"/>
    </row>
    <row r="793" ht="15">
      <c r="B793" s="6"/>
    </row>
    <row r="794" ht="15">
      <c r="B794" s="6"/>
    </row>
    <row r="795" ht="15">
      <c r="B795" s="6"/>
    </row>
    <row r="796" ht="15">
      <c r="B796" s="6"/>
    </row>
    <row r="797" ht="15">
      <c r="B797" s="6"/>
    </row>
    <row r="798" ht="15">
      <c r="B798" s="6"/>
    </row>
    <row r="799" ht="15">
      <c r="B799" s="6"/>
    </row>
    <row r="800" ht="15">
      <c r="B800" s="6"/>
    </row>
    <row r="801" ht="15">
      <c r="B801" s="6"/>
    </row>
    <row r="802" ht="15">
      <c r="B802" s="6"/>
    </row>
    <row r="803" ht="15">
      <c r="B803" s="6"/>
    </row>
    <row r="804" ht="15">
      <c r="B804" s="6"/>
    </row>
    <row r="805" ht="15">
      <c r="B805" s="6"/>
    </row>
    <row r="806" ht="15">
      <c r="B806" s="6"/>
    </row>
    <row r="807" ht="15">
      <c r="B807" s="6"/>
    </row>
    <row r="808" ht="15">
      <c r="B808" s="6"/>
    </row>
    <row r="809" ht="15">
      <c r="B809" s="6"/>
    </row>
    <row r="810" ht="15">
      <c r="B810" s="6"/>
    </row>
    <row r="811" ht="15">
      <c r="B811" s="6"/>
    </row>
    <row r="812" ht="15">
      <c r="B812" s="6"/>
    </row>
    <row r="813" ht="15">
      <c r="B813" s="6"/>
    </row>
    <row r="814" ht="15">
      <c r="B814" s="6"/>
    </row>
    <row r="815" ht="15">
      <c r="B815" s="6"/>
    </row>
    <row r="816" ht="15">
      <c r="B816" s="6"/>
    </row>
    <row r="817" ht="15">
      <c r="B817" s="6"/>
    </row>
    <row r="818" ht="15">
      <c r="B818" s="6"/>
    </row>
    <row r="819" ht="15">
      <c r="B819" s="6"/>
    </row>
    <row r="820" ht="15">
      <c r="B820" s="6"/>
    </row>
    <row r="821" ht="15">
      <c r="B821" s="6"/>
    </row>
    <row r="822" ht="15">
      <c r="B822" s="6"/>
    </row>
    <row r="823" ht="15">
      <c r="B823" s="6"/>
    </row>
    <row r="824" ht="15">
      <c r="B824" s="6"/>
    </row>
    <row r="825" ht="15">
      <c r="B825" s="6"/>
    </row>
    <row r="826" ht="15">
      <c r="B826" s="6"/>
    </row>
    <row r="827" ht="15">
      <c r="B827" s="6"/>
    </row>
    <row r="828" ht="15">
      <c r="B828" s="6"/>
    </row>
    <row r="829" ht="15">
      <c r="B829" s="6"/>
    </row>
    <row r="830" ht="15">
      <c r="B830" s="6"/>
    </row>
    <row r="831" ht="15">
      <c r="B831" s="6"/>
    </row>
    <row r="832" ht="15">
      <c r="B832" s="6"/>
    </row>
    <row r="833" ht="15">
      <c r="B833" s="6"/>
    </row>
    <row r="834" ht="15">
      <c r="B834" s="6"/>
    </row>
    <row r="835" ht="15">
      <c r="B835" s="6"/>
    </row>
    <row r="836" ht="15">
      <c r="B836" s="6"/>
    </row>
    <row r="837" ht="15">
      <c r="B837" s="6"/>
    </row>
    <row r="838" ht="15">
      <c r="B838" s="6"/>
    </row>
    <row r="839" ht="15">
      <c r="B839" s="6"/>
    </row>
    <row r="840" ht="15">
      <c r="B840" s="6"/>
    </row>
    <row r="841" ht="15">
      <c r="B841" s="6"/>
    </row>
    <row r="842" ht="15">
      <c r="B842" s="6"/>
    </row>
    <row r="843" ht="15">
      <c r="B843" s="6"/>
    </row>
    <row r="844" ht="15">
      <c r="B844" s="6"/>
    </row>
    <row r="845" ht="15">
      <c r="B845" s="6"/>
    </row>
    <row r="846" ht="15">
      <c r="B846" s="6"/>
    </row>
    <row r="847" ht="15">
      <c r="B847" s="6"/>
    </row>
    <row r="848" ht="15">
      <c r="B848" s="6"/>
    </row>
    <row r="849" ht="15">
      <c r="B849" s="6"/>
    </row>
    <row r="850" ht="15">
      <c r="B850" s="6"/>
    </row>
    <row r="851" ht="15">
      <c r="B851" s="6"/>
    </row>
    <row r="852" ht="15">
      <c r="B852" s="6"/>
    </row>
    <row r="853" ht="15">
      <c r="B853" s="6"/>
    </row>
    <row r="854" ht="15">
      <c r="B854" s="6"/>
    </row>
    <row r="855" ht="15">
      <c r="B855" s="6"/>
    </row>
    <row r="856" ht="15">
      <c r="B856" s="6"/>
    </row>
    <row r="857" ht="15">
      <c r="B857" s="6"/>
    </row>
    <row r="858" ht="15">
      <c r="B858" s="6"/>
    </row>
    <row r="859" ht="15">
      <c r="B859" s="6"/>
    </row>
    <row r="860" ht="15">
      <c r="B860" s="6"/>
    </row>
    <row r="861" ht="15">
      <c r="B861" s="6"/>
    </row>
    <row r="862" ht="15">
      <c r="B862" s="6"/>
    </row>
    <row r="863" ht="15">
      <c r="B863" s="6"/>
    </row>
    <row r="864" ht="15">
      <c r="B864" s="6"/>
    </row>
    <row r="865" ht="15">
      <c r="B865" s="6"/>
    </row>
    <row r="866" ht="15">
      <c r="B866" s="6"/>
    </row>
    <row r="867" ht="15">
      <c r="B867" s="6"/>
    </row>
    <row r="868" ht="15">
      <c r="B868" s="6"/>
    </row>
    <row r="869" ht="15">
      <c r="B869" s="6"/>
    </row>
    <row r="870" ht="15">
      <c r="B870" s="6"/>
    </row>
    <row r="871" ht="15">
      <c r="B871" s="6"/>
    </row>
    <row r="872" ht="15">
      <c r="B872" s="6"/>
    </row>
    <row r="873" ht="15">
      <c r="B873" s="6"/>
    </row>
    <row r="874" ht="15">
      <c r="B874" s="6"/>
    </row>
    <row r="875" ht="15">
      <c r="B875" s="6"/>
    </row>
    <row r="876" ht="15">
      <c r="B876" s="6"/>
    </row>
    <row r="877" ht="15">
      <c r="B877" s="6"/>
    </row>
    <row r="878" ht="15">
      <c r="B878" s="6"/>
    </row>
    <row r="879" ht="15">
      <c r="B879" s="6"/>
    </row>
    <row r="880" ht="15">
      <c r="B880" s="6"/>
    </row>
    <row r="881" ht="15">
      <c r="B881" s="6"/>
    </row>
    <row r="882" ht="15">
      <c r="B882" s="6"/>
    </row>
    <row r="883" ht="15">
      <c r="B883" s="6"/>
    </row>
    <row r="884" ht="15">
      <c r="B884" s="6"/>
    </row>
    <row r="885" ht="15">
      <c r="B885" s="6"/>
    </row>
    <row r="886" ht="15">
      <c r="B886" s="6"/>
    </row>
    <row r="887" ht="15">
      <c r="B887" s="6"/>
    </row>
    <row r="888" ht="15">
      <c r="B888" s="6"/>
    </row>
    <row r="889" ht="15">
      <c r="B889" s="6"/>
    </row>
    <row r="890" ht="15">
      <c r="B890" s="6"/>
    </row>
    <row r="891" ht="15">
      <c r="B891" s="6"/>
    </row>
    <row r="892" ht="15">
      <c r="B892" s="6"/>
    </row>
    <row r="893" ht="15">
      <c r="B893" s="6"/>
    </row>
    <row r="894" ht="15">
      <c r="B894" s="6"/>
    </row>
    <row r="895" ht="15">
      <c r="B895" s="6"/>
    </row>
    <row r="896" ht="15">
      <c r="B896" s="6"/>
    </row>
    <row r="897" ht="15">
      <c r="B897" s="6"/>
    </row>
    <row r="898" ht="15">
      <c r="B898" s="6"/>
    </row>
    <row r="899" ht="15">
      <c r="B899" s="6"/>
    </row>
    <row r="900" ht="15">
      <c r="B900" s="6"/>
    </row>
    <row r="901" ht="15">
      <c r="B901" s="6"/>
    </row>
    <row r="902" ht="15">
      <c r="B902" s="6"/>
    </row>
    <row r="903" ht="15">
      <c r="B903" s="6"/>
    </row>
    <row r="904" ht="15">
      <c r="B904" s="6"/>
    </row>
    <row r="905" ht="15">
      <c r="B905" s="6"/>
    </row>
    <row r="906" ht="15">
      <c r="B906" s="6"/>
    </row>
    <row r="907" ht="15">
      <c r="B907" s="6"/>
    </row>
    <row r="908" ht="15">
      <c r="B908" s="6"/>
    </row>
    <row r="909" ht="15">
      <c r="B909" s="6"/>
    </row>
    <row r="910" ht="15">
      <c r="B910" s="6"/>
    </row>
    <row r="911" ht="15">
      <c r="B911" s="6"/>
    </row>
    <row r="912" ht="15">
      <c r="B912" s="6"/>
    </row>
    <row r="913" ht="15">
      <c r="B913" s="6"/>
    </row>
    <row r="914" ht="15">
      <c r="B914" s="6"/>
    </row>
    <row r="915" ht="15">
      <c r="B915" s="6"/>
    </row>
    <row r="916" ht="15">
      <c r="B916" s="6"/>
    </row>
    <row r="917" ht="15">
      <c r="B917" s="6"/>
    </row>
    <row r="918" ht="15">
      <c r="B918" s="6"/>
    </row>
    <row r="919" ht="15">
      <c r="B919" s="6"/>
    </row>
    <row r="920" ht="15">
      <c r="B920" s="6"/>
    </row>
    <row r="921" ht="15">
      <c r="B921" s="6"/>
    </row>
    <row r="922" ht="15">
      <c r="B922" s="6"/>
    </row>
    <row r="923" ht="15">
      <c r="B923" s="6"/>
    </row>
    <row r="924" ht="15">
      <c r="B924" s="6"/>
    </row>
    <row r="925" ht="15">
      <c r="B925" s="6"/>
    </row>
    <row r="926" ht="15">
      <c r="B926" s="6"/>
    </row>
    <row r="927" ht="15">
      <c r="B927" s="6"/>
    </row>
    <row r="928" ht="15">
      <c r="B928" s="6"/>
    </row>
    <row r="929" ht="15">
      <c r="B929" s="6"/>
    </row>
    <row r="930" ht="15">
      <c r="B930" s="6"/>
    </row>
    <row r="931" ht="15">
      <c r="B931" s="6"/>
    </row>
    <row r="932" ht="15">
      <c r="B932" s="6"/>
    </row>
    <row r="933" ht="15">
      <c r="B933" s="6"/>
    </row>
    <row r="934" ht="15">
      <c r="B934" s="6"/>
    </row>
    <row r="935" ht="15">
      <c r="B935" s="6"/>
    </row>
    <row r="936" ht="15">
      <c r="B936" s="6"/>
    </row>
    <row r="937" ht="15">
      <c r="B937" s="6"/>
    </row>
    <row r="938" ht="15">
      <c r="B938" s="6"/>
    </row>
    <row r="939" ht="15">
      <c r="B939" s="6"/>
    </row>
    <row r="940" ht="15">
      <c r="B940" s="6"/>
    </row>
    <row r="941" ht="15">
      <c r="B941" s="6"/>
    </row>
    <row r="942" ht="15">
      <c r="B942" s="6"/>
    </row>
    <row r="943" ht="15">
      <c r="B943" s="6"/>
    </row>
    <row r="944" ht="15">
      <c r="B944" s="6"/>
    </row>
    <row r="945" ht="15">
      <c r="B945" s="6"/>
    </row>
    <row r="946" ht="15">
      <c r="B946" s="6"/>
    </row>
    <row r="947" ht="15">
      <c r="B947" s="6"/>
    </row>
    <row r="948" ht="15">
      <c r="B948" s="6"/>
    </row>
    <row r="949" ht="15">
      <c r="B949" s="6"/>
    </row>
    <row r="950" ht="15">
      <c r="B950" s="6"/>
    </row>
    <row r="951" ht="15">
      <c r="B951" s="6"/>
    </row>
    <row r="952" ht="15">
      <c r="B952" s="6"/>
    </row>
    <row r="953" ht="15">
      <c r="B953" s="6"/>
    </row>
    <row r="954" ht="15">
      <c r="B954" s="6"/>
    </row>
    <row r="955" ht="15">
      <c r="B955" s="6"/>
    </row>
    <row r="956" ht="15">
      <c r="B956" s="6"/>
    </row>
    <row r="957" ht="15">
      <c r="B957" s="6"/>
    </row>
    <row r="958" ht="15">
      <c r="B958" s="6"/>
    </row>
    <row r="959" ht="15">
      <c r="B959" s="6"/>
    </row>
    <row r="960" ht="15">
      <c r="B960" s="6"/>
    </row>
    <row r="961" ht="15">
      <c r="B961" s="6"/>
    </row>
    <row r="962" ht="15">
      <c r="B962" s="6"/>
    </row>
    <row r="963" ht="15">
      <c r="B963" s="6"/>
    </row>
    <row r="964" ht="15">
      <c r="B964" s="6"/>
    </row>
    <row r="965" ht="15">
      <c r="B965" s="6"/>
    </row>
    <row r="966" ht="15">
      <c r="B966" s="6"/>
    </row>
    <row r="967" ht="15">
      <c r="B967" s="6"/>
    </row>
    <row r="968" ht="15">
      <c r="B968" s="6"/>
    </row>
    <row r="969" ht="15">
      <c r="B969" s="6"/>
    </row>
    <row r="970" ht="15">
      <c r="B970" s="6"/>
    </row>
    <row r="971" ht="15">
      <c r="B971" s="6"/>
    </row>
    <row r="972" ht="15">
      <c r="B972" s="6"/>
    </row>
    <row r="973" ht="15">
      <c r="B973" s="6"/>
    </row>
    <row r="974" ht="15">
      <c r="B974" s="6"/>
    </row>
    <row r="975" ht="15">
      <c r="B975" s="6"/>
    </row>
    <row r="976" ht="15">
      <c r="B976" s="6"/>
    </row>
    <row r="977" ht="15">
      <c r="B977" s="6"/>
    </row>
    <row r="978" ht="15">
      <c r="B978" s="6"/>
    </row>
    <row r="979" ht="15">
      <c r="B979" s="6"/>
    </row>
    <row r="980" ht="15">
      <c r="B980" s="6"/>
    </row>
    <row r="981" ht="15">
      <c r="B981" s="6"/>
    </row>
    <row r="982" ht="15">
      <c r="B982" s="6"/>
    </row>
    <row r="983" ht="15">
      <c r="B983" s="6"/>
    </row>
    <row r="984" ht="15">
      <c r="B984" s="6"/>
    </row>
    <row r="985" ht="15">
      <c r="B985" s="6"/>
    </row>
    <row r="986" ht="15">
      <c r="B986" s="6"/>
    </row>
    <row r="987" ht="15">
      <c r="B987" s="6"/>
    </row>
    <row r="988" ht="15">
      <c r="B988" s="6"/>
    </row>
    <row r="989" ht="15">
      <c r="B989" s="6"/>
    </row>
    <row r="990" ht="15">
      <c r="B990" s="6"/>
    </row>
    <row r="991" ht="15">
      <c r="B991" s="6"/>
    </row>
    <row r="992" ht="15">
      <c r="B992" s="6"/>
    </row>
    <row r="993" ht="15">
      <c r="B993" s="6"/>
    </row>
    <row r="994" ht="15">
      <c r="B994" s="6"/>
    </row>
    <row r="995" ht="15">
      <c r="B995" s="6"/>
    </row>
    <row r="996" ht="15">
      <c r="B996" s="6"/>
    </row>
    <row r="997" ht="15">
      <c r="B997" s="6"/>
    </row>
    <row r="998" ht="15">
      <c r="B998" s="6"/>
    </row>
    <row r="999" ht="15">
      <c r="B999" s="6"/>
    </row>
    <row r="1000" ht="15">
      <c r="B1000" s="6"/>
    </row>
    <row r="1001" ht="15">
      <c r="B1001" s="6"/>
    </row>
    <row r="1002" ht="15">
      <c r="B1002" s="6"/>
    </row>
    <row r="1003" ht="15">
      <c r="B1003" s="6"/>
    </row>
    <row r="1004" ht="15">
      <c r="B1004" s="6"/>
    </row>
    <row r="1005" ht="15">
      <c r="B1005" s="6"/>
    </row>
    <row r="1006" ht="15">
      <c r="B1006" s="6"/>
    </row>
    <row r="1007" ht="15">
      <c r="B1007" s="6"/>
    </row>
    <row r="1008" ht="15">
      <c r="B1008" s="6"/>
    </row>
    <row r="1009" ht="15">
      <c r="B1009" s="6"/>
    </row>
    <row r="1010" ht="15">
      <c r="B1010" s="6"/>
    </row>
    <row r="1011" ht="15">
      <c r="B1011" s="6"/>
    </row>
    <row r="1012" ht="15">
      <c r="B1012" s="6"/>
    </row>
    <row r="1013" ht="15">
      <c r="B1013" s="6"/>
    </row>
    <row r="1014" ht="15">
      <c r="B1014" s="6"/>
    </row>
    <row r="1015" ht="15">
      <c r="B1015" s="6"/>
    </row>
    <row r="1016" ht="15">
      <c r="B1016" s="6"/>
    </row>
    <row r="1017" ht="15">
      <c r="B1017" s="6"/>
    </row>
    <row r="1018" ht="15">
      <c r="B1018" s="6"/>
    </row>
    <row r="1019" ht="15">
      <c r="B1019" s="6"/>
    </row>
    <row r="1020" ht="15">
      <c r="B1020" s="6"/>
    </row>
    <row r="1021" ht="15">
      <c r="B1021" s="6"/>
    </row>
    <row r="1022" ht="15">
      <c r="B1022" s="6"/>
    </row>
    <row r="1023" ht="15">
      <c r="B1023" s="6"/>
    </row>
    <row r="1024" ht="15">
      <c r="B1024" s="6"/>
    </row>
    <row r="1025" ht="15">
      <c r="B1025" s="6"/>
    </row>
    <row r="1026" ht="15">
      <c r="B1026" s="6"/>
    </row>
    <row r="1027" ht="15">
      <c r="B1027" s="6"/>
    </row>
    <row r="1028" ht="15">
      <c r="B1028" s="6"/>
    </row>
    <row r="1029" ht="15">
      <c r="B1029" s="6"/>
    </row>
    <row r="1030" ht="15">
      <c r="B1030" s="6"/>
    </row>
    <row r="1031" ht="15">
      <c r="B1031" s="6"/>
    </row>
    <row r="1032" ht="15">
      <c r="B1032" s="6"/>
    </row>
    <row r="1033" ht="15">
      <c r="B1033" s="6"/>
    </row>
    <row r="1034" ht="15">
      <c r="B1034" s="6"/>
    </row>
    <row r="1035" ht="15">
      <c r="B1035" s="6"/>
    </row>
    <row r="1036" ht="15">
      <c r="B1036" s="6"/>
    </row>
    <row r="1037" ht="15">
      <c r="B1037" s="6"/>
    </row>
    <row r="1038" ht="15">
      <c r="B1038" s="6"/>
    </row>
    <row r="1039" ht="15">
      <c r="B1039" s="6"/>
    </row>
    <row r="1040" ht="15">
      <c r="B1040" s="6"/>
    </row>
    <row r="1041" ht="15">
      <c r="B1041" s="6"/>
    </row>
    <row r="1042" ht="15">
      <c r="B1042" s="6"/>
    </row>
    <row r="1043" ht="15">
      <c r="B1043" s="6"/>
    </row>
    <row r="1044" ht="15">
      <c r="B1044" s="6"/>
    </row>
    <row r="1045" ht="15">
      <c r="B1045" s="6"/>
    </row>
    <row r="1046" ht="15">
      <c r="B1046" s="6"/>
    </row>
    <row r="1047" ht="15">
      <c r="B1047" s="6"/>
    </row>
    <row r="1048" ht="15">
      <c r="B1048" s="6"/>
    </row>
    <row r="1049" ht="15">
      <c r="B1049" s="6"/>
    </row>
    <row r="1050" ht="15">
      <c r="B1050" s="6"/>
    </row>
    <row r="1051" ht="15">
      <c r="B1051" s="6"/>
    </row>
    <row r="1052" ht="15">
      <c r="B1052" s="6"/>
    </row>
    <row r="1053" ht="15">
      <c r="B1053" s="6"/>
    </row>
    <row r="1054" ht="15">
      <c r="B1054" s="6"/>
    </row>
    <row r="1055" ht="15">
      <c r="B1055" s="6"/>
    </row>
    <row r="1056" ht="15">
      <c r="B1056" s="6"/>
    </row>
    <row r="1057" ht="15">
      <c r="B1057" s="6"/>
    </row>
    <row r="1058" ht="15">
      <c r="B1058" s="6"/>
    </row>
    <row r="1059" ht="15">
      <c r="B1059" s="6"/>
    </row>
    <row r="1060" ht="15">
      <c r="B1060" s="6"/>
    </row>
    <row r="1061" ht="15">
      <c r="B1061" s="6"/>
    </row>
    <row r="1062" ht="15">
      <c r="B1062" s="6"/>
    </row>
    <row r="1063" ht="15">
      <c r="B1063" s="6"/>
    </row>
    <row r="1064" ht="15">
      <c r="B1064" s="6"/>
    </row>
    <row r="1065" ht="15">
      <c r="B1065" s="6"/>
    </row>
    <row r="1066" ht="15">
      <c r="B1066" s="6"/>
    </row>
    <row r="1067" ht="15">
      <c r="B1067" s="6"/>
    </row>
    <row r="1068" ht="15">
      <c r="B1068" s="6"/>
    </row>
    <row r="1069" ht="15">
      <c r="B1069" s="6"/>
    </row>
    <row r="1070" ht="15">
      <c r="B1070" s="6"/>
    </row>
    <row r="1071" ht="15">
      <c r="B1071" s="6"/>
    </row>
    <row r="1072" ht="15">
      <c r="B1072" s="6"/>
    </row>
    <row r="1073" ht="15">
      <c r="B1073" s="6"/>
    </row>
    <row r="1074" ht="15">
      <c r="B1074" s="6"/>
    </row>
    <row r="1075" ht="15">
      <c r="B1075" s="6"/>
    </row>
    <row r="1076" ht="15">
      <c r="B1076" s="6"/>
    </row>
    <row r="1077" ht="15">
      <c r="B1077" s="6"/>
    </row>
    <row r="1078" ht="15">
      <c r="B1078" s="6"/>
    </row>
    <row r="1079" ht="15">
      <c r="B1079" s="6"/>
    </row>
    <row r="1080" ht="15">
      <c r="B1080" s="6"/>
    </row>
    <row r="1081" ht="15">
      <c r="B1081" s="6"/>
    </row>
    <row r="1082" ht="15">
      <c r="B1082" s="6"/>
    </row>
    <row r="1083" ht="15">
      <c r="B1083" s="6"/>
    </row>
    <row r="1084" ht="15">
      <c r="B1084" s="6"/>
    </row>
    <row r="1085" ht="15">
      <c r="B1085" s="6"/>
    </row>
    <row r="1086" ht="15">
      <c r="B1086" s="6"/>
    </row>
    <row r="1087" ht="15">
      <c r="B1087" s="6"/>
    </row>
    <row r="1088" ht="15">
      <c r="B1088" s="6"/>
    </row>
    <row r="1089" ht="15">
      <c r="B1089" s="6"/>
    </row>
    <row r="1090" ht="15">
      <c r="B1090" s="6"/>
    </row>
    <row r="1091" ht="15">
      <c r="B1091" s="6"/>
    </row>
    <row r="1092" ht="15">
      <c r="B1092" s="6"/>
    </row>
    <row r="1093" ht="15">
      <c r="B1093" s="6"/>
    </row>
    <row r="1094" ht="15">
      <c r="B1094" s="6"/>
    </row>
    <row r="1095" ht="15">
      <c r="B1095" s="6"/>
    </row>
    <row r="1096" ht="15">
      <c r="B1096" s="6"/>
    </row>
    <row r="1097" ht="15">
      <c r="B1097" s="6"/>
    </row>
    <row r="1098" ht="15">
      <c r="B1098" s="6"/>
    </row>
    <row r="1099" ht="15">
      <c r="B1099" s="6"/>
    </row>
    <row r="1100" ht="15">
      <c r="B1100" s="6"/>
    </row>
    <row r="1101" ht="15">
      <c r="B1101" s="6"/>
    </row>
    <row r="1102" ht="15">
      <c r="B1102" s="6"/>
    </row>
    <row r="1103" ht="15">
      <c r="B1103" s="6"/>
    </row>
    <row r="1104" ht="15">
      <c r="B1104" s="6"/>
    </row>
    <row r="1105" ht="15">
      <c r="B1105" s="6"/>
    </row>
    <row r="1106" ht="15">
      <c r="B1106" s="6"/>
    </row>
    <row r="1107" ht="15">
      <c r="B1107" s="6"/>
    </row>
    <row r="1108" ht="15">
      <c r="B1108" s="6"/>
    </row>
    <row r="1109" ht="15">
      <c r="B1109" s="6"/>
    </row>
    <row r="1110" ht="15">
      <c r="B1110" s="6"/>
    </row>
    <row r="1111" ht="15">
      <c r="B1111" s="6"/>
    </row>
    <row r="1112" ht="15">
      <c r="B1112" s="6"/>
    </row>
    <row r="1113" ht="15">
      <c r="B1113" s="6"/>
    </row>
    <row r="1114" ht="15">
      <c r="B1114" s="6"/>
    </row>
    <row r="1115" ht="15">
      <c r="B1115" s="6"/>
    </row>
    <row r="1116" ht="15">
      <c r="B1116" s="6"/>
    </row>
    <row r="1117" ht="15">
      <c r="B1117" s="6"/>
    </row>
    <row r="1118" ht="15">
      <c r="B1118" s="6"/>
    </row>
    <row r="1119" ht="15">
      <c r="B1119" s="6"/>
    </row>
    <row r="1120" ht="15">
      <c r="B1120" s="6"/>
    </row>
    <row r="1121" ht="15">
      <c r="B1121" s="6"/>
    </row>
    <row r="1122" ht="15">
      <c r="B1122" s="6"/>
    </row>
    <row r="1123" ht="15">
      <c r="B1123" s="6"/>
    </row>
    <row r="1124" ht="15">
      <c r="B1124" s="6"/>
    </row>
    <row r="1125" ht="15">
      <c r="B1125" s="6"/>
    </row>
    <row r="1126" ht="15">
      <c r="B1126" s="6"/>
    </row>
    <row r="1127" ht="15">
      <c r="B1127" s="6"/>
    </row>
    <row r="1128" ht="15">
      <c r="B1128" s="6"/>
    </row>
    <row r="1129" ht="15">
      <c r="B1129" s="6"/>
    </row>
    <row r="1130" ht="15">
      <c r="B1130" s="6"/>
    </row>
    <row r="1131" ht="15">
      <c r="B1131" s="6"/>
    </row>
    <row r="1132" ht="15">
      <c r="B1132" s="6"/>
    </row>
    <row r="1133" ht="15">
      <c r="B1133" s="6"/>
    </row>
    <row r="1134" ht="15">
      <c r="B1134" s="6"/>
    </row>
    <row r="1135" ht="15">
      <c r="B1135" s="6"/>
    </row>
    <row r="1136" ht="15">
      <c r="B1136" s="6"/>
    </row>
    <row r="1137" ht="15">
      <c r="B1137" s="6"/>
    </row>
    <row r="1138" ht="15">
      <c r="B1138" s="6"/>
    </row>
    <row r="1139" ht="15">
      <c r="B1139" s="6"/>
    </row>
    <row r="1140" ht="15">
      <c r="B1140" s="6"/>
    </row>
    <row r="1141" ht="15">
      <c r="B1141" s="6"/>
    </row>
    <row r="1142" ht="15">
      <c r="B1142" s="6"/>
    </row>
    <row r="1143" ht="15">
      <c r="B1143" s="6"/>
    </row>
    <row r="1144" ht="15">
      <c r="B1144" s="6"/>
    </row>
    <row r="1145" ht="15">
      <c r="B1145" s="6"/>
    </row>
    <row r="1146" ht="15">
      <c r="B1146" s="6"/>
    </row>
    <row r="1147" ht="15">
      <c r="B1147" s="6"/>
    </row>
    <row r="1148" ht="15">
      <c r="B1148" s="6"/>
    </row>
    <row r="1149" ht="15">
      <c r="B1149" s="6"/>
    </row>
    <row r="1150" ht="15">
      <c r="B1150" s="6"/>
    </row>
    <row r="1151" ht="15">
      <c r="B1151" s="6"/>
    </row>
    <row r="1152" ht="15">
      <c r="B1152" s="6"/>
    </row>
    <row r="1153" ht="15">
      <c r="B1153" s="6"/>
    </row>
    <row r="1154" ht="15">
      <c r="B1154" s="6"/>
    </row>
    <row r="1155" ht="15">
      <c r="B1155" s="6"/>
    </row>
    <row r="1156" ht="15">
      <c r="B1156" s="6"/>
    </row>
    <row r="1157" ht="15">
      <c r="B1157" s="6"/>
    </row>
    <row r="1158" ht="15">
      <c r="B1158" s="6"/>
    </row>
    <row r="1159" ht="15">
      <c r="B1159" s="6"/>
    </row>
    <row r="1160" ht="15">
      <c r="B1160" s="6"/>
    </row>
    <row r="1161" ht="15">
      <c r="B1161" s="6"/>
    </row>
    <row r="1162" ht="15">
      <c r="B1162" s="6"/>
    </row>
    <row r="1163" ht="15">
      <c r="B1163" s="6"/>
    </row>
    <row r="1164" ht="15">
      <c r="B1164" s="6"/>
    </row>
    <row r="1165" ht="15">
      <c r="B1165" s="6"/>
    </row>
    <row r="1166" ht="15">
      <c r="B1166" s="6"/>
    </row>
    <row r="1167" ht="15">
      <c r="B1167" s="6"/>
    </row>
    <row r="1168" ht="15">
      <c r="B1168" s="6"/>
    </row>
    <row r="1169" ht="15">
      <c r="B1169" s="6"/>
    </row>
    <row r="1170" ht="15">
      <c r="B1170" s="6"/>
    </row>
    <row r="1171" ht="15">
      <c r="B1171" s="6"/>
    </row>
    <row r="1172" ht="15">
      <c r="B1172" s="6"/>
    </row>
    <row r="1173" ht="15">
      <c r="B1173" s="6"/>
    </row>
    <row r="1174" ht="15">
      <c r="B1174" s="6"/>
    </row>
    <row r="1175" ht="15">
      <c r="B1175" s="6"/>
    </row>
    <row r="1176" ht="15">
      <c r="B1176" s="6"/>
    </row>
    <row r="1177" ht="15">
      <c r="B1177" s="6"/>
    </row>
    <row r="1178" ht="15">
      <c r="B1178" s="6"/>
    </row>
    <row r="1179" ht="15">
      <c r="B1179" s="6"/>
    </row>
    <row r="1180" ht="15">
      <c r="B1180" s="6"/>
    </row>
    <row r="1181" ht="15">
      <c r="B1181" s="6"/>
    </row>
    <row r="1182" ht="15">
      <c r="B1182" s="6"/>
    </row>
    <row r="1183" ht="15">
      <c r="B1183" s="6"/>
    </row>
    <row r="1184" ht="15">
      <c r="B1184" s="6"/>
    </row>
    <row r="1185" ht="15">
      <c r="B1185" s="6"/>
    </row>
    <row r="1186" ht="15">
      <c r="B1186" s="6"/>
    </row>
    <row r="1187" ht="15">
      <c r="B1187" s="6"/>
    </row>
    <row r="1188" ht="15">
      <c r="B1188" s="6"/>
    </row>
    <row r="1189" ht="15">
      <c r="B1189" s="6"/>
    </row>
    <row r="1190" ht="15">
      <c r="B1190" s="6"/>
    </row>
    <row r="1191" ht="15">
      <c r="B1191" s="6"/>
    </row>
    <row r="1192" ht="15">
      <c r="B1192" s="6"/>
    </row>
    <row r="1193" ht="15">
      <c r="B1193" s="6"/>
    </row>
    <row r="1194" ht="15">
      <c r="B1194" s="6"/>
    </row>
    <row r="1195" ht="15">
      <c r="B1195" s="6"/>
    </row>
    <row r="1196" ht="15">
      <c r="B1196" s="6"/>
    </row>
    <row r="1197" ht="15">
      <c r="B1197" s="6"/>
    </row>
    <row r="1198" ht="15">
      <c r="B1198" s="6"/>
    </row>
    <row r="1199" ht="15">
      <c r="B1199" s="6"/>
    </row>
    <row r="1200" ht="15">
      <c r="B1200" s="6"/>
    </row>
    <row r="1201" ht="15">
      <c r="B1201" s="6"/>
    </row>
    <row r="1202" ht="15">
      <c r="B1202" s="6"/>
    </row>
    <row r="1203" ht="15">
      <c r="B1203" s="6"/>
    </row>
    <row r="1204" ht="15">
      <c r="B1204" s="6"/>
    </row>
    <row r="1205" ht="15">
      <c r="B1205" s="6"/>
    </row>
    <row r="1206" ht="15">
      <c r="B1206" s="6"/>
    </row>
    <row r="1207" ht="15">
      <c r="B1207" s="6"/>
    </row>
    <row r="1208" ht="15">
      <c r="B1208" s="6"/>
    </row>
    <row r="1209" ht="15">
      <c r="B1209" s="6"/>
    </row>
    <row r="1210" ht="15">
      <c r="B1210" s="6"/>
    </row>
    <row r="1211" ht="15">
      <c r="B1211" s="6"/>
    </row>
    <row r="1212" ht="15">
      <c r="B1212" s="6"/>
    </row>
    <row r="1213" ht="15">
      <c r="B1213" s="6"/>
    </row>
    <row r="1214" ht="15">
      <c r="B1214" s="6"/>
    </row>
    <row r="1215" ht="15">
      <c r="B1215" s="6"/>
    </row>
    <row r="1216" ht="15">
      <c r="B1216" s="6"/>
    </row>
    <row r="1217" ht="15">
      <c r="B1217" s="6"/>
    </row>
    <row r="1218" ht="15">
      <c r="B1218" s="6"/>
    </row>
    <row r="1219" ht="15">
      <c r="B1219" s="6"/>
    </row>
    <row r="1220" ht="15">
      <c r="B1220" s="6"/>
    </row>
    <row r="1221" ht="15">
      <c r="B1221" s="6"/>
    </row>
    <row r="1222" ht="15">
      <c r="B1222" s="6"/>
    </row>
    <row r="1223" ht="15">
      <c r="B1223" s="6"/>
    </row>
    <row r="1224" ht="15">
      <c r="B1224" s="6"/>
    </row>
    <row r="1225" ht="15">
      <c r="B1225" s="6"/>
    </row>
    <row r="1226" ht="15">
      <c r="B1226" s="6"/>
    </row>
    <row r="1227" ht="15">
      <c r="B1227" s="6"/>
    </row>
    <row r="1228" ht="15">
      <c r="B1228" s="6"/>
    </row>
    <row r="1229" ht="15">
      <c r="B1229" s="6"/>
    </row>
    <row r="1230" ht="15">
      <c r="B1230" s="6"/>
    </row>
    <row r="1231" ht="15">
      <c r="B1231" s="6"/>
    </row>
    <row r="1232" ht="15">
      <c r="B1232" s="6"/>
    </row>
    <row r="1233" ht="15">
      <c r="B1233" s="6"/>
    </row>
    <row r="1234" ht="15">
      <c r="B1234" s="6"/>
    </row>
    <row r="1235" ht="15">
      <c r="B1235" s="6"/>
    </row>
    <row r="1236" ht="15">
      <c r="B1236" s="6"/>
    </row>
    <row r="1237" ht="15">
      <c r="B1237" s="6"/>
    </row>
    <row r="1238" ht="15">
      <c r="B1238" s="6"/>
    </row>
    <row r="1239" ht="15">
      <c r="B1239" s="6"/>
    </row>
    <row r="1240" ht="15">
      <c r="B1240" s="6"/>
    </row>
    <row r="1241" ht="15">
      <c r="B1241" s="6"/>
    </row>
    <row r="1242" ht="15">
      <c r="B1242" s="6"/>
    </row>
    <row r="1243" ht="15">
      <c r="B1243" s="6"/>
    </row>
    <row r="1244" ht="15">
      <c r="B1244" s="6"/>
    </row>
    <row r="1245" ht="15">
      <c r="B1245" s="6"/>
    </row>
    <row r="1246" ht="15">
      <c r="B1246" s="6"/>
    </row>
    <row r="1247" ht="15">
      <c r="B1247" s="6"/>
    </row>
    <row r="1248" ht="15">
      <c r="B1248" s="6"/>
    </row>
    <row r="1249" ht="15">
      <c r="B1249" s="6"/>
    </row>
    <row r="1250" ht="15">
      <c r="B1250" s="6"/>
    </row>
    <row r="1251" ht="15">
      <c r="B1251" s="6"/>
    </row>
    <row r="1252" ht="15">
      <c r="B1252" s="6"/>
    </row>
    <row r="1253" ht="15">
      <c r="B1253" s="6"/>
    </row>
    <row r="1254" ht="15">
      <c r="B1254" s="6"/>
    </row>
    <row r="1255" ht="15">
      <c r="B1255" s="6"/>
    </row>
    <row r="1256" ht="15">
      <c r="B1256" s="6"/>
    </row>
    <row r="1257" ht="15">
      <c r="B1257" s="6"/>
    </row>
    <row r="1258" ht="15">
      <c r="B1258" s="6"/>
    </row>
    <row r="1259" ht="15">
      <c r="B1259" s="6"/>
    </row>
    <row r="1260" ht="15">
      <c r="B1260" s="6"/>
    </row>
    <row r="1261" ht="15">
      <c r="B1261" s="6"/>
    </row>
    <row r="1262" ht="15">
      <c r="B1262" s="6"/>
    </row>
    <row r="1263" ht="15">
      <c r="B1263" s="6"/>
    </row>
    <row r="1264" ht="15">
      <c r="B1264" s="6"/>
    </row>
    <row r="1265" ht="15">
      <c r="B1265" s="6"/>
    </row>
    <row r="1266" ht="15">
      <c r="B1266" s="6"/>
    </row>
    <row r="1267" ht="15">
      <c r="B1267" s="6"/>
    </row>
    <row r="1268" ht="15">
      <c r="B1268" s="6"/>
    </row>
    <row r="1269" ht="15">
      <c r="B1269" s="6"/>
    </row>
    <row r="1270" ht="15">
      <c r="B1270" s="6"/>
    </row>
    <row r="1271" ht="15">
      <c r="B1271" s="6"/>
    </row>
    <row r="1272" ht="15">
      <c r="B1272" s="6"/>
    </row>
    <row r="1273" ht="15">
      <c r="B1273" s="6"/>
    </row>
    <row r="1274" ht="15">
      <c r="B1274" s="6"/>
    </row>
    <row r="1275" ht="15">
      <c r="B1275" s="6"/>
    </row>
    <row r="1276" ht="15">
      <c r="B1276" s="6"/>
    </row>
    <row r="1277" ht="15">
      <c r="B1277" s="6"/>
    </row>
    <row r="1278" ht="15">
      <c r="B1278" s="6"/>
    </row>
    <row r="1279" ht="15">
      <c r="B1279" s="6"/>
    </row>
    <row r="1280" ht="15">
      <c r="B1280" s="6"/>
    </row>
    <row r="1281" ht="15">
      <c r="B1281" s="6"/>
    </row>
    <row r="1282" ht="15">
      <c r="B1282" s="6"/>
    </row>
    <row r="1283" ht="15">
      <c r="B1283" s="6"/>
    </row>
    <row r="1284" ht="15">
      <c r="B1284" s="6"/>
    </row>
    <row r="1285" ht="15">
      <c r="B1285" s="6"/>
    </row>
    <row r="1286" ht="15">
      <c r="B1286" s="6"/>
    </row>
    <row r="1287" ht="15">
      <c r="B1287" s="6"/>
    </row>
    <row r="1288" ht="15">
      <c r="B1288" s="6"/>
    </row>
    <row r="1289" ht="15">
      <c r="B1289" s="6"/>
    </row>
    <row r="1290" ht="15">
      <c r="B1290" s="6"/>
    </row>
    <row r="1291" ht="15">
      <c r="B1291" s="6"/>
    </row>
    <row r="1292" ht="15">
      <c r="B1292" s="6"/>
    </row>
    <row r="1293" ht="15">
      <c r="B1293" s="6"/>
    </row>
    <row r="1294" ht="15">
      <c r="B1294" s="6"/>
    </row>
    <row r="1295" ht="15">
      <c r="B1295" s="6"/>
    </row>
    <row r="1296" ht="15">
      <c r="B1296" s="6"/>
    </row>
    <row r="1297" ht="15">
      <c r="B1297" s="6"/>
    </row>
    <row r="1298" ht="15">
      <c r="B1298" s="6"/>
    </row>
    <row r="1299" ht="15">
      <c r="B1299" s="6"/>
    </row>
    <row r="1300" ht="15">
      <c r="B1300" s="6"/>
    </row>
    <row r="1301" ht="15">
      <c r="B1301" s="6"/>
    </row>
    <row r="1302" ht="15">
      <c r="B1302" s="6"/>
    </row>
    <row r="1303" ht="15">
      <c r="B1303" s="6"/>
    </row>
    <row r="1304" ht="15">
      <c r="B1304" s="6"/>
    </row>
    <row r="1305" ht="15">
      <c r="B1305" s="6"/>
    </row>
    <row r="1306" ht="15">
      <c r="B1306" s="6"/>
    </row>
    <row r="1307" ht="15">
      <c r="B1307" s="6"/>
    </row>
    <row r="1308" ht="15">
      <c r="B1308" s="6"/>
    </row>
    <row r="1309" ht="15">
      <c r="B1309" s="6"/>
    </row>
    <row r="1310" ht="15">
      <c r="B1310" s="6"/>
    </row>
    <row r="1311" ht="15">
      <c r="B1311" s="6"/>
    </row>
    <row r="1312" ht="15">
      <c r="B1312" s="6"/>
    </row>
    <row r="1313" ht="15">
      <c r="B1313" s="6"/>
    </row>
    <row r="1314" ht="15">
      <c r="B1314" s="6"/>
    </row>
    <row r="1315" ht="15">
      <c r="B1315" s="6"/>
    </row>
    <row r="1316" ht="15">
      <c r="B1316" s="6"/>
    </row>
    <row r="1317" ht="15">
      <c r="B1317" s="6"/>
    </row>
    <row r="1318" ht="15">
      <c r="B1318" s="6"/>
    </row>
    <row r="1319" ht="15">
      <c r="B1319" s="6"/>
    </row>
    <row r="1320" ht="15">
      <c r="B1320" s="6"/>
    </row>
    <row r="1321" ht="15">
      <c r="B1321" s="6"/>
    </row>
    <row r="1322" ht="15">
      <c r="B1322" s="6"/>
    </row>
    <row r="1323" ht="15">
      <c r="B1323" s="6"/>
    </row>
    <row r="1324" ht="15">
      <c r="B1324" s="6"/>
    </row>
    <row r="1325" ht="15">
      <c r="B1325" s="6"/>
    </row>
    <row r="1326" ht="15">
      <c r="B1326" s="6"/>
    </row>
    <row r="1327" ht="15">
      <c r="B1327" s="6"/>
    </row>
    <row r="1328" ht="15">
      <c r="B1328" s="6"/>
    </row>
    <row r="1329" ht="15">
      <c r="B1329" s="6"/>
    </row>
    <row r="1330" ht="15">
      <c r="B1330" s="6"/>
    </row>
    <row r="1331" ht="15">
      <c r="B1331" s="6"/>
    </row>
    <row r="1332" ht="15">
      <c r="B1332" s="6"/>
    </row>
    <row r="1333" ht="15">
      <c r="B1333" s="6"/>
    </row>
    <row r="1334" ht="15">
      <c r="B1334" s="6"/>
    </row>
    <row r="1335" ht="15">
      <c r="B1335" s="6"/>
    </row>
    <row r="1336" ht="15">
      <c r="B1336" s="6"/>
    </row>
    <row r="1337" ht="15">
      <c r="B1337" s="6"/>
    </row>
    <row r="1338" ht="15">
      <c r="B1338" s="6"/>
    </row>
    <row r="1339" ht="15">
      <c r="B1339" s="6"/>
    </row>
    <row r="1340" ht="15">
      <c r="B1340" s="6"/>
    </row>
    <row r="1341" ht="15">
      <c r="B1341" s="6"/>
    </row>
    <row r="1342" ht="15">
      <c r="B1342" s="6"/>
    </row>
    <row r="1343" ht="15">
      <c r="B1343" s="6"/>
    </row>
    <row r="1344" ht="15">
      <c r="B1344" s="6"/>
    </row>
    <row r="1345" ht="15">
      <c r="B1345" s="6"/>
    </row>
    <row r="1346" ht="15">
      <c r="B1346" s="6"/>
    </row>
    <row r="1347" ht="15">
      <c r="B1347" s="6"/>
    </row>
    <row r="1348" ht="15">
      <c r="B1348" s="6"/>
    </row>
    <row r="1349" ht="15">
      <c r="B1349" s="6"/>
    </row>
    <row r="1350" ht="15">
      <c r="B1350" s="6"/>
    </row>
    <row r="1351" ht="15">
      <c r="B1351" s="6"/>
    </row>
    <row r="1352" ht="15">
      <c r="B1352" s="6"/>
    </row>
    <row r="1353" ht="15">
      <c r="B1353" s="6"/>
    </row>
    <row r="1354" ht="15">
      <c r="B1354" s="6"/>
    </row>
    <row r="1355" ht="15">
      <c r="B1355" s="6"/>
    </row>
    <row r="1356" ht="15">
      <c r="B1356" s="6"/>
    </row>
    <row r="1357" ht="15">
      <c r="B1357" s="6"/>
    </row>
    <row r="1358" ht="15">
      <c r="B1358" s="6"/>
    </row>
    <row r="1359" ht="15">
      <c r="B1359" s="6"/>
    </row>
    <row r="1360" ht="15">
      <c r="B1360" s="6"/>
    </row>
    <row r="1361" ht="15">
      <c r="B1361" s="6"/>
    </row>
    <row r="1362" ht="15">
      <c r="B1362" s="6"/>
    </row>
    <row r="1363" ht="15">
      <c r="B1363" s="6"/>
    </row>
    <row r="1364" ht="15">
      <c r="B1364" s="6"/>
    </row>
    <row r="1365" ht="15">
      <c r="B1365" s="6"/>
    </row>
    <row r="1366" ht="15">
      <c r="B1366" s="6"/>
    </row>
    <row r="1367" ht="15">
      <c r="B1367" s="6"/>
    </row>
    <row r="1368" ht="15">
      <c r="B1368" s="6"/>
    </row>
    <row r="1369" ht="15">
      <c r="B1369" s="6"/>
    </row>
    <row r="1370" ht="15">
      <c r="B1370" s="6"/>
    </row>
    <row r="1371" ht="15">
      <c r="B1371" s="6"/>
    </row>
    <row r="1372" ht="15">
      <c r="B1372" s="6"/>
    </row>
    <row r="1373" ht="15">
      <c r="B1373" s="6"/>
    </row>
    <row r="1374" ht="15">
      <c r="B1374" s="6"/>
    </row>
    <row r="1375" ht="15">
      <c r="B1375" s="6"/>
    </row>
    <row r="1376" ht="15">
      <c r="B1376" s="6"/>
    </row>
    <row r="1377" ht="15">
      <c r="B1377" s="6"/>
    </row>
    <row r="1378" ht="15">
      <c r="B1378" s="6"/>
    </row>
    <row r="1379" ht="15">
      <c r="B1379" s="6"/>
    </row>
    <row r="1380" ht="15">
      <c r="B1380" s="6"/>
    </row>
    <row r="1381" ht="15">
      <c r="B1381" s="6"/>
    </row>
    <row r="1382" ht="15">
      <c r="B1382" s="6"/>
    </row>
    <row r="1383" ht="15">
      <c r="B1383" s="6"/>
    </row>
    <row r="1384" ht="15">
      <c r="B1384" s="6"/>
    </row>
    <row r="1385" ht="15">
      <c r="B1385" s="6"/>
    </row>
    <row r="1386" ht="15">
      <c r="B1386" s="6"/>
    </row>
    <row r="1387" ht="15">
      <c r="B1387" s="6"/>
    </row>
    <row r="1388" ht="15">
      <c r="B1388" s="6"/>
    </row>
    <row r="1389" ht="15">
      <c r="B1389" s="6"/>
    </row>
    <row r="1390" ht="15">
      <c r="B1390" s="6"/>
    </row>
    <row r="1391" ht="15">
      <c r="B1391" s="6"/>
    </row>
    <row r="1392" ht="15">
      <c r="B1392" s="6"/>
    </row>
    <row r="1393" ht="15">
      <c r="B1393" s="6"/>
    </row>
    <row r="1394" ht="15">
      <c r="B1394" s="6"/>
    </row>
    <row r="1395" ht="15">
      <c r="B1395" s="6"/>
    </row>
    <row r="1396" ht="15">
      <c r="B1396" s="6"/>
    </row>
    <row r="1397" ht="15">
      <c r="B1397" s="6"/>
    </row>
    <row r="1398" ht="15">
      <c r="B1398" s="6"/>
    </row>
    <row r="1399" ht="15">
      <c r="B1399" s="6"/>
    </row>
    <row r="1400" ht="15">
      <c r="B1400" s="6"/>
    </row>
    <row r="1401" ht="15">
      <c r="B1401" s="6"/>
    </row>
    <row r="1402" ht="15">
      <c r="B1402" s="6"/>
    </row>
    <row r="1403" ht="15">
      <c r="B1403" s="6"/>
    </row>
    <row r="1404" ht="15">
      <c r="B1404" s="6"/>
    </row>
    <row r="1405" ht="15">
      <c r="B1405" s="6"/>
    </row>
    <row r="1406" ht="15">
      <c r="B1406" s="6"/>
    </row>
    <row r="1407" ht="15">
      <c r="B1407" s="6"/>
    </row>
    <row r="1408" ht="15">
      <c r="B1408" s="6"/>
    </row>
    <row r="1409" ht="15">
      <c r="B1409" s="6"/>
    </row>
    <row r="1410" ht="15">
      <c r="B1410" s="6"/>
    </row>
    <row r="1411" ht="15">
      <c r="B1411" s="6"/>
    </row>
    <row r="1412" ht="15">
      <c r="B1412" s="6"/>
    </row>
    <row r="1413" ht="15">
      <c r="B1413" s="6"/>
    </row>
    <row r="1414" ht="15">
      <c r="B1414" s="6"/>
    </row>
    <row r="1415" ht="15">
      <c r="B1415" s="6"/>
    </row>
    <row r="1416" ht="15">
      <c r="B1416" s="6"/>
    </row>
    <row r="1417" ht="15">
      <c r="B1417" s="6"/>
    </row>
    <row r="1418" ht="15">
      <c r="B1418" s="6"/>
    </row>
    <row r="1419" ht="15">
      <c r="B1419" s="6"/>
    </row>
    <row r="1420" ht="15">
      <c r="B1420" s="6"/>
    </row>
    <row r="1421" ht="15">
      <c r="B1421" s="6"/>
    </row>
    <row r="1422" ht="15">
      <c r="B1422" s="6"/>
    </row>
    <row r="1423" ht="15">
      <c r="B1423" s="6"/>
    </row>
    <row r="1424" ht="15">
      <c r="B1424" s="6"/>
    </row>
    <row r="1425" ht="15">
      <c r="B1425" s="6"/>
    </row>
    <row r="1426" ht="15">
      <c r="B1426" s="6"/>
    </row>
    <row r="1427" ht="15">
      <c r="B1427" s="6"/>
    </row>
    <row r="1428" ht="15">
      <c r="B1428" s="6"/>
    </row>
    <row r="1429" ht="15">
      <c r="B1429" s="6"/>
    </row>
    <row r="1430" ht="15">
      <c r="B1430" s="6"/>
    </row>
    <row r="1431" ht="15">
      <c r="B1431" s="6"/>
    </row>
    <row r="1432" ht="15">
      <c r="B1432" s="6"/>
    </row>
    <row r="1433" ht="15">
      <c r="B1433" s="6"/>
    </row>
    <row r="1434" ht="15">
      <c r="B1434" s="6"/>
    </row>
    <row r="1435" ht="15">
      <c r="B1435" s="6"/>
    </row>
    <row r="1436" ht="15">
      <c r="B1436" s="6"/>
    </row>
    <row r="1437" ht="15">
      <c r="B1437" s="6"/>
    </row>
    <row r="1438" ht="15">
      <c r="B1438" s="6"/>
    </row>
    <row r="1439" ht="15">
      <c r="B1439" s="6"/>
    </row>
    <row r="1440" ht="15">
      <c r="B1440" s="6"/>
    </row>
    <row r="1441" ht="15">
      <c r="B1441" s="6"/>
    </row>
    <row r="1442" ht="15">
      <c r="B1442" s="6"/>
    </row>
    <row r="1443" ht="15">
      <c r="B1443" s="6"/>
    </row>
    <row r="1444" ht="15">
      <c r="B1444" s="6"/>
    </row>
    <row r="1445" ht="15">
      <c r="B1445" s="6"/>
    </row>
    <row r="1446" ht="15">
      <c r="B1446" s="6"/>
    </row>
    <row r="1447" ht="15">
      <c r="B1447" s="6"/>
    </row>
    <row r="1448" ht="15">
      <c r="B1448" s="6"/>
    </row>
    <row r="1449" ht="15">
      <c r="B1449" s="6"/>
    </row>
    <row r="1450" ht="15">
      <c r="B1450" s="6"/>
    </row>
    <row r="1451" ht="15">
      <c r="B1451" s="6"/>
    </row>
    <row r="1452" ht="15">
      <c r="B1452" s="6"/>
    </row>
    <row r="1453" ht="15">
      <c r="B1453" s="6"/>
    </row>
    <row r="1454" ht="15">
      <c r="B1454" s="6"/>
    </row>
    <row r="1455" ht="15">
      <c r="B1455" s="6"/>
    </row>
    <row r="1456" ht="15">
      <c r="B1456" s="6"/>
    </row>
    <row r="1457" ht="15">
      <c r="B1457" s="6"/>
    </row>
    <row r="1458" ht="15">
      <c r="B1458" s="6"/>
    </row>
    <row r="1459" ht="15">
      <c r="B1459" s="6"/>
    </row>
    <row r="1460" ht="15">
      <c r="B1460" s="6"/>
    </row>
    <row r="1461" ht="15">
      <c r="B1461" s="6"/>
    </row>
    <row r="1462" ht="15">
      <c r="B1462" s="6"/>
    </row>
    <row r="1463" ht="15">
      <c r="B1463" s="6"/>
    </row>
    <row r="1464" ht="15">
      <c r="B1464" s="6"/>
    </row>
    <row r="1465" ht="15">
      <c r="B1465" s="6"/>
    </row>
    <row r="1466" ht="15">
      <c r="B1466" s="6"/>
    </row>
    <row r="1467" ht="15">
      <c r="B1467" s="6"/>
    </row>
    <row r="1468" ht="15">
      <c r="B1468" s="6"/>
    </row>
    <row r="1469" ht="15">
      <c r="B1469" s="6"/>
    </row>
    <row r="1470" ht="15">
      <c r="B1470" s="6"/>
    </row>
    <row r="1471" ht="15">
      <c r="B1471" s="6"/>
    </row>
    <row r="1472" ht="15">
      <c r="B1472" s="6"/>
    </row>
    <row r="1473" ht="15">
      <c r="B1473" s="6"/>
    </row>
    <row r="1474" ht="15">
      <c r="B1474" s="6"/>
    </row>
    <row r="1475" ht="15">
      <c r="B1475" s="6"/>
    </row>
    <row r="1476" ht="15">
      <c r="B1476" s="6"/>
    </row>
    <row r="1477" ht="15">
      <c r="B1477" s="6"/>
    </row>
    <row r="1478" ht="15">
      <c r="B1478" s="6"/>
    </row>
    <row r="1479" ht="15">
      <c r="B1479" s="6"/>
    </row>
    <row r="1480" ht="15">
      <c r="B1480" s="6"/>
    </row>
    <row r="1481" ht="15">
      <c r="B1481" s="6"/>
    </row>
    <row r="1482" ht="15">
      <c r="B1482" s="6"/>
    </row>
    <row r="1483" ht="15">
      <c r="B1483" s="6"/>
    </row>
    <row r="1484" ht="15">
      <c r="B1484" s="6"/>
    </row>
    <row r="1485" ht="15">
      <c r="B1485" s="6"/>
    </row>
    <row r="1486" ht="15">
      <c r="B1486" s="6"/>
    </row>
    <row r="1487" ht="15">
      <c r="B1487" s="6"/>
    </row>
    <row r="1488" ht="15">
      <c r="B1488" s="6"/>
    </row>
    <row r="1489" ht="15">
      <c r="B1489" s="6"/>
    </row>
    <row r="1490" ht="15">
      <c r="B1490" s="6"/>
    </row>
    <row r="1491" ht="15">
      <c r="B1491" s="6"/>
    </row>
    <row r="1492" ht="15">
      <c r="B1492" s="6"/>
    </row>
    <row r="1493" ht="15">
      <c r="B1493" s="6"/>
    </row>
    <row r="1494" ht="15">
      <c r="B1494" s="6"/>
    </row>
    <row r="1495" ht="15">
      <c r="B1495" s="6"/>
    </row>
    <row r="1496" ht="15">
      <c r="B1496" s="6"/>
    </row>
    <row r="1497" ht="15">
      <c r="B1497" s="6"/>
    </row>
    <row r="1498" ht="15">
      <c r="B1498" s="6"/>
    </row>
    <row r="1499" ht="15">
      <c r="B1499" s="6"/>
    </row>
    <row r="1500" ht="15">
      <c r="B1500" s="6"/>
    </row>
    <row r="1501" ht="15">
      <c r="B1501" s="6"/>
    </row>
    <row r="1502" ht="15">
      <c r="B1502" s="6"/>
    </row>
    <row r="1503" ht="15">
      <c r="B1503" s="6"/>
    </row>
    <row r="1504" ht="15">
      <c r="B1504" s="6"/>
    </row>
    <row r="1505" ht="15">
      <c r="B1505" s="6"/>
    </row>
    <row r="1506" ht="15">
      <c r="B1506" s="6"/>
    </row>
    <row r="1507" ht="15">
      <c r="B1507" s="6"/>
    </row>
    <row r="1508" ht="15">
      <c r="B1508" s="6"/>
    </row>
    <row r="1509" ht="15">
      <c r="B1509" s="6"/>
    </row>
    <row r="1510" ht="15">
      <c r="B1510" s="6"/>
    </row>
    <row r="1511" ht="15">
      <c r="B1511" s="6"/>
    </row>
    <row r="1512" ht="15">
      <c r="B1512" s="6"/>
    </row>
    <row r="1513" ht="15">
      <c r="B1513" s="6"/>
    </row>
    <row r="1514" ht="15">
      <c r="B1514" s="6"/>
    </row>
    <row r="1515" ht="15">
      <c r="B1515" s="6"/>
    </row>
    <row r="1516" ht="15">
      <c r="B1516" s="6"/>
    </row>
    <row r="1517" ht="15">
      <c r="B1517" s="6"/>
    </row>
    <row r="1518" ht="15">
      <c r="B1518" s="6"/>
    </row>
    <row r="1519" ht="15">
      <c r="B1519" s="6"/>
    </row>
    <row r="1520" ht="15">
      <c r="B1520" s="6"/>
    </row>
    <row r="1521" ht="15">
      <c r="B1521" s="6"/>
    </row>
    <row r="1522" ht="15">
      <c r="B1522" s="6"/>
    </row>
    <row r="1523" ht="15">
      <c r="B1523" s="6"/>
    </row>
    <row r="1524" ht="15">
      <c r="B1524" s="6"/>
    </row>
    <row r="1525" ht="15">
      <c r="B1525" s="6"/>
    </row>
  </sheetData>
  <sheetProtection/>
  <autoFilter ref="A56:G203"/>
  <mergeCells count="3">
    <mergeCell ref="A55:C55"/>
    <mergeCell ref="E55:F55"/>
    <mergeCell ref="A54:F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</dc:creator>
  <cp:keywords/>
  <dc:description/>
  <cp:lastModifiedBy>K_</cp:lastModifiedBy>
  <dcterms:created xsi:type="dcterms:W3CDTF">2009-04-09T21:36:20Z</dcterms:created>
  <dcterms:modified xsi:type="dcterms:W3CDTF">2010-12-24T12:51:21Z</dcterms:modified>
  <cp:category/>
  <cp:version/>
  <cp:contentType/>
  <cp:contentStatus/>
</cp:coreProperties>
</file>