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Default Extension="rels" ContentType="application/vnd.openxmlformats-package.relationships+xml"/>
  <Default Extension="wmf" ContentType="image/x-wmf"/>
  <Default Extension="xml" ContentType="application/xml"/>
  <Override PartName="/xl/charts/chart29.xml" ContentType="application/vnd.openxmlformats-officedocument.drawingml.chart+xml"/>
  <Override PartName="/xl/charts/chart49.xml" ContentType="application/vnd.openxmlformats-officedocument.drawingml.char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53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50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Default Extension="png" ContentType="image/png"/>
  <Override PartName="/xl/charts/chart5.xml" ContentType="application/vnd.openxmlformats-officedocument.drawingml.chart+xml"/>
  <Override PartName="/xl/charts/chart3.xml" ContentType="application/vnd.openxmlformats-officedocument.drawingml.chart+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chart39.xml" ContentType="application/vnd.openxmlformats-officedocument.drawingml.chart+xml"/>
  <Override PartName="/xl/charts/chart48.xml" ContentType="application/vnd.openxmlformats-officedocument.drawingml.chart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05" windowWidth="18675" windowHeight="11520"/>
  </bookViews>
  <sheets>
    <sheet name="Hoja2" sheetId="2" r:id="rId1"/>
    <sheet name="Data" sheetId="1" r:id="rId2"/>
  </sheets>
  <externalReferences>
    <externalReference r:id="rId3"/>
  </externalReferences>
  <definedNames>
    <definedName name="_xlnm._FilterDatabase" localSheetId="0" hidden="1">Hoja2!$C$2</definedName>
    <definedName name="_xlnm.Print_Area" localSheetId="0">Hoja2!$A$1:$Q$55</definedName>
    <definedName name="Excel_BuiltIn_Print_Area_22">#REF!</definedName>
    <definedName name="Excel_BuiltIn_Print_Area_22_1">#REF!</definedName>
    <definedName name="Excel_BuiltIn_Print_Area_24">#REF!</definedName>
    <definedName name="I">Hoja2!$L$1</definedName>
    <definedName name="P">[1]CMI!$K$1</definedName>
  </definedNames>
  <calcPr calcId="125725" iterate="1" iterateCount="10000" iterateDelta="9.9999999999999994E-12"/>
</workbook>
</file>

<file path=xl/calcChain.xml><?xml version="1.0" encoding="utf-8"?>
<calcChain xmlns="http://schemas.openxmlformats.org/spreadsheetml/2006/main">
  <c r="C45" i="2"/>
  <c r="C46"/>
  <c r="K8"/>
  <c r="K9"/>
  <c r="K10"/>
  <c r="K11"/>
  <c r="K12"/>
  <c r="K13"/>
  <c r="K14"/>
  <c r="K15"/>
  <c r="K16"/>
  <c r="K17"/>
  <c r="K18"/>
  <c r="K19"/>
  <c r="K20"/>
  <c r="K21"/>
  <c r="M7"/>
  <c r="L7" s="1"/>
  <c r="E17"/>
  <c r="D17" s="1"/>
  <c r="M32" l="1"/>
  <c r="L32" s="1"/>
  <c r="M31"/>
  <c r="L31" s="1"/>
  <c r="M30"/>
  <c r="L30" s="1"/>
  <c r="M29"/>
  <c r="L29" s="1"/>
  <c r="M28"/>
  <c r="L28" s="1"/>
  <c r="M21"/>
  <c r="L21" s="1"/>
  <c r="M20"/>
  <c r="L20" s="1"/>
  <c r="M19"/>
  <c r="L19" s="1"/>
  <c r="M18"/>
  <c r="L18" s="1"/>
  <c r="M17"/>
  <c r="L17" s="1"/>
  <c r="M16"/>
  <c r="L16" s="1"/>
  <c r="M15"/>
  <c r="L15" s="1"/>
  <c r="M14"/>
  <c r="L14" s="1"/>
  <c r="M13"/>
  <c r="L13" s="1"/>
  <c r="M12"/>
  <c r="L12" s="1"/>
  <c r="M11"/>
  <c r="L11" s="1"/>
  <c r="M10"/>
  <c r="L10" s="1"/>
  <c r="M9"/>
  <c r="L9" s="1"/>
  <c r="M8"/>
  <c r="L8" s="1"/>
  <c r="M6"/>
  <c r="L6" s="1"/>
  <c r="E53"/>
  <c r="D53" s="1"/>
  <c r="E46"/>
  <c r="D46" s="1"/>
  <c r="E45"/>
  <c r="D45" s="1"/>
  <c r="E38"/>
  <c r="D38" s="1"/>
  <c r="E37"/>
  <c r="D37" s="1"/>
  <c r="E36"/>
  <c r="D36" s="1"/>
  <c r="E35"/>
  <c r="D35" s="1"/>
  <c r="E34"/>
  <c r="D34" s="1"/>
  <c r="E33"/>
  <c r="D33" s="1"/>
  <c r="E32"/>
  <c r="D32" s="1"/>
  <c r="E31"/>
  <c r="D31" s="1"/>
  <c r="E30"/>
  <c r="D30" s="1"/>
  <c r="E29"/>
  <c r="D29" s="1"/>
  <c r="E28"/>
  <c r="D28" s="1"/>
  <c r="E27"/>
  <c r="D27" s="1"/>
  <c r="E26"/>
  <c r="D26" s="1"/>
  <c r="E25"/>
  <c r="D25" s="1"/>
  <c r="E18"/>
  <c r="D18" s="1"/>
  <c r="E16"/>
  <c r="D16" s="1"/>
  <c r="E15"/>
  <c r="D15" s="1"/>
  <c r="E14"/>
  <c r="D14" s="1"/>
  <c r="E13"/>
  <c r="D13" s="1"/>
  <c r="E12"/>
  <c r="D12" s="1"/>
  <c r="E11"/>
  <c r="D11" s="1"/>
  <c r="E10"/>
  <c r="D10" s="1"/>
  <c r="E9"/>
  <c r="D9" s="1"/>
  <c r="E8"/>
  <c r="D8" s="1"/>
  <c r="E7"/>
  <c r="D7" s="1"/>
  <c r="E6"/>
  <c r="D6" s="1"/>
  <c r="K7"/>
  <c r="K6"/>
  <c r="C26"/>
  <c r="C27"/>
  <c r="C28"/>
  <c r="C29"/>
  <c r="C30"/>
  <c r="C31"/>
  <c r="C32"/>
  <c r="C33"/>
  <c r="C34"/>
  <c r="C35"/>
  <c r="C36"/>
  <c r="C37"/>
  <c r="C38"/>
  <c r="C25"/>
  <c r="F34" l="1"/>
  <c r="F31"/>
  <c r="F26"/>
  <c r="F28"/>
  <c r="F30"/>
  <c r="F32"/>
  <c r="F36"/>
  <c r="F38"/>
  <c r="F25"/>
  <c r="F27"/>
  <c r="F29"/>
  <c r="F33"/>
  <c r="F35"/>
  <c r="F37"/>
  <c r="N28"/>
  <c r="N29"/>
  <c r="N30"/>
  <c r="N31"/>
  <c r="N32"/>
  <c r="N14"/>
  <c r="F45"/>
  <c r="F7"/>
  <c r="F8"/>
  <c r="F9"/>
  <c r="F10"/>
  <c r="F11"/>
  <c r="F12"/>
  <c r="F13"/>
  <c r="F14"/>
  <c r="F15"/>
  <c r="F16"/>
  <c r="F17"/>
  <c r="F18"/>
  <c r="F6"/>
  <c r="C18"/>
  <c r="C16"/>
  <c r="C17"/>
  <c r="C7"/>
  <c r="C8"/>
  <c r="C9"/>
  <c r="C10"/>
  <c r="C11"/>
  <c r="C12"/>
  <c r="C13"/>
  <c r="C14"/>
  <c r="C15"/>
  <c r="C6"/>
  <c r="F53"/>
  <c r="C53"/>
  <c r="K29"/>
  <c r="K30"/>
  <c r="K31"/>
  <c r="K32"/>
  <c r="K28"/>
  <c r="N7"/>
  <c r="N8"/>
  <c r="N9"/>
  <c r="N10"/>
  <c r="N11"/>
  <c r="N12"/>
  <c r="N13"/>
  <c r="N15"/>
  <c r="N16"/>
  <c r="N17"/>
  <c r="N18"/>
  <c r="N19"/>
  <c r="N20"/>
  <c r="N21"/>
  <c r="N6"/>
  <c r="F46"/>
</calcChain>
</file>

<file path=xl/sharedStrings.xml><?xml version="1.0" encoding="utf-8"?>
<sst xmlns="http://schemas.openxmlformats.org/spreadsheetml/2006/main" count="155" uniqueCount="81">
  <si>
    <t xml:space="preserve">NOMBRE DEL INDICADOR </t>
  </si>
  <si>
    <t>Semestre I 2009</t>
  </si>
  <si>
    <t>Semestre II 2009</t>
  </si>
  <si>
    <t>Semestre I 2010</t>
  </si>
  <si>
    <t>Semestre II 2010</t>
  </si>
  <si>
    <t>Gestión Local</t>
  </si>
  <si>
    <t>pic</t>
  </si>
  <si>
    <t>PAI</t>
  </si>
  <si>
    <t>sama</t>
  </si>
  <si>
    <t>Financiera</t>
  </si>
  <si>
    <t>ID</t>
  </si>
  <si>
    <t>Semestre I 2011</t>
  </si>
  <si>
    <t>Semestre II 2011</t>
  </si>
  <si>
    <t>Semestre I 2012</t>
  </si>
  <si>
    <t>Semestre II 2012</t>
  </si>
  <si>
    <t>CONSOLIDADO</t>
  </si>
  <si>
    <t>Servicios</t>
  </si>
  <si>
    <t>Corporate Business Plan 2009-2012 Hospital Centro Oriente</t>
  </si>
  <si>
    <t>Choose the period for analysis:</t>
  </si>
  <si>
    <t>Financial metrics</t>
  </si>
  <si>
    <t>Health service metrics</t>
  </si>
  <si>
    <t>Local performance metrics</t>
  </si>
  <si>
    <t>Epidemiological surveillance metrics</t>
  </si>
  <si>
    <t>Collective interventions metrics</t>
  </si>
  <si>
    <t>Environment service metrics</t>
  </si>
  <si>
    <t>Corporate Business Plan Progress</t>
  </si>
  <si>
    <t>Trend</t>
  </si>
  <si>
    <t>Actual</t>
  </si>
  <si>
    <t>% of target</t>
  </si>
  <si>
    <t>Key figures</t>
  </si>
  <si>
    <t>% Progress of local health plan</t>
  </si>
  <si>
    <t>Areas with processes of social participation</t>
  </si>
  <si>
    <t>% of adolescent pregnancies (10-14)</t>
  </si>
  <si>
    <t>% of adolescent pregnancies (15-19)</t>
  </si>
  <si>
    <t>Covered with SASC, micro</t>
  </si>
  <si>
    <t>IPS covered wtih SAC</t>
  </si>
  <si>
    <t>Advocacy groups formed</t>
  </si>
  <si>
    <t>IPS Coverage</t>
  </si>
  <si>
    <t>Insurance institutions</t>
  </si>
  <si>
    <t>Strategies implemented</t>
  </si>
  <si>
    <t>% progress of the program</t>
  </si>
  <si>
    <t>IMCI strategy and IAFI IAMI</t>
  </si>
  <si>
    <t>Pap coverage</t>
  </si>
  <si>
    <t>% Implementation of environmental health policy</t>
  </si>
  <si>
    <t>Suicide rate</t>
  </si>
  <si>
    <t>Reported Cases</t>
  </si>
  <si>
    <t>Mortality rate from malnutrition</t>
  </si>
  <si>
    <t>Perinatal mortality rate</t>
  </si>
  <si>
    <t>Educational sites covered by the PAI program</t>
  </si>
  <si>
    <t>% implemented Policy</t>
  </si>
  <si>
    <t>% Implementation SISVEA</t>
  </si>
  <si>
    <t># Cases of human rabies</t>
  </si>
  <si>
    <t>% dog vaccination coverage</t>
  </si>
  <si>
    <t>% monitored Events</t>
  </si>
  <si>
    <t>Current ratio</t>
  </si>
  <si>
    <t>General liquidity (Strength)</t>
  </si>
  <si>
    <t>Working Capital</t>
  </si>
  <si>
    <t>ROE</t>
  </si>
  <si>
    <t>Revenue budget execution</t>
  </si>
  <si>
    <t>Expenditure budget execution</t>
  </si>
  <si>
    <t>Acid test accounts receivable</t>
  </si>
  <si>
    <t>Operating Margin</t>
  </si>
  <si>
    <t>Indebtedness</t>
  </si>
  <si>
    <t>Short-term borrowings</t>
  </si>
  <si>
    <t>Debugging payables</t>
  </si>
  <si>
    <t>Event Gloss</t>
  </si>
  <si>
    <t>Recovery capitated contracts</t>
  </si>
  <si>
    <t>Dentistry EPS-S activities</t>
  </si>
  <si>
    <t>Specialized Pediatric Care</t>
  </si>
  <si>
    <t>Specialized Medical Care Gynecology and Obstetrics</t>
  </si>
  <si>
    <t>Specialized Care Internal Medicine</t>
  </si>
  <si>
    <t>General Elective Care EPS-S</t>
  </si>
  <si>
    <t>General Elective Care FFDS</t>
  </si>
  <si>
    <t>General Medical Consultation Urgent EPS-S</t>
  </si>
  <si>
    <t>General Medical Consultation Urgent FFDS</t>
  </si>
  <si>
    <t>Optometry Consulting</t>
  </si>
  <si>
    <t>Expenditures FFDS Internal Medicine</t>
  </si>
  <si>
    <t>Pediatrics expenses FFDS</t>
  </si>
  <si>
    <t>EPS-S deliveries</t>
  </si>
  <si>
    <t>Births FFDS</t>
  </si>
  <si>
    <t>Total finished dental treatment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</si>
</sst>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.0_);_(* \(#,##0.0\);_(* &quot;-&quot;??_);_(@_)"/>
  </numFmts>
  <fonts count="2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Segoe UI"/>
      <family val="2"/>
    </font>
    <font>
      <b/>
      <sz val="16"/>
      <color theme="2" tint="-0.499984740745262"/>
      <name val="Segoe UI"/>
      <family val="2"/>
    </font>
    <font>
      <b/>
      <sz val="10"/>
      <name val="Segoe UI"/>
      <family val="2"/>
    </font>
    <font>
      <b/>
      <sz val="14"/>
      <color theme="2" tint="-0.499984740745262"/>
      <name val="Segoe UI"/>
      <family val="2"/>
    </font>
    <font>
      <b/>
      <sz val="11"/>
      <color theme="1" tint="0.499984740745262"/>
      <name val="Segoe UI"/>
      <family val="2"/>
    </font>
    <font>
      <sz val="10"/>
      <color theme="1" tint="0.499984740745262"/>
      <name val="Segoe UI"/>
      <family val="2"/>
    </font>
    <font>
      <sz val="10"/>
      <color theme="1"/>
      <name val="Segoe UI"/>
      <family val="2"/>
    </font>
    <font>
      <b/>
      <sz val="12"/>
      <name val="Segoe UI"/>
      <family val="2"/>
    </font>
    <font>
      <sz val="9.5"/>
      <name val="Segoe UI"/>
      <family val="2"/>
    </font>
    <font>
      <sz val="10"/>
      <name val="Arial"/>
    </font>
    <font>
      <sz val="14"/>
      <color theme="5"/>
      <name val="Wingdings"/>
      <charset val="2"/>
    </font>
    <font>
      <b/>
      <sz val="14"/>
      <color theme="1" tint="0.499984740745262"/>
      <name val="Segoe UI"/>
      <family val="2"/>
    </font>
    <font>
      <sz val="14"/>
      <name val="Segoe UI"/>
      <family val="2"/>
    </font>
    <font>
      <sz val="14"/>
      <name val="Wingdings"/>
      <charset val="2"/>
    </font>
    <font>
      <b/>
      <sz val="14"/>
      <color theme="1" tint="0.499984740745262"/>
      <name val="Wingdings"/>
      <charset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/>
      <bottom style="medium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0691854609822"/>
      </bottom>
      <diagonal/>
    </border>
    <border>
      <left/>
      <right/>
      <top style="thin">
        <color theme="0" tint="-0.14990691854609822"/>
      </top>
      <bottom style="thin">
        <color theme="0" tint="-0.1498764000366222"/>
      </bottom>
      <diagonal/>
    </border>
    <border>
      <left/>
      <right/>
      <top style="thin">
        <color theme="0" tint="-0.1498764000366222"/>
      </top>
      <bottom style="thin">
        <color theme="0" tint="-0.1498458815271462"/>
      </bottom>
      <diagonal/>
    </border>
    <border>
      <left/>
      <right/>
      <top style="thin">
        <color theme="0" tint="-0.1498458815271462"/>
      </top>
      <bottom style="thin">
        <color theme="0" tint="-0.14981536301767021"/>
      </bottom>
      <diagonal/>
    </border>
    <border>
      <left/>
      <right/>
      <top/>
      <bottom style="thin">
        <color theme="0" tint="-0.14990691854609822"/>
      </bottom>
      <diagonal/>
    </border>
    <border>
      <left/>
      <right/>
      <top style="thin">
        <color theme="0" tint="-0.14981536301767021"/>
      </top>
      <bottom style="thin">
        <color theme="0" tint="-0.14978484450819421"/>
      </bottom>
      <diagonal/>
    </border>
    <border>
      <left/>
      <right/>
      <top style="thin">
        <color theme="0" tint="-0.14978484450819421"/>
      </top>
      <bottom style="thin">
        <color theme="0" tint="-0.14975432599871821"/>
      </bottom>
      <diagonal/>
    </border>
    <border>
      <left/>
      <right/>
      <top style="thin">
        <color theme="0" tint="-0.14975432599871821"/>
      </top>
      <bottom style="thin">
        <color theme="0" tint="-0.14972380748924222"/>
      </bottom>
      <diagonal/>
    </border>
    <border>
      <left/>
      <right/>
      <top style="thin">
        <color theme="0" tint="-0.14972380748924222"/>
      </top>
      <bottom style="thin">
        <color theme="0" tint="-0.14969328897976622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medium">
        <color theme="0" tint="-0.14993743705557422"/>
      </bottom>
      <diagonal/>
    </border>
    <border>
      <left style="thin">
        <color theme="2" tint="-0.499984740745262"/>
      </left>
      <right/>
      <top style="thin">
        <color theme="2" tint="-0.499984740745262"/>
      </top>
      <bottom/>
      <diagonal/>
    </border>
    <border>
      <left/>
      <right/>
      <top style="thin">
        <color theme="2" tint="-0.499984740745262"/>
      </top>
      <bottom/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/>
      <top/>
      <bottom/>
      <diagonal/>
    </border>
    <border>
      <left/>
      <right style="thin">
        <color theme="2" tint="-0.499984740745262"/>
      </right>
      <top/>
      <bottom/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7">
    <xf numFmtId="0" fontId="0" fillId="0" borderId="0"/>
    <xf numFmtId="0" fontId="2" fillId="0" borderId="0" applyFill="0" applyBorder="0" applyAlignment="0" applyProtection="0"/>
    <xf numFmtId="0" fontId="1" fillId="0" borderId="0"/>
    <xf numFmtId="9" fontId="2" fillId="0" borderId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160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2" borderId="2" xfId="0" applyFill="1" applyBorder="1"/>
    <xf numFmtId="0" fontId="0" fillId="3" borderId="0" xfId="0" applyFill="1" applyBorder="1"/>
    <xf numFmtId="0" fontId="2" fillId="0" borderId="1" xfId="0" applyFont="1" applyBorder="1"/>
    <xf numFmtId="0" fontId="0" fillId="0" borderId="2" xfId="0" applyBorder="1"/>
    <xf numFmtId="0" fontId="0" fillId="4" borderId="1" xfId="0" applyFill="1" applyBorder="1"/>
    <xf numFmtId="0" fontId="5" fillId="4" borderId="1" xfId="0" applyFont="1" applyFill="1" applyBorder="1"/>
    <xf numFmtId="9" fontId="0" fillId="4" borderId="1" xfId="0" applyNumberFormat="1" applyFill="1" applyBorder="1"/>
    <xf numFmtId="0" fontId="0" fillId="0" borderId="3" xfId="0" applyFill="1" applyBorder="1"/>
    <xf numFmtId="2" fontId="0" fillId="2" borderId="1" xfId="0" applyNumberFormat="1" applyFill="1" applyBorder="1"/>
    <xf numFmtId="2" fontId="0" fillId="0" borderId="2" xfId="0" applyNumberFormat="1" applyBorder="1"/>
    <xf numFmtId="2" fontId="0" fillId="0" borderId="1" xfId="0" applyNumberFormat="1" applyBorder="1"/>
    <xf numFmtId="0" fontId="6" fillId="0" borderId="0" xfId="0" applyFont="1"/>
    <xf numFmtId="0" fontId="7" fillId="0" borderId="0" xfId="0" applyFont="1"/>
    <xf numFmtId="0" fontId="8" fillId="0" borderId="0" xfId="0" applyFont="1"/>
    <xf numFmtId="0" fontId="10" fillId="0" borderId="0" xfId="0" applyFont="1"/>
    <xf numFmtId="0" fontId="6" fillId="0" borderId="0" xfId="0" applyFont="1" applyBorder="1"/>
    <xf numFmtId="0" fontId="12" fillId="3" borderId="0" xfId="0" applyFont="1" applyFill="1"/>
    <xf numFmtId="0" fontId="2" fillId="2" borderId="1" xfId="0" applyFont="1" applyFill="1" applyBorder="1"/>
    <xf numFmtId="0" fontId="6" fillId="0" borderId="0" xfId="0" applyFont="1" applyBorder="1" applyAlignment="1">
      <alignment horizontal="center"/>
    </xf>
    <xf numFmtId="9" fontId="2" fillId="3" borderId="0" xfId="0" applyNumberFormat="1" applyFont="1" applyFill="1" applyBorder="1"/>
    <xf numFmtId="0" fontId="0" fillId="0" borderId="0" xfId="0" applyBorder="1"/>
    <xf numFmtId="17" fontId="6" fillId="0" borderId="0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7" fontId="6" fillId="0" borderId="4" xfId="0" applyNumberFormat="1" applyFont="1" applyBorder="1" applyAlignment="1">
      <alignment horizontal="center"/>
    </xf>
    <xf numFmtId="0" fontId="6" fillId="3" borderId="0" xfId="0" applyFont="1" applyFill="1" applyBorder="1" applyAlignment="1">
      <alignment vertical="center"/>
    </xf>
    <xf numFmtId="0" fontId="6" fillId="3" borderId="0" xfId="5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left"/>
    </xf>
    <xf numFmtId="0" fontId="6" fillId="3" borderId="0" xfId="0" applyFont="1" applyFill="1" applyBorder="1"/>
    <xf numFmtId="9" fontId="6" fillId="3" borderId="0" xfId="5" applyFont="1" applyFill="1" applyBorder="1" applyAlignment="1">
      <alignment horizontal="center" vertical="center"/>
    </xf>
    <xf numFmtId="9" fontId="11" fillId="3" borderId="0" xfId="5" applyFont="1" applyFill="1" applyBorder="1" applyAlignment="1">
      <alignment horizontal="left"/>
    </xf>
    <xf numFmtId="0" fontId="6" fillId="3" borderId="5" xfId="0" applyFont="1" applyFill="1" applyBorder="1" applyAlignment="1">
      <alignment vertical="center"/>
    </xf>
    <xf numFmtId="0" fontId="11" fillId="3" borderId="5" xfId="0" applyFont="1" applyFill="1" applyBorder="1" applyAlignment="1">
      <alignment horizontal="left"/>
    </xf>
    <xf numFmtId="0" fontId="6" fillId="3" borderId="5" xfId="0" applyFont="1" applyFill="1" applyBorder="1"/>
    <xf numFmtId="9" fontId="6" fillId="3" borderId="5" xfId="5" applyFont="1" applyFill="1" applyBorder="1" applyAlignment="1">
      <alignment horizontal="center" vertical="center"/>
    </xf>
    <xf numFmtId="9" fontId="11" fillId="3" borderId="5" xfId="5" applyFont="1" applyFill="1" applyBorder="1" applyAlignment="1">
      <alignment horizontal="left"/>
    </xf>
    <xf numFmtId="0" fontId="6" fillId="3" borderId="6" xfId="0" applyFont="1" applyFill="1" applyBorder="1" applyAlignment="1">
      <alignment vertical="center"/>
    </xf>
    <xf numFmtId="9" fontId="11" fillId="3" borderId="6" xfId="5" applyFont="1" applyFill="1" applyBorder="1" applyAlignment="1">
      <alignment horizontal="left"/>
    </xf>
    <xf numFmtId="0" fontId="6" fillId="3" borderId="6" xfId="0" applyFont="1" applyFill="1" applyBorder="1"/>
    <xf numFmtId="0" fontId="6" fillId="3" borderId="7" xfId="0" applyFont="1" applyFill="1" applyBorder="1" applyAlignment="1">
      <alignment vertical="center"/>
    </xf>
    <xf numFmtId="0" fontId="6" fillId="3" borderId="7" xfId="5" applyNumberFormat="1" applyFont="1" applyFill="1" applyBorder="1" applyAlignment="1">
      <alignment horizontal="center" vertical="center"/>
    </xf>
    <xf numFmtId="9" fontId="11" fillId="3" borderId="7" xfId="5" applyFont="1" applyFill="1" applyBorder="1" applyAlignment="1">
      <alignment horizontal="left"/>
    </xf>
    <xf numFmtId="0" fontId="6" fillId="3" borderId="7" xfId="0" applyFont="1" applyFill="1" applyBorder="1"/>
    <xf numFmtId="0" fontId="6" fillId="3" borderId="8" xfId="0" applyFont="1" applyFill="1" applyBorder="1" applyAlignment="1">
      <alignment vertical="center"/>
    </xf>
    <xf numFmtId="9" fontId="11" fillId="3" borderId="8" xfId="5" applyFont="1" applyFill="1" applyBorder="1" applyAlignment="1">
      <alignment horizontal="left"/>
    </xf>
    <xf numFmtId="0" fontId="6" fillId="3" borderId="8" xfId="0" applyFont="1" applyFill="1" applyBorder="1"/>
    <xf numFmtId="0" fontId="6" fillId="3" borderId="9" xfId="0" applyFont="1" applyFill="1" applyBorder="1" applyAlignment="1">
      <alignment vertical="center"/>
    </xf>
    <xf numFmtId="0" fontId="11" fillId="3" borderId="9" xfId="0" applyFont="1" applyFill="1" applyBorder="1" applyAlignment="1">
      <alignment horizontal="left"/>
    </xf>
    <xf numFmtId="0" fontId="6" fillId="3" borderId="9" xfId="0" applyFont="1" applyFill="1" applyBorder="1"/>
    <xf numFmtId="0" fontId="6" fillId="3" borderId="10" xfId="0" applyFont="1" applyFill="1" applyBorder="1" applyAlignment="1">
      <alignment vertical="center"/>
    </xf>
    <xf numFmtId="9" fontId="11" fillId="3" borderId="10" xfId="5" applyFont="1" applyFill="1" applyBorder="1" applyAlignment="1">
      <alignment horizontal="left"/>
    </xf>
    <xf numFmtId="0" fontId="6" fillId="3" borderId="10" xfId="0" applyFont="1" applyFill="1" applyBorder="1"/>
    <xf numFmtId="0" fontId="6" fillId="3" borderId="11" xfId="0" applyFont="1" applyFill="1" applyBorder="1" applyAlignment="1">
      <alignment vertical="center"/>
    </xf>
    <xf numFmtId="9" fontId="11" fillId="3" borderId="11" xfId="5" applyFont="1" applyFill="1" applyBorder="1" applyAlignment="1">
      <alignment horizontal="left"/>
    </xf>
    <xf numFmtId="0" fontId="6" fillId="3" borderId="11" xfId="0" applyFont="1" applyFill="1" applyBorder="1"/>
    <xf numFmtId="0" fontId="6" fillId="3" borderId="12" xfId="0" applyFont="1" applyFill="1" applyBorder="1" applyAlignment="1">
      <alignment vertical="center"/>
    </xf>
    <xf numFmtId="0" fontId="11" fillId="3" borderId="12" xfId="0" applyFont="1" applyFill="1" applyBorder="1" applyAlignment="1">
      <alignment horizontal="left"/>
    </xf>
    <xf numFmtId="0" fontId="6" fillId="3" borderId="12" xfId="0" applyFont="1" applyFill="1" applyBorder="1"/>
    <xf numFmtId="0" fontId="6" fillId="3" borderId="13" xfId="0" applyFont="1" applyFill="1" applyBorder="1" applyAlignment="1">
      <alignment vertical="center"/>
    </xf>
    <xf numFmtId="9" fontId="11" fillId="3" borderId="13" xfId="5" applyFont="1" applyFill="1" applyBorder="1" applyAlignment="1">
      <alignment horizontal="left"/>
    </xf>
    <xf numFmtId="0" fontId="6" fillId="3" borderId="13" xfId="0" applyFont="1" applyFill="1" applyBorder="1"/>
    <xf numFmtId="0" fontId="6" fillId="3" borderId="14" xfId="0" applyFont="1" applyFill="1" applyBorder="1" applyAlignment="1">
      <alignment vertical="center"/>
    </xf>
    <xf numFmtId="9" fontId="6" fillId="3" borderId="14" xfId="5" applyFont="1" applyFill="1" applyBorder="1" applyAlignment="1">
      <alignment horizontal="center" vertical="center"/>
    </xf>
    <xf numFmtId="9" fontId="11" fillId="3" borderId="14" xfId="5" applyFont="1" applyFill="1" applyBorder="1" applyAlignment="1">
      <alignment horizontal="left"/>
    </xf>
    <xf numFmtId="0" fontId="6" fillId="3" borderId="14" xfId="0" applyFont="1" applyFill="1" applyBorder="1"/>
    <xf numFmtId="0" fontId="6" fillId="3" borderId="15" xfId="0" applyFont="1" applyFill="1" applyBorder="1" applyAlignment="1">
      <alignment vertical="center"/>
    </xf>
    <xf numFmtId="9" fontId="11" fillId="3" borderId="15" xfId="5" applyFont="1" applyFill="1" applyBorder="1" applyAlignment="1">
      <alignment horizontal="left"/>
    </xf>
    <xf numFmtId="0" fontId="6" fillId="3" borderId="15" xfId="0" applyFont="1" applyFill="1" applyBorder="1"/>
    <xf numFmtId="0" fontId="6" fillId="3" borderId="16" xfId="0" applyFont="1" applyFill="1" applyBorder="1" applyAlignment="1">
      <alignment vertical="center"/>
    </xf>
    <xf numFmtId="9" fontId="6" fillId="3" borderId="16" xfId="5" applyFont="1" applyFill="1" applyBorder="1" applyAlignment="1">
      <alignment horizontal="center" vertical="center"/>
    </xf>
    <xf numFmtId="9" fontId="11" fillId="3" borderId="16" xfId="5" applyFont="1" applyFill="1" applyBorder="1" applyAlignment="1">
      <alignment horizontal="left"/>
    </xf>
    <xf numFmtId="0" fontId="6" fillId="3" borderId="16" xfId="0" applyFont="1" applyFill="1" applyBorder="1"/>
    <xf numFmtId="0" fontId="14" fillId="3" borderId="0" xfId="0" applyFont="1" applyFill="1" applyBorder="1" applyAlignment="1">
      <alignment vertical="center"/>
    </xf>
    <xf numFmtId="9" fontId="11" fillId="3" borderId="5" xfId="0" applyNumberFormat="1" applyFont="1" applyFill="1" applyBorder="1" applyAlignment="1">
      <alignment horizontal="left"/>
    </xf>
    <xf numFmtId="9" fontId="11" fillId="3" borderId="7" xfId="0" applyNumberFormat="1" applyFont="1" applyFill="1" applyBorder="1" applyAlignment="1">
      <alignment horizontal="left"/>
    </xf>
    <xf numFmtId="0" fontId="14" fillId="3" borderId="17" xfId="0" applyFont="1" applyFill="1" applyBorder="1" applyAlignment="1">
      <alignment vertical="center"/>
    </xf>
    <xf numFmtId="9" fontId="11" fillId="3" borderId="17" xfId="5" applyFont="1" applyFill="1" applyBorder="1" applyAlignment="1">
      <alignment horizontal="left"/>
    </xf>
    <xf numFmtId="0" fontId="6" fillId="3" borderId="17" xfId="0" applyFont="1" applyFill="1" applyBorder="1"/>
    <xf numFmtId="0" fontId="6" fillId="3" borderId="17" xfId="0" applyFont="1" applyFill="1" applyBorder="1" applyAlignment="1">
      <alignment vertical="center"/>
    </xf>
    <xf numFmtId="9" fontId="6" fillId="3" borderId="17" xfId="5" applyFont="1" applyFill="1" applyBorder="1" applyAlignment="1">
      <alignment horizontal="center" vertical="center"/>
    </xf>
    <xf numFmtId="9" fontId="11" fillId="3" borderId="17" xfId="0" applyNumberFormat="1" applyFont="1" applyFill="1" applyBorder="1" applyAlignment="1">
      <alignment horizontal="left"/>
    </xf>
    <xf numFmtId="0" fontId="14" fillId="3" borderId="18" xfId="0" applyFont="1" applyFill="1" applyBorder="1" applyAlignment="1">
      <alignment vertical="center"/>
    </xf>
    <xf numFmtId="9" fontId="6" fillId="3" borderId="18" xfId="5" applyFont="1" applyFill="1" applyBorder="1" applyAlignment="1">
      <alignment horizontal="center" vertical="center"/>
    </xf>
    <xf numFmtId="9" fontId="11" fillId="3" borderId="18" xfId="5" applyFont="1" applyFill="1" applyBorder="1" applyAlignment="1">
      <alignment horizontal="left"/>
    </xf>
    <xf numFmtId="0" fontId="6" fillId="3" borderId="18" xfId="0" applyFont="1" applyFill="1" applyBorder="1"/>
    <xf numFmtId="0" fontId="6" fillId="0" borderId="5" xfId="0" applyFont="1" applyBorder="1" applyAlignment="1">
      <alignment vertical="center"/>
    </xf>
    <xf numFmtId="9" fontId="6" fillId="0" borderId="5" xfId="5" applyFont="1" applyBorder="1" applyAlignment="1">
      <alignment horizontal="center" vertical="center"/>
    </xf>
    <xf numFmtId="9" fontId="11" fillId="0" borderId="5" xfId="0" applyNumberFormat="1" applyFont="1" applyFill="1" applyBorder="1" applyAlignment="1">
      <alignment horizontal="left" vertical="center"/>
    </xf>
    <xf numFmtId="0" fontId="6" fillId="0" borderId="5" xfId="0" applyFont="1" applyBorder="1"/>
    <xf numFmtId="0" fontId="12" fillId="3" borderId="0" xfId="0" applyFont="1" applyFill="1" applyBorder="1"/>
    <xf numFmtId="0" fontId="12" fillId="3" borderId="7" xfId="0" applyFont="1" applyFill="1" applyBorder="1"/>
    <xf numFmtId="9" fontId="11" fillId="0" borderId="5" xfId="0" applyNumberFormat="1" applyFont="1" applyFill="1" applyBorder="1" applyAlignment="1">
      <alignment horizontal="left"/>
    </xf>
    <xf numFmtId="0" fontId="14" fillId="3" borderId="5" xfId="0" applyFont="1" applyFill="1" applyBorder="1" applyAlignment="1">
      <alignment vertical="center"/>
    </xf>
    <xf numFmtId="0" fontId="14" fillId="3" borderId="7" xfId="0" applyFont="1" applyFill="1" applyBorder="1" applyAlignment="1">
      <alignment vertical="center"/>
    </xf>
    <xf numFmtId="9" fontId="6" fillId="3" borderId="7" xfId="5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left"/>
    </xf>
    <xf numFmtId="0" fontId="11" fillId="3" borderId="17" xfId="0" applyFont="1" applyFill="1" applyBorder="1" applyAlignment="1">
      <alignment horizontal="left"/>
    </xf>
    <xf numFmtId="0" fontId="6" fillId="3" borderId="17" xfId="5" applyNumberFormat="1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left"/>
    </xf>
    <xf numFmtId="0" fontId="12" fillId="3" borderId="17" xfId="0" applyFont="1" applyFill="1" applyBorder="1"/>
    <xf numFmtId="0" fontId="6" fillId="0" borderId="19" xfId="0" applyFont="1" applyBorder="1"/>
    <xf numFmtId="0" fontId="6" fillId="0" borderId="20" xfId="0" applyFont="1" applyBorder="1"/>
    <xf numFmtId="0" fontId="8" fillId="0" borderId="20" xfId="0" applyFont="1" applyBorder="1"/>
    <xf numFmtId="0" fontId="6" fillId="0" borderId="21" xfId="0" applyFont="1" applyBorder="1"/>
    <xf numFmtId="0" fontId="6" fillId="0" borderId="22" xfId="0" applyFont="1" applyBorder="1"/>
    <xf numFmtId="0" fontId="6" fillId="0" borderId="23" xfId="0" applyFont="1" applyBorder="1"/>
    <xf numFmtId="9" fontId="8" fillId="0" borderId="23" xfId="0" applyNumberFormat="1" applyFont="1" applyBorder="1" applyAlignment="1">
      <alignment horizontal="left" vertical="center"/>
    </xf>
    <xf numFmtId="0" fontId="12" fillId="3" borderId="23" xfId="0" applyFont="1" applyFill="1" applyBorder="1"/>
    <xf numFmtId="0" fontId="6" fillId="0" borderId="24" xfId="0" applyFont="1" applyBorder="1"/>
    <xf numFmtId="0" fontId="6" fillId="0" borderId="25" xfId="0" applyFont="1" applyBorder="1"/>
    <xf numFmtId="0" fontId="8" fillId="0" borderId="25" xfId="0" applyFont="1" applyBorder="1"/>
    <xf numFmtId="0" fontId="6" fillId="0" borderId="26" xfId="0" applyFont="1" applyBorder="1"/>
    <xf numFmtId="0" fontId="6" fillId="0" borderId="25" xfId="0" applyFont="1" applyBorder="1" applyAlignment="1">
      <alignment vertical="center"/>
    </xf>
    <xf numFmtId="9" fontId="6" fillId="0" borderId="25" xfId="5" applyFont="1" applyBorder="1" applyAlignment="1">
      <alignment horizontal="center" vertical="center"/>
    </xf>
    <xf numFmtId="0" fontId="12" fillId="3" borderId="25" xfId="0" applyFont="1" applyFill="1" applyBorder="1"/>
    <xf numFmtId="0" fontId="12" fillId="3" borderId="26" xfId="0" applyFont="1" applyFill="1" applyBorder="1"/>
    <xf numFmtId="9" fontId="6" fillId="3" borderId="10" xfId="5" applyFont="1" applyFill="1" applyBorder="1" applyAlignment="1">
      <alignment horizontal="center" vertical="center"/>
    </xf>
    <xf numFmtId="9" fontId="6" fillId="3" borderId="13" xfId="5" applyFont="1" applyFill="1" applyBorder="1" applyAlignment="1">
      <alignment horizontal="center" vertical="center"/>
    </xf>
    <xf numFmtId="0" fontId="6" fillId="3" borderId="8" xfId="5" applyNumberFormat="1" applyFont="1" applyFill="1" applyBorder="1" applyAlignment="1">
      <alignment horizontal="center" vertical="center"/>
    </xf>
    <xf numFmtId="2" fontId="6" fillId="3" borderId="5" xfId="5" applyNumberFormat="1" applyFont="1" applyFill="1" applyBorder="1" applyAlignment="1">
      <alignment horizontal="center" vertical="center"/>
    </xf>
    <xf numFmtId="2" fontId="6" fillId="3" borderId="12" xfId="5" applyNumberFormat="1" applyFont="1" applyFill="1" applyBorder="1" applyAlignment="1">
      <alignment horizontal="center" vertical="center"/>
    </xf>
    <xf numFmtId="2" fontId="6" fillId="3" borderId="9" xfId="5" applyNumberFormat="1" applyFont="1" applyFill="1" applyBorder="1" applyAlignment="1">
      <alignment horizontal="center" vertical="center"/>
    </xf>
    <xf numFmtId="164" fontId="6" fillId="3" borderId="5" xfId="6" applyNumberFormat="1" applyFont="1" applyFill="1" applyBorder="1" applyAlignment="1">
      <alignment horizontal="center" vertical="center"/>
    </xf>
    <xf numFmtId="9" fontId="6" fillId="3" borderId="11" xfId="5" applyFont="1" applyFill="1" applyBorder="1" applyAlignment="1">
      <alignment horizontal="center" vertical="center"/>
    </xf>
    <xf numFmtId="9" fontId="6" fillId="3" borderId="15" xfId="5" applyFont="1" applyFill="1" applyBorder="1" applyAlignment="1">
      <alignment horizontal="center" vertical="center"/>
    </xf>
    <xf numFmtId="9" fontId="6" fillId="3" borderId="6" xfId="5" applyFont="1" applyFill="1" applyBorder="1" applyAlignment="1">
      <alignment horizontal="center" vertical="center"/>
    </xf>
    <xf numFmtId="9" fontId="6" fillId="3" borderId="8" xfId="5" applyFont="1" applyFill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13" fillId="0" borderId="0" xfId="0" applyFont="1" applyAlignment="1">
      <alignment horizontal="center"/>
    </xf>
    <xf numFmtId="0" fontId="10" fillId="0" borderId="0" xfId="0" applyFont="1" applyAlignment="1">
      <alignment wrapText="1"/>
    </xf>
    <xf numFmtId="0" fontId="13" fillId="0" borderId="0" xfId="0" applyFont="1" applyAlignment="1">
      <alignment horizontal="center" wrapText="1"/>
    </xf>
    <xf numFmtId="2" fontId="16" fillId="3" borderId="5" xfId="0" applyNumberFormat="1" applyFont="1" applyFill="1" applyBorder="1" applyAlignment="1">
      <alignment horizontal="center" vertical="center"/>
    </xf>
    <xf numFmtId="0" fontId="16" fillId="3" borderId="12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center" vertical="center"/>
    </xf>
    <xf numFmtId="0" fontId="16" fillId="3" borderId="17" xfId="0" applyFont="1" applyFill="1" applyBorder="1" applyAlignment="1">
      <alignment horizontal="center" vertical="center"/>
    </xf>
    <xf numFmtId="0" fontId="16" fillId="3" borderId="18" xfId="0" applyFont="1" applyFill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0" fontId="2" fillId="2" borderId="2" xfId="0" applyFont="1" applyFill="1" applyBorder="1"/>
    <xf numFmtId="0" fontId="2" fillId="0" borderId="2" xfId="0" applyFont="1" applyBorder="1"/>
    <xf numFmtId="0" fontId="8" fillId="0" borderId="0" xfId="0" applyFont="1" applyBorder="1" applyAlignment="1">
      <alignment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</cellXfs>
  <cellStyles count="7">
    <cellStyle name="Millares" xfId="6" builtinId="3"/>
    <cellStyle name="Millares 2" xfId="1"/>
    <cellStyle name="Normal" xfId="0" builtinId="0"/>
    <cellStyle name="Normal 2" xfId="2"/>
    <cellStyle name="Porcentual" xfId="5" builtinId="5"/>
    <cellStyle name="Porcentual 2" xfId="3"/>
    <cellStyle name="Porcentual 3" xfId="4"/>
  </cellStyles>
  <dxfs count="1">
    <dxf>
      <font>
        <color rgb="FFC00000"/>
      </font>
      <fill>
        <patternFill patternType="none">
          <bgColor auto="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chart>
    <c:plotArea>
      <c:layout>
        <c:manualLayout>
          <c:layoutTarget val="inner"/>
          <c:xMode val="edge"/>
          <c:yMode val="edge"/>
          <c:x val="8.6274509803921484E-2"/>
          <c:y val="0.18803393494321971"/>
          <c:w val="0.82745098039215659"/>
          <c:h val="0.52136816559907706"/>
        </c:manualLayout>
      </c:layout>
      <c:lineChart>
        <c:grouping val="standard"/>
        <c:ser>
          <c:idx val="0"/>
          <c:order val="0"/>
          <c:spPr>
            <a:ln w="3175">
              <a:solidFill>
                <a:schemeClr val="tx1"/>
              </a:solidFill>
            </a:ln>
          </c:spPr>
          <c:marker>
            <c:symbol val="none"/>
          </c:marker>
          <c:val>
            <c:numRef>
              <c:f>Data!$D$3:$K$3</c:f>
              <c:numCache>
                <c:formatCode>General</c:formatCode>
                <c:ptCount val="8"/>
                <c:pt idx="0">
                  <c:v>0.13300000000000001</c:v>
                </c:pt>
                <c:pt idx="1">
                  <c:v>0.27</c:v>
                </c:pt>
                <c:pt idx="2">
                  <c:v>0.6</c:v>
                </c:pt>
                <c:pt idx="3">
                  <c:v>0.6</c:v>
                </c:pt>
              </c:numCache>
            </c:numRef>
          </c:val>
        </c:ser>
        <c:marker val="1"/>
        <c:axId val="47204608"/>
        <c:axId val="55652736"/>
      </c:lineChart>
      <c:catAx>
        <c:axId val="47204608"/>
        <c:scaling>
          <c:orientation val="minMax"/>
        </c:scaling>
        <c:delete val="1"/>
        <c:axPos val="b"/>
        <c:tickLblPos val="none"/>
        <c:crossAx val="55652736"/>
        <c:crosses val="autoZero"/>
        <c:auto val="1"/>
        <c:lblAlgn val="ctr"/>
        <c:lblOffset val="100"/>
      </c:catAx>
      <c:valAx>
        <c:axId val="55652736"/>
        <c:scaling>
          <c:orientation val="minMax"/>
        </c:scaling>
        <c:delete val="1"/>
        <c:axPos val="l"/>
        <c:numFmt formatCode="General" sourceLinked="1"/>
        <c:tickLblPos val="none"/>
        <c:crossAx val="47204608"/>
        <c:crosses val="autoZero"/>
        <c:crossBetween val="between"/>
      </c:valAx>
      <c:spPr>
        <a:noFill/>
        <a:ln w="25400">
          <a:noFill/>
        </a:ln>
      </c:spPr>
    </c:plotArea>
    <c:plotVisOnly val="1"/>
  </c:chart>
  <c:spPr>
    <a:noFill/>
    <a:ln>
      <a:noFill/>
    </a:ln>
  </c:sp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chart>
    <c:plotArea>
      <c:layout>
        <c:manualLayout>
          <c:layoutTarget val="inner"/>
          <c:xMode val="edge"/>
          <c:yMode val="edge"/>
          <c:x val="8.6274509803921484E-2"/>
          <c:y val="0.18803393494321971"/>
          <c:w val="0.82745098039215659"/>
          <c:h val="0.52136816559907706"/>
        </c:manualLayout>
      </c:layout>
      <c:lineChart>
        <c:grouping val="standard"/>
        <c:ser>
          <c:idx val="0"/>
          <c:order val="0"/>
          <c:spPr>
            <a:ln w="3175">
              <a:solidFill>
                <a:schemeClr val="tx1"/>
              </a:solidFill>
            </a:ln>
          </c:spPr>
          <c:marker>
            <c:symbol val="none"/>
          </c:marker>
          <c:val>
            <c:numRef>
              <c:f>Data!$D$4:$K$4</c:f>
              <c:numCache>
                <c:formatCode>General</c:formatCode>
                <c:ptCount val="8"/>
                <c:pt idx="0">
                  <c:v>0.17</c:v>
                </c:pt>
                <c:pt idx="1">
                  <c:v>0.33</c:v>
                </c:pt>
                <c:pt idx="2">
                  <c:v>0.5</c:v>
                </c:pt>
                <c:pt idx="3">
                  <c:v>0.66</c:v>
                </c:pt>
              </c:numCache>
            </c:numRef>
          </c:val>
        </c:ser>
        <c:marker val="1"/>
        <c:axId val="57956608"/>
        <c:axId val="57958400"/>
      </c:lineChart>
      <c:catAx>
        <c:axId val="57956608"/>
        <c:scaling>
          <c:orientation val="minMax"/>
        </c:scaling>
        <c:delete val="1"/>
        <c:axPos val="b"/>
        <c:tickLblPos val="none"/>
        <c:crossAx val="57958400"/>
        <c:crosses val="autoZero"/>
        <c:auto val="1"/>
        <c:lblAlgn val="ctr"/>
        <c:lblOffset val="100"/>
      </c:catAx>
      <c:valAx>
        <c:axId val="57958400"/>
        <c:scaling>
          <c:orientation val="minMax"/>
        </c:scaling>
        <c:delete val="1"/>
        <c:axPos val="l"/>
        <c:numFmt formatCode="General" sourceLinked="1"/>
        <c:tickLblPos val="none"/>
        <c:crossAx val="57956608"/>
        <c:crosses val="autoZero"/>
        <c:crossBetween val="between"/>
      </c:valAx>
      <c:spPr>
        <a:noFill/>
        <a:ln w="25400">
          <a:noFill/>
        </a:ln>
      </c:spPr>
    </c:plotArea>
    <c:plotVisOnly val="1"/>
  </c:chart>
  <c:spPr>
    <a:noFill/>
    <a:ln>
      <a:noFill/>
    </a:ln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chart>
    <c:plotArea>
      <c:layout>
        <c:manualLayout>
          <c:layoutTarget val="inner"/>
          <c:xMode val="edge"/>
          <c:yMode val="edge"/>
          <c:x val="8.6274509803921484E-2"/>
          <c:y val="0.18803393494321971"/>
          <c:w val="0.82745098039215659"/>
          <c:h val="0.52136816559907706"/>
        </c:manualLayout>
      </c:layout>
      <c:lineChart>
        <c:grouping val="standard"/>
        <c:ser>
          <c:idx val="0"/>
          <c:order val="0"/>
          <c:spPr>
            <a:ln w="3175">
              <a:solidFill>
                <a:schemeClr val="tx1"/>
              </a:solidFill>
            </a:ln>
          </c:spPr>
          <c:marker>
            <c:symbol val="none"/>
          </c:marker>
          <c:val>
            <c:numRef>
              <c:f>Data!$D$14:$K$14</c:f>
              <c:numCache>
                <c:formatCode>General</c:formatCode>
                <c:ptCount val="8"/>
                <c:pt idx="0">
                  <c:v>4</c:v>
                </c:pt>
                <c:pt idx="1">
                  <c:v>8</c:v>
                </c:pt>
                <c:pt idx="2">
                  <c:v>3</c:v>
                </c:pt>
                <c:pt idx="3">
                  <c:v>3</c:v>
                </c:pt>
              </c:numCache>
            </c:numRef>
          </c:val>
        </c:ser>
        <c:marker val="1"/>
        <c:axId val="57969280"/>
        <c:axId val="57983360"/>
      </c:lineChart>
      <c:catAx>
        <c:axId val="57969280"/>
        <c:scaling>
          <c:orientation val="minMax"/>
        </c:scaling>
        <c:delete val="1"/>
        <c:axPos val="b"/>
        <c:tickLblPos val="none"/>
        <c:crossAx val="57983360"/>
        <c:crosses val="autoZero"/>
        <c:auto val="1"/>
        <c:lblAlgn val="ctr"/>
        <c:lblOffset val="100"/>
      </c:catAx>
      <c:valAx>
        <c:axId val="57983360"/>
        <c:scaling>
          <c:orientation val="minMax"/>
        </c:scaling>
        <c:delete val="1"/>
        <c:axPos val="l"/>
        <c:numFmt formatCode="General" sourceLinked="1"/>
        <c:tickLblPos val="none"/>
        <c:crossAx val="57969280"/>
        <c:crosses val="autoZero"/>
        <c:crossBetween val="between"/>
      </c:valAx>
      <c:spPr>
        <a:noFill/>
        <a:ln w="25400">
          <a:noFill/>
        </a:ln>
      </c:spPr>
    </c:plotArea>
    <c:plotVisOnly val="1"/>
  </c:chart>
  <c:spPr>
    <a:noFill/>
    <a:ln>
      <a:noFill/>
    </a:ln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chart>
    <c:plotArea>
      <c:layout>
        <c:manualLayout>
          <c:layoutTarget val="inner"/>
          <c:xMode val="edge"/>
          <c:yMode val="edge"/>
          <c:x val="8.6274509803921484E-2"/>
          <c:y val="0.18803393494321971"/>
          <c:w val="0.82745098039215659"/>
          <c:h val="0.52136816559907706"/>
        </c:manualLayout>
      </c:layout>
      <c:lineChart>
        <c:grouping val="standard"/>
        <c:ser>
          <c:idx val="0"/>
          <c:order val="0"/>
          <c:spPr>
            <a:ln w="3175">
              <a:solidFill>
                <a:schemeClr val="tx1"/>
              </a:solidFill>
            </a:ln>
          </c:spPr>
          <c:marker>
            <c:symbol val="none"/>
          </c:marker>
          <c:val>
            <c:numRef>
              <c:f>Data!$D$15:$K$15</c:f>
              <c:numCache>
                <c:formatCode>General</c:formatCode>
                <c:ptCount val="8"/>
                <c:pt idx="0">
                  <c:v>0.5</c:v>
                </c:pt>
                <c:pt idx="1">
                  <c:v>1</c:v>
                </c:pt>
                <c:pt idx="2">
                  <c:v>0.5</c:v>
                </c:pt>
                <c:pt idx="3">
                  <c:v>1</c:v>
                </c:pt>
              </c:numCache>
            </c:numRef>
          </c:val>
        </c:ser>
        <c:marker val="1"/>
        <c:axId val="57990144"/>
        <c:axId val="59646720"/>
      </c:lineChart>
      <c:catAx>
        <c:axId val="57990144"/>
        <c:scaling>
          <c:orientation val="minMax"/>
        </c:scaling>
        <c:delete val="1"/>
        <c:axPos val="b"/>
        <c:tickLblPos val="none"/>
        <c:crossAx val="59646720"/>
        <c:crosses val="autoZero"/>
        <c:auto val="1"/>
        <c:lblAlgn val="ctr"/>
        <c:lblOffset val="100"/>
      </c:catAx>
      <c:valAx>
        <c:axId val="59646720"/>
        <c:scaling>
          <c:orientation val="minMax"/>
        </c:scaling>
        <c:delete val="1"/>
        <c:axPos val="l"/>
        <c:numFmt formatCode="General" sourceLinked="1"/>
        <c:tickLblPos val="none"/>
        <c:crossAx val="57990144"/>
        <c:crosses val="autoZero"/>
        <c:crossBetween val="between"/>
      </c:valAx>
      <c:spPr>
        <a:noFill/>
        <a:ln w="25400">
          <a:noFill/>
        </a:ln>
      </c:spPr>
    </c:plotArea>
    <c:plotVisOnly val="1"/>
  </c:chart>
  <c:spPr>
    <a:noFill/>
    <a:ln>
      <a:noFill/>
    </a:ln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chart>
    <c:plotArea>
      <c:layout>
        <c:manualLayout>
          <c:layoutTarget val="inner"/>
          <c:xMode val="edge"/>
          <c:yMode val="edge"/>
          <c:x val="8.6274509803921484E-2"/>
          <c:y val="0.18803393494321971"/>
          <c:w val="0.82745098039215659"/>
          <c:h val="0.52136816559907706"/>
        </c:manualLayout>
      </c:layout>
      <c:lineChart>
        <c:grouping val="standard"/>
        <c:ser>
          <c:idx val="0"/>
          <c:order val="0"/>
          <c:spPr>
            <a:ln w="3175">
              <a:solidFill>
                <a:schemeClr val="tx1"/>
              </a:solidFill>
            </a:ln>
          </c:spPr>
          <c:marker>
            <c:symbol val="none"/>
          </c:marker>
          <c:val>
            <c:numRef>
              <c:f>Data!$D$16:$K$16</c:f>
              <c:numCache>
                <c:formatCode>General</c:formatCode>
                <c:ptCount val="8"/>
                <c:pt idx="0">
                  <c:v>0.03</c:v>
                </c:pt>
                <c:pt idx="1">
                  <c:v>0.13</c:v>
                </c:pt>
                <c:pt idx="2">
                  <c:v>0.34</c:v>
                </c:pt>
                <c:pt idx="3">
                  <c:v>0</c:v>
                </c:pt>
              </c:numCache>
            </c:numRef>
          </c:val>
        </c:ser>
        <c:marker val="1"/>
        <c:axId val="59653504"/>
        <c:axId val="59688064"/>
      </c:lineChart>
      <c:catAx>
        <c:axId val="59653504"/>
        <c:scaling>
          <c:orientation val="minMax"/>
        </c:scaling>
        <c:delete val="1"/>
        <c:axPos val="b"/>
        <c:tickLblPos val="none"/>
        <c:crossAx val="59688064"/>
        <c:crosses val="autoZero"/>
        <c:auto val="1"/>
        <c:lblAlgn val="ctr"/>
        <c:lblOffset val="100"/>
      </c:catAx>
      <c:valAx>
        <c:axId val="59688064"/>
        <c:scaling>
          <c:orientation val="minMax"/>
        </c:scaling>
        <c:delete val="1"/>
        <c:axPos val="l"/>
        <c:numFmt formatCode="General" sourceLinked="1"/>
        <c:tickLblPos val="none"/>
        <c:crossAx val="59653504"/>
        <c:crosses val="autoZero"/>
        <c:crossBetween val="between"/>
      </c:valAx>
      <c:spPr>
        <a:noFill/>
        <a:ln w="25400">
          <a:noFill/>
        </a:ln>
      </c:spPr>
    </c:plotArea>
    <c:plotVisOnly val="1"/>
  </c:chart>
  <c:spPr>
    <a:noFill/>
    <a:ln>
      <a:noFill/>
    </a:ln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chart>
    <c:plotArea>
      <c:layout>
        <c:manualLayout>
          <c:layoutTarget val="inner"/>
          <c:xMode val="edge"/>
          <c:yMode val="edge"/>
          <c:x val="8.6274509803921484E-2"/>
          <c:y val="0.18803393494321971"/>
          <c:w val="0.82745098039215659"/>
          <c:h val="0.52136816559907706"/>
        </c:manualLayout>
      </c:layout>
      <c:lineChart>
        <c:grouping val="standard"/>
        <c:ser>
          <c:idx val="0"/>
          <c:order val="0"/>
          <c:spPr>
            <a:ln w="3175">
              <a:solidFill>
                <a:schemeClr val="tx1"/>
              </a:solidFill>
            </a:ln>
          </c:spPr>
          <c:marker>
            <c:symbol val="none"/>
          </c:marker>
          <c:val>
            <c:numRef>
              <c:f>Data!$D$17:$K$17</c:f>
              <c:numCache>
                <c:formatCode>General</c:formatCode>
                <c:ptCount val="8"/>
                <c:pt idx="0">
                  <c:v>0.5</c:v>
                </c:pt>
                <c:pt idx="1">
                  <c:v>0.83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</c:ser>
        <c:marker val="1"/>
        <c:axId val="59699200"/>
        <c:axId val="59700736"/>
      </c:lineChart>
      <c:catAx>
        <c:axId val="59699200"/>
        <c:scaling>
          <c:orientation val="minMax"/>
        </c:scaling>
        <c:delete val="1"/>
        <c:axPos val="b"/>
        <c:tickLblPos val="none"/>
        <c:crossAx val="59700736"/>
        <c:crosses val="autoZero"/>
        <c:auto val="1"/>
        <c:lblAlgn val="ctr"/>
        <c:lblOffset val="100"/>
      </c:catAx>
      <c:valAx>
        <c:axId val="59700736"/>
        <c:scaling>
          <c:orientation val="minMax"/>
        </c:scaling>
        <c:delete val="1"/>
        <c:axPos val="l"/>
        <c:numFmt formatCode="General" sourceLinked="1"/>
        <c:tickLblPos val="none"/>
        <c:crossAx val="59699200"/>
        <c:crosses val="autoZero"/>
        <c:crossBetween val="between"/>
      </c:valAx>
      <c:spPr>
        <a:noFill/>
        <a:ln w="25400">
          <a:noFill/>
        </a:ln>
      </c:spPr>
    </c:plotArea>
    <c:plotVisOnly val="1"/>
  </c:chart>
  <c:spPr>
    <a:noFill/>
    <a:ln>
      <a:noFill/>
    </a:ln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chart>
    <c:plotArea>
      <c:layout>
        <c:manualLayout>
          <c:layoutTarget val="inner"/>
          <c:xMode val="edge"/>
          <c:yMode val="edge"/>
          <c:x val="8.6274509803921484E-2"/>
          <c:y val="0.18803393494321971"/>
          <c:w val="0.82745098039215659"/>
          <c:h val="0.52136816559907706"/>
        </c:manualLayout>
      </c:layout>
      <c:lineChart>
        <c:grouping val="standard"/>
        <c:ser>
          <c:idx val="0"/>
          <c:order val="0"/>
          <c:spPr>
            <a:ln w="3175">
              <a:solidFill>
                <a:schemeClr val="tx1"/>
              </a:solidFill>
            </a:ln>
          </c:spPr>
          <c:marker>
            <c:symbol val="none"/>
          </c:marker>
          <c:val>
            <c:numRef>
              <c:f>Data!$D$18:$K$18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marker val="1"/>
        <c:axId val="58540416"/>
        <c:axId val="58541952"/>
      </c:lineChart>
      <c:catAx>
        <c:axId val="58540416"/>
        <c:scaling>
          <c:orientation val="minMax"/>
        </c:scaling>
        <c:delete val="1"/>
        <c:axPos val="b"/>
        <c:tickLblPos val="none"/>
        <c:crossAx val="58541952"/>
        <c:crosses val="autoZero"/>
        <c:auto val="1"/>
        <c:lblAlgn val="ctr"/>
        <c:lblOffset val="100"/>
      </c:catAx>
      <c:valAx>
        <c:axId val="58541952"/>
        <c:scaling>
          <c:orientation val="minMax"/>
        </c:scaling>
        <c:delete val="1"/>
        <c:axPos val="l"/>
        <c:numFmt formatCode="General" sourceLinked="1"/>
        <c:tickLblPos val="none"/>
        <c:crossAx val="58540416"/>
        <c:crosses val="autoZero"/>
        <c:crossBetween val="between"/>
      </c:valAx>
      <c:spPr>
        <a:noFill/>
        <a:ln w="25400">
          <a:noFill/>
        </a:ln>
      </c:spPr>
    </c:plotArea>
    <c:plotVisOnly val="1"/>
  </c:chart>
  <c:spPr>
    <a:noFill/>
    <a:ln>
      <a:noFill/>
    </a:ln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chart>
    <c:plotArea>
      <c:layout>
        <c:manualLayout>
          <c:layoutTarget val="inner"/>
          <c:xMode val="edge"/>
          <c:yMode val="edge"/>
          <c:x val="8.6274509803921484E-2"/>
          <c:y val="0.18803393494321971"/>
          <c:w val="0.82745098039215659"/>
          <c:h val="0.52136816559907706"/>
        </c:manualLayout>
      </c:layout>
      <c:lineChart>
        <c:grouping val="standard"/>
        <c:ser>
          <c:idx val="0"/>
          <c:order val="0"/>
          <c:spPr>
            <a:ln w="3175">
              <a:solidFill>
                <a:schemeClr val="tx1"/>
              </a:solidFill>
            </a:ln>
          </c:spPr>
          <c:marker>
            <c:symbol val="none"/>
          </c:marker>
          <c:val>
            <c:numRef>
              <c:f>Data!$D$19:$K$19</c:f>
              <c:numCache>
                <c:formatCode>General</c:formatCode>
                <c:ptCount val="8"/>
                <c:pt idx="0">
                  <c:v>0.38500000000000001</c:v>
                </c:pt>
                <c:pt idx="1">
                  <c:v>1</c:v>
                </c:pt>
                <c:pt idx="2">
                  <c:v>0.34</c:v>
                </c:pt>
                <c:pt idx="3">
                  <c:v>1</c:v>
                </c:pt>
              </c:numCache>
            </c:numRef>
          </c:val>
        </c:ser>
        <c:marker val="1"/>
        <c:axId val="58557184"/>
        <c:axId val="58558720"/>
      </c:lineChart>
      <c:catAx>
        <c:axId val="58557184"/>
        <c:scaling>
          <c:orientation val="minMax"/>
        </c:scaling>
        <c:delete val="1"/>
        <c:axPos val="b"/>
        <c:tickLblPos val="none"/>
        <c:crossAx val="58558720"/>
        <c:crosses val="autoZero"/>
        <c:auto val="1"/>
        <c:lblAlgn val="ctr"/>
        <c:lblOffset val="100"/>
      </c:catAx>
      <c:valAx>
        <c:axId val="58558720"/>
        <c:scaling>
          <c:orientation val="minMax"/>
        </c:scaling>
        <c:delete val="1"/>
        <c:axPos val="l"/>
        <c:numFmt formatCode="General" sourceLinked="1"/>
        <c:tickLblPos val="none"/>
        <c:crossAx val="58557184"/>
        <c:crosses val="autoZero"/>
        <c:crossBetween val="between"/>
      </c:valAx>
      <c:spPr>
        <a:noFill/>
        <a:ln w="25400">
          <a:noFill/>
        </a:ln>
      </c:spPr>
    </c:plotArea>
    <c:plotVisOnly val="1"/>
  </c:chart>
  <c:spPr>
    <a:noFill/>
    <a:ln>
      <a:noFill/>
    </a:ln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chart>
    <c:plotArea>
      <c:layout>
        <c:manualLayout>
          <c:layoutTarget val="inner"/>
          <c:xMode val="edge"/>
          <c:yMode val="edge"/>
          <c:x val="8.6274509803921484E-2"/>
          <c:y val="0.18803393494321971"/>
          <c:w val="0.82745098039215659"/>
          <c:h val="0.52136816559907706"/>
        </c:manualLayout>
      </c:layout>
      <c:lineChart>
        <c:grouping val="standard"/>
        <c:ser>
          <c:idx val="0"/>
          <c:order val="0"/>
          <c:spPr>
            <a:ln w="3175">
              <a:solidFill>
                <a:schemeClr val="tx1"/>
              </a:solidFill>
            </a:ln>
          </c:spPr>
          <c:marker>
            <c:symbol val="none"/>
          </c:marker>
          <c:val>
            <c:numRef>
              <c:f>Data!$D$20:$K$20</c:f>
              <c:numCache>
                <c:formatCode>General</c:formatCode>
                <c:ptCount val="8"/>
                <c:pt idx="0">
                  <c:v>14.5</c:v>
                </c:pt>
                <c:pt idx="1">
                  <c:v>7.5</c:v>
                </c:pt>
                <c:pt idx="2">
                  <c:v>5.7</c:v>
                </c:pt>
                <c:pt idx="3">
                  <c:v>0</c:v>
                </c:pt>
              </c:numCache>
            </c:numRef>
          </c:val>
        </c:ser>
        <c:marker val="1"/>
        <c:axId val="59786368"/>
        <c:axId val="59787904"/>
      </c:lineChart>
      <c:catAx>
        <c:axId val="59786368"/>
        <c:scaling>
          <c:orientation val="minMax"/>
        </c:scaling>
        <c:delete val="1"/>
        <c:axPos val="b"/>
        <c:tickLblPos val="none"/>
        <c:crossAx val="59787904"/>
        <c:crosses val="autoZero"/>
        <c:auto val="1"/>
        <c:lblAlgn val="ctr"/>
        <c:lblOffset val="100"/>
      </c:catAx>
      <c:valAx>
        <c:axId val="59787904"/>
        <c:scaling>
          <c:orientation val="minMax"/>
        </c:scaling>
        <c:delete val="1"/>
        <c:axPos val="l"/>
        <c:numFmt formatCode="General" sourceLinked="1"/>
        <c:tickLblPos val="none"/>
        <c:crossAx val="59786368"/>
        <c:crosses val="autoZero"/>
        <c:crossBetween val="between"/>
      </c:valAx>
      <c:spPr>
        <a:noFill/>
        <a:ln w="25400">
          <a:noFill/>
        </a:ln>
      </c:spPr>
    </c:plotArea>
    <c:plotVisOnly val="1"/>
  </c:chart>
  <c:spPr>
    <a:noFill/>
    <a:ln>
      <a:noFill/>
    </a:ln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chart>
    <c:plotArea>
      <c:layout>
        <c:manualLayout>
          <c:layoutTarget val="inner"/>
          <c:xMode val="edge"/>
          <c:yMode val="edge"/>
          <c:x val="8.6274509803921484E-2"/>
          <c:y val="0.18803393494321971"/>
          <c:w val="0.82745098039215659"/>
          <c:h val="0.52136816559907706"/>
        </c:manualLayout>
      </c:layout>
      <c:lineChart>
        <c:grouping val="standard"/>
        <c:ser>
          <c:idx val="0"/>
          <c:order val="0"/>
          <c:spPr>
            <a:ln w="3175">
              <a:solidFill>
                <a:schemeClr val="tx1"/>
              </a:solidFill>
            </a:ln>
          </c:spPr>
          <c:marker>
            <c:symbol val="none"/>
          </c:marker>
          <c:val>
            <c:numRef>
              <c:f>Data!$D$21:$K$21</c:f>
              <c:numCache>
                <c:formatCode>General</c:formatCode>
                <c:ptCount val="8"/>
                <c:pt idx="0">
                  <c:v>2.8</c:v>
                </c:pt>
                <c:pt idx="1">
                  <c:v>3.6</c:v>
                </c:pt>
                <c:pt idx="2">
                  <c:v>3.7</c:v>
                </c:pt>
                <c:pt idx="3">
                  <c:v>2.2000000000000002</c:v>
                </c:pt>
              </c:numCache>
            </c:numRef>
          </c:val>
        </c:ser>
        <c:marker val="1"/>
        <c:axId val="59823616"/>
        <c:axId val="59825152"/>
      </c:lineChart>
      <c:catAx>
        <c:axId val="59823616"/>
        <c:scaling>
          <c:orientation val="minMax"/>
        </c:scaling>
        <c:delete val="1"/>
        <c:axPos val="b"/>
        <c:tickLblPos val="none"/>
        <c:crossAx val="59825152"/>
        <c:crosses val="autoZero"/>
        <c:auto val="1"/>
        <c:lblAlgn val="ctr"/>
        <c:lblOffset val="100"/>
      </c:catAx>
      <c:valAx>
        <c:axId val="59825152"/>
        <c:scaling>
          <c:orientation val="minMax"/>
        </c:scaling>
        <c:delete val="1"/>
        <c:axPos val="l"/>
        <c:numFmt formatCode="General" sourceLinked="1"/>
        <c:tickLblPos val="none"/>
        <c:crossAx val="59823616"/>
        <c:crosses val="autoZero"/>
        <c:crossBetween val="between"/>
      </c:valAx>
      <c:spPr>
        <a:noFill/>
        <a:ln w="25400">
          <a:noFill/>
        </a:ln>
      </c:spPr>
    </c:plotArea>
    <c:plotVisOnly val="1"/>
  </c:chart>
  <c:spPr>
    <a:noFill/>
    <a:ln>
      <a:noFill/>
    </a:ln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chart>
    <c:plotArea>
      <c:layout>
        <c:manualLayout>
          <c:layoutTarget val="inner"/>
          <c:xMode val="edge"/>
          <c:yMode val="edge"/>
          <c:x val="8.6274509803921484E-2"/>
          <c:y val="0.18803393494321971"/>
          <c:w val="0.82745098039215659"/>
          <c:h val="0.52136816559907706"/>
        </c:manualLayout>
      </c:layout>
      <c:lineChart>
        <c:grouping val="standard"/>
        <c:ser>
          <c:idx val="0"/>
          <c:order val="0"/>
          <c:spPr>
            <a:ln w="3175">
              <a:solidFill>
                <a:schemeClr val="tx1"/>
              </a:solidFill>
            </a:ln>
          </c:spPr>
          <c:marker>
            <c:symbol val="none"/>
          </c:marker>
          <c:val>
            <c:numRef>
              <c:f>Data!$D$25:$K$25</c:f>
              <c:numCache>
                <c:formatCode>General</c:formatCode>
                <c:ptCount val="8"/>
                <c:pt idx="0">
                  <c:v>0.5</c:v>
                </c:pt>
                <c:pt idx="1">
                  <c:v>0.88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</c:ser>
        <c:marker val="1"/>
        <c:axId val="59717504"/>
        <c:axId val="59719040"/>
      </c:lineChart>
      <c:catAx>
        <c:axId val="59717504"/>
        <c:scaling>
          <c:orientation val="minMax"/>
        </c:scaling>
        <c:delete val="1"/>
        <c:axPos val="b"/>
        <c:tickLblPos val="none"/>
        <c:crossAx val="59719040"/>
        <c:crosses val="autoZero"/>
        <c:auto val="1"/>
        <c:lblAlgn val="ctr"/>
        <c:lblOffset val="100"/>
      </c:catAx>
      <c:valAx>
        <c:axId val="59719040"/>
        <c:scaling>
          <c:orientation val="minMax"/>
        </c:scaling>
        <c:delete val="1"/>
        <c:axPos val="l"/>
        <c:numFmt formatCode="General" sourceLinked="1"/>
        <c:tickLblPos val="none"/>
        <c:crossAx val="59717504"/>
        <c:crosses val="autoZero"/>
        <c:crossBetween val="between"/>
      </c:valAx>
      <c:spPr>
        <a:noFill/>
        <a:ln w="25400">
          <a:noFill/>
        </a:ln>
      </c:spPr>
    </c:plotArea>
    <c:plotVisOnly val="1"/>
  </c:chart>
  <c:spPr>
    <a:noFill/>
    <a:ln>
      <a:noFill/>
    </a:ln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chart>
    <c:plotArea>
      <c:layout>
        <c:manualLayout>
          <c:layoutTarget val="inner"/>
          <c:xMode val="edge"/>
          <c:yMode val="edge"/>
          <c:x val="8.6274509803921484E-2"/>
          <c:y val="0.18803393494321971"/>
          <c:w val="0.82745098039215659"/>
          <c:h val="0.52136816559907706"/>
        </c:manualLayout>
      </c:layout>
      <c:lineChart>
        <c:grouping val="standard"/>
        <c:ser>
          <c:idx val="0"/>
          <c:order val="0"/>
          <c:spPr>
            <a:ln w="3175">
              <a:solidFill>
                <a:schemeClr val="tx1"/>
              </a:solidFill>
            </a:ln>
          </c:spPr>
          <c:marker>
            <c:symbol val="none"/>
          </c:marker>
          <c:val>
            <c:numRef>
              <c:f>Data!$D$4:$K$4</c:f>
              <c:numCache>
                <c:formatCode>General</c:formatCode>
                <c:ptCount val="8"/>
                <c:pt idx="0">
                  <c:v>0.17</c:v>
                </c:pt>
                <c:pt idx="1">
                  <c:v>0.33</c:v>
                </c:pt>
                <c:pt idx="2">
                  <c:v>0.5</c:v>
                </c:pt>
                <c:pt idx="3">
                  <c:v>0.66</c:v>
                </c:pt>
              </c:numCache>
            </c:numRef>
          </c:val>
        </c:ser>
        <c:marker val="1"/>
        <c:axId val="57154944"/>
        <c:axId val="57156736"/>
      </c:lineChart>
      <c:catAx>
        <c:axId val="57154944"/>
        <c:scaling>
          <c:orientation val="minMax"/>
        </c:scaling>
        <c:delete val="1"/>
        <c:axPos val="b"/>
        <c:tickLblPos val="none"/>
        <c:crossAx val="57156736"/>
        <c:crosses val="autoZero"/>
        <c:auto val="1"/>
        <c:lblAlgn val="ctr"/>
        <c:lblOffset val="100"/>
      </c:catAx>
      <c:valAx>
        <c:axId val="57156736"/>
        <c:scaling>
          <c:orientation val="minMax"/>
        </c:scaling>
        <c:delete val="1"/>
        <c:axPos val="l"/>
        <c:numFmt formatCode="General" sourceLinked="1"/>
        <c:tickLblPos val="none"/>
        <c:crossAx val="57154944"/>
        <c:crosses val="autoZero"/>
        <c:crossBetween val="between"/>
      </c:valAx>
      <c:spPr>
        <a:noFill/>
        <a:ln w="25400">
          <a:noFill/>
        </a:ln>
      </c:spPr>
    </c:plotArea>
    <c:plotVisOnly val="1"/>
  </c:chart>
  <c:spPr>
    <a:noFill/>
    <a:ln>
      <a:noFill/>
    </a:ln>
  </c:sp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chart>
    <c:plotArea>
      <c:layout>
        <c:manualLayout>
          <c:layoutTarget val="inner"/>
          <c:xMode val="edge"/>
          <c:yMode val="edge"/>
          <c:x val="8.6274509803921484E-2"/>
          <c:y val="0.18803393494321971"/>
          <c:w val="0.82745098039215659"/>
          <c:h val="0.52136816559907706"/>
        </c:manualLayout>
      </c:layout>
      <c:lineChart>
        <c:grouping val="standard"/>
        <c:ser>
          <c:idx val="0"/>
          <c:order val="0"/>
          <c:spPr>
            <a:ln w="3175">
              <a:solidFill>
                <a:schemeClr val="tx1"/>
              </a:solidFill>
            </a:ln>
          </c:spPr>
          <c:marker>
            <c:symbol val="none"/>
          </c:marker>
          <c:val>
            <c:numRef>
              <c:f>Data!$D$26:$K$26</c:f>
              <c:numCache>
                <c:formatCode>General</c:formatCode>
                <c:ptCount val="8"/>
                <c:pt idx="0">
                  <c:v>0.48499999999999999</c:v>
                </c:pt>
                <c:pt idx="1">
                  <c:v>0.96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</c:ser>
        <c:marker val="1"/>
        <c:axId val="59730176"/>
        <c:axId val="59744256"/>
      </c:lineChart>
      <c:catAx>
        <c:axId val="59730176"/>
        <c:scaling>
          <c:orientation val="minMax"/>
        </c:scaling>
        <c:delete val="1"/>
        <c:axPos val="b"/>
        <c:tickLblPos val="none"/>
        <c:crossAx val="59744256"/>
        <c:crosses val="autoZero"/>
        <c:auto val="1"/>
        <c:lblAlgn val="ctr"/>
        <c:lblOffset val="100"/>
      </c:catAx>
      <c:valAx>
        <c:axId val="59744256"/>
        <c:scaling>
          <c:orientation val="minMax"/>
        </c:scaling>
        <c:delete val="1"/>
        <c:axPos val="l"/>
        <c:numFmt formatCode="General" sourceLinked="1"/>
        <c:tickLblPos val="none"/>
        <c:crossAx val="59730176"/>
        <c:crosses val="autoZero"/>
        <c:crossBetween val="between"/>
      </c:valAx>
      <c:spPr>
        <a:noFill/>
        <a:ln w="25400">
          <a:noFill/>
        </a:ln>
      </c:spPr>
    </c:plotArea>
    <c:plotVisOnly val="1"/>
  </c:chart>
  <c:spPr>
    <a:noFill/>
    <a:ln>
      <a:noFill/>
    </a:ln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chart>
    <c:plotArea>
      <c:layout>
        <c:manualLayout>
          <c:layoutTarget val="inner"/>
          <c:xMode val="edge"/>
          <c:yMode val="edge"/>
          <c:x val="8.6274509803921484E-2"/>
          <c:y val="0.18803393494321971"/>
          <c:w val="0.82745098039215659"/>
          <c:h val="0.52136816559907706"/>
        </c:manualLayout>
      </c:layout>
      <c:lineChart>
        <c:grouping val="standard"/>
        <c:ser>
          <c:idx val="0"/>
          <c:order val="0"/>
          <c:spPr>
            <a:ln w="3175">
              <a:solidFill>
                <a:schemeClr val="tx1"/>
              </a:solidFill>
            </a:ln>
          </c:spPr>
          <c:marker>
            <c:symbol val="none"/>
          </c:marker>
          <c:val>
            <c:numRef>
              <c:f>Data!$D$27:$K$27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marker val="1"/>
        <c:axId val="59767808"/>
        <c:axId val="59843328"/>
      </c:lineChart>
      <c:catAx>
        <c:axId val="59767808"/>
        <c:scaling>
          <c:orientation val="minMax"/>
        </c:scaling>
        <c:delete val="1"/>
        <c:axPos val="b"/>
        <c:tickLblPos val="none"/>
        <c:crossAx val="59843328"/>
        <c:crosses val="autoZero"/>
        <c:auto val="1"/>
        <c:lblAlgn val="ctr"/>
        <c:lblOffset val="100"/>
      </c:catAx>
      <c:valAx>
        <c:axId val="59843328"/>
        <c:scaling>
          <c:orientation val="minMax"/>
        </c:scaling>
        <c:delete val="1"/>
        <c:axPos val="l"/>
        <c:numFmt formatCode="General" sourceLinked="1"/>
        <c:tickLblPos val="none"/>
        <c:crossAx val="59767808"/>
        <c:crosses val="autoZero"/>
        <c:crossBetween val="between"/>
      </c:valAx>
      <c:spPr>
        <a:noFill/>
        <a:ln w="25400">
          <a:noFill/>
        </a:ln>
      </c:spPr>
    </c:plotArea>
    <c:plotVisOnly val="1"/>
  </c:chart>
  <c:spPr>
    <a:noFill/>
    <a:ln>
      <a:noFill/>
    </a:ln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chart>
    <c:plotArea>
      <c:layout>
        <c:manualLayout>
          <c:layoutTarget val="inner"/>
          <c:xMode val="edge"/>
          <c:yMode val="edge"/>
          <c:x val="8.6274509803921484E-2"/>
          <c:y val="0.18803393494321971"/>
          <c:w val="0.82745098039215659"/>
          <c:h val="0.52136816559907706"/>
        </c:manualLayout>
      </c:layout>
      <c:lineChart>
        <c:grouping val="standard"/>
        <c:ser>
          <c:idx val="0"/>
          <c:order val="0"/>
          <c:spPr>
            <a:ln w="3175">
              <a:solidFill>
                <a:schemeClr val="tx1"/>
              </a:solidFill>
            </a:ln>
          </c:spPr>
          <c:marker>
            <c:symbol val="none"/>
          </c:marker>
          <c:val>
            <c:numRef>
              <c:f>Data!$D$28:$K$28</c:f>
              <c:numCache>
                <c:formatCode>General</c:formatCode>
                <c:ptCount val="8"/>
                <c:pt idx="0">
                  <c:v>0.48</c:v>
                </c:pt>
                <c:pt idx="1">
                  <c:v>0.7</c:v>
                </c:pt>
                <c:pt idx="2">
                  <c:v>0.7</c:v>
                </c:pt>
                <c:pt idx="3">
                  <c:v>0.7</c:v>
                </c:pt>
              </c:numCache>
            </c:numRef>
          </c:val>
        </c:ser>
        <c:marker val="1"/>
        <c:axId val="59850112"/>
        <c:axId val="59851904"/>
      </c:lineChart>
      <c:catAx>
        <c:axId val="59850112"/>
        <c:scaling>
          <c:orientation val="minMax"/>
        </c:scaling>
        <c:delete val="1"/>
        <c:axPos val="b"/>
        <c:tickLblPos val="none"/>
        <c:crossAx val="59851904"/>
        <c:crosses val="autoZero"/>
        <c:auto val="1"/>
        <c:lblAlgn val="ctr"/>
        <c:lblOffset val="100"/>
      </c:catAx>
      <c:valAx>
        <c:axId val="59851904"/>
        <c:scaling>
          <c:orientation val="minMax"/>
        </c:scaling>
        <c:delete val="1"/>
        <c:axPos val="l"/>
        <c:numFmt formatCode="General" sourceLinked="1"/>
        <c:tickLblPos val="none"/>
        <c:crossAx val="59850112"/>
        <c:crosses val="autoZero"/>
        <c:crossBetween val="between"/>
      </c:valAx>
      <c:spPr>
        <a:noFill/>
        <a:ln w="25400">
          <a:noFill/>
        </a:ln>
      </c:spPr>
    </c:plotArea>
    <c:plotVisOnly val="1"/>
  </c:chart>
  <c:spPr>
    <a:noFill/>
    <a:ln>
      <a:noFill/>
    </a:ln>
  </c:spPr>
  <c:printSettings>
    <c:headerFooter/>
    <c:pageMargins b="0.75000000000000477" l="0.70000000000000062" r="0.70000000000000062" t="0.75000000000000477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chart>
    <c:plotArea>
      <c:layout>
        <c:manualLayout>
          <c:layoutTarget val="inner"/>
          <c:xMode val="edge"/>
          <c:yMode val="edge"/>
          <c:x val="8.6274509803921484E-2"/>
          <c:y val="0.18803393494321971"/>
          <c:w val="0.82745098039215659"/>
          <c:h val="0.52136816559907706"/>
        </c:manualLayout>
      </c:layout>
      <c:lineChart>
        <c:grouping val="standard"/>
        <c:ser>
          <c:idx val="0"/>
          <c:order val="0"/>
          <c:spPr>
            <a:ln w="3175">
              <a:solidFill>
                <a:schemeClr val="tx1"/>
              </a:solidFill>
            </a:ln>
          </c:spPr>
          <c:marker>
            <c:symbol val="none"/>
          </c:marker>
          <c:val>
            <c:numRef>
              <c:f>Data!$D$29:$K$29</c:f>
              <c:numCache>
                <c:formatCode>General</c:formatCode>
                <c:ptCount val="8"/>
                <c:pt idx="0">
                  <c:v>0.5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</c:ser>
        <c:marker val="1"/>
        <c:axId val="59887616"/>
        <c:axId val="59889152"/>
      </c:lineChart>
      <c:catAx>
        <c:axId val="59887616"/>
        <c:scaling>
          <c:orientation val="minMax"/>
        </c:scaling>
        <c:delete val="1"/>
        <c:axPos val="b"/>
        <c:tickLblPos val="none"/>
        <c:crossAx val="59889152"/>
        <c:crosses val="autoZero"/>
        <c:auto val="1"/>
        <c:lblAlgn val="ctr"/>
        <c:lblOffset val="100"/>
      </c:catAx>
      <c:valAx>
        <c:axId val="59889152"/>
        <c:scaling>
          <c:orientation val="minMax"/>
        </c:scaling>
        <c:delete val="1"/>
        <c:axPos val="l"/>
        <c:numFmt formatCode="General" sourceLinked="1"/>
        <c:tickLblPos val="none"/>
        <c:crossAx val="59887616"/>
        <c:crosses val="autoZero"/>
        <c:crossBetween val="between"/>
      </c:valAx>
      <c:spPr>
        <a:noFill/>
        <a:ln w="25400">
          <a:noFill/>
        </a:ln>
      </c:spPr>
    </c:plotArea>
    <c:plotVisOnly val="1"/>
  </c:chart>
  <c:spPr>
    <a:noFill/>
    <a:ln>
      <a:noFill/>
    </a:ln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chart>
    <c:plotArea>
      <c:layout>
        <c:manualLayout>
          <c:layoutTarget val="inner"/>
          <c:xMode val="edge"/>
          <c:yMode val="edge"/>
          <c:x val="8.6274509803921484E-2"/>
          <c:y val="0.18803393494321971"/>
          <c:w val="0.82745098039215659"/>
          <c:h val="0.52136816559907706"/>
        </c:manualLayout>
      </c:layout>
      <c:lineChart>
        <c:grouping val="standard"/>
        <c:ser>
          <c:idx val="0"/>
          <c:order val="0"/>
          <c:spPr>
            <a:ln w="3175">
              <a:solidFill>
                <a:schemeClr val="tx1"/>
              </a:solidFill>
            </a:ln>
          </c:spPr>
          <c:marker>
            <c:symbol val="none"/>
          </c:marker>
          <c:val>
            <c:numRef>
              <c:f>Data!$D$23:$K$23</c:f>
              <c:numCache>
                <c:formatCode>General</c:formatCode>
                <c:ptCount val="8"/>
                <c:pt idx="0">
                  <c:v>0.46566666666666662</c:v>
                </c:pt>
                <c:pt idx="1">
                  <c:v>0.84333333333333327</c:v>
                </c:pt>
                <c:pt idx="2">
                  <c:v>0.43333333333333335</c:v>
                </c:pt>
                <c:pt idx="3">
                  <c:v>0.82</c:v>
                </c:pt>
              </c:numCache>
            </c:numRef>
          </c:val>
        </c:ser>
        <c:marker val="1"/>
        <c:axId val="59916672"/>
        <c:axId val="59918208"/>
      </c:lineChart>
      <c:catAx>
        <c:axId val="59916672"/>
        <c:scaling>
          <c:orientation val="minMax"/>
        </c:scaling>
        <c:delete val="1"/>
        <c:axPos val="b"/>
        <c:tickLblPos val="none"/>
        <c:crossAx val="59918208"/>
        <c:crosses val="autoZero"/>
        <c:auto val="1"/>
        <c:lblAlgn val="ctr"/>
        <c:lblOffset val="100"/>
      </c:catAx>
      <c:valAx>
        <c:axId val="59918208"/>
        <c:scaling>
          <c:orientation val="minMax"/>
        </c:scaling>
        <c:delete val="1"/>
        <c:axPos val="l"/>
        <c:numFmt formatCode="General" sourceLinked="1"/>
        <c:tickLblPos val="none"/>
        <c:crossAx val="59916672"/>
        <c:crosses val="autoZero"/>
        <c:crossBetween val="between"/>
      </c:valAx>
      <c:spPr>
        <a:noFill/>
        <a:ln w="25400">
          <a:noFill/>
        </a:ln>
      </c:spPr>
    </c:plotArea>
    <c:plotVisOnly val="1"/>
  </c:chart>
  <c:spPr>
    <a:noFill/>
    <a:ln>
      <a:noFill/>
    </a:ln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chart>
    <c:plotArea>
      <c:layout>
        <c:manualLayout>
          <c:layoutTarget val="inner"/>
          <c:xMode val="edge"/>
          <c:yMode val="edge"/>
          <c:x val="8.6274509803921484E-2"/>
          <c:y val="0.18803393494321971"/>
          <c:w val="0.82745098039215659"/>
          <c:h val="0.52136816559907706"/>
        </c:manualLayout>
      </c:layout>
      <c:lineChart>
        <c:grouping val="standard"/>
        <c:ser>
          <c:idx val="0"/>
          <c:order val="0"/>
          <c:spPr>
            <a:ln w="3175">
              <a:solidFill>
                <a:schemeClr val="tx1"/>
              </a:solidFill>
            </a:ln>
          </c:spPr>
          <c:marker>
            <c:symbol val="none"/>
          </c:marker>
          <c:val>
            <c:numRef>
              <c:f>Data!$D$31:$K$31</c:f>
              <c:numCache>
                <c:formatCode>General</c:formatCode>
                <c:ptCount val="8"/>
                <c:pt idx="0">
                  <c:v>0.94206372209448452</c:v>
                </c:pt>
                <c:pt idx="1">
                  <c:v>2</c:v>
                </c:pt>
                <c:pt idx="2">
                  <c:v>2.31</c:v>
                </c:pt>
                <c:pt idx="3">
                  <c:v>1.5</c:v>
                </c:pt>
              </c:numCache>
            </c:numRef>
          </c:val>
        </c:ser>
        <c:marker val="1"/>
        <c:axId val="59953536"/>
        <c:axId val="59955072"/>
      </c:lineChart>
      <c:catAx>
        <c:axId val="59953536"/>
        <c:scaling>
          <c:orientation val="minMax"/>
        </c:scaling>
        <c:delete val="1"/>
        <c:axPos val="b"/>
        <c:tickLblPos val="none"/>
        <c:crossAx val="59955072"/>
        <c:crosses val="autoZero"/>
        <c:auto val="1"/>
        <c:lblAlgn val="ctr"/>
        <c:lblOffset val="100"/>
      </c:catAx>
      <c:valAx>
        <c:axId val="59955072"/>
        <c:scaling>
          <c:orientation val="minMax"/>
        </c:scaling>
        <c:delete val="1"/>
        <c:axPos val="l"/>
        <c:numFmt formatCode="General" sourceLinked="1"/>
        <c:tickLblPos val="none"/>
        <c:crossAx val="59953536"/>
        <c:crosses val="autoZero"/>
        <c:crossBetween val="between"/>
      </c:valAx>
      <c:spPr>
        <a:noFill/>
        <a:ln w="25400">
          <a:noFill/>
        </a:ln>
      </c:spPr>
    </c:plotArea>
    <c:plotVisOnly val="1"/>
  </c:chart>
  <c:spPr>
    <a:noFill/>
    <a:ln>
      <a:noFill/>
    </a:ln>
  </c:spPr>
  <c:printSettings>
    <c:headerFooter/>
    <c:pageMargins b="0.75000000000000477" l="0.70000000000000062" r="0.70000000000000062" t="0.75000000000000477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chart>
    <c:plotArea>
      <c:layout>
        <c:manualLayout>
          <c:layoutTarget val="inner"/>
          <c:xMode val="edge"/>
          <c:yMode val="edge"/>
          <c:x val="8.6274509803921484E-2"/>
          <c:y val="0.18803393494321971"/>
          <c:w val="0.82745098039215659"/>
          <c:h val="0.52136816559907706"/>
        </c:manualLayout>
      </c:layout>
      <c:lineChart>
        <c:grouping val="standard"/>
        <c:ser>
          <c:idx val="0"/>
          <c:order val="0"/>
          <c:spPr>
            <a:ln w="3175">
              <a:solidFill>
                <a:schemeClr val="tx1"/>
              </a:solidFill>
            </a:ln>
          </c:spPr>
          <c:marker>
            <c:symbol val="none"/>
          </c:marker>
          <c:val>
            <c:numRef>
              <c:f>Data!$D$32:$K$32</c:f>
              <c:numCache>
                <c:formatCode>General</c:formatCode>
                <c:ptCount val="8"/>
                <c:pt idx="0">
                  <c:v>1.6931590995111327</c:v>
                </c:pt>
                <c:pt idx="1">
                  <c:v>2</c:v>
                </c:pt>
                <c:pt idx="2">
                  <c:v>3.62</c:v>
                </c:pt>
                <c:pt idx="3">
                  <c:v>3.5</c:v>
                </c:pt>
              </c:numCache>
            </c:numRef>
          </c:val>
        </c:ser>
        <c:marker val="1"/>
        <c:axId val="59982592"/>
        <c:axId val="59984128"/>
      </c:lineChart>
      <c:catAx>
        <c:axId val="59982592"/>
        <c:scaling>
          <c:orientation val="minMax"/>
        </c:scaling>
        <c:delete val="1"/>
        <c:axPos val="b"/>
        <c:tickLblPos val="none"/>
        <c:crossAx val="59984128"/>
        <c:crosses val="autoZero"/>
        <c:auto val="1"/>
        <c:lblAlgn val="ctr"/>
        <c:lblOffset val="100"/>
      </c:catAx>
      <c:valAx>
        <c:axId val="59984128"/>
        <c:scaling>
          <c:orientation val="minMax"/>
        </c:scaling>
        <c:delete val="1"/>
        <c:axPos val="l"/>
        <c:numFmt formatCode="General" sourceLinked="1"/>
        <c:tickLblPos val="none"/>
        <c:crossAx val="59982592"/>
        <c:crosses val="autoZero"/>
        <c:crossBetween val="between"/>
      </c:valAx>
      <c:spPr>
        <a:noFill/>
        <a:ln w="25400">
          <a:noFill/>
        </a:ln>
      </c:spPr>
    </c:plotArea>
    <c:plotVisOnly val="1"/>
  </c:chart>
  <c:spPr>
    <a:noFill/>
    <a:ln>
      <a:noFill/>
    </a:ln>
  </c:spPr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chart>
    <c:plotArea>
      <c:layout>
        <c:manualLayout>
          <c:layoutTarget val="inner"/>
          <c:xMode val="edge"/>
          <c:yMode val="edge"/>
          <c:x val="8.6274509803921484E-2"/>
          <c:y val="0.18803393494321971"/>
          <c:w val="0.82745098039215659"/>
          <c:h val="0.52136816559907706"/>
        </c:manualLayout>
      </c:layout>
      <c:lineChart>
        <c:grouping val="standard"/>
        <c:ser>
          <c:idx val="0"/>
          <c:order val="0"/>
          <c:spPr>
            <a:ln w="3175">
              <a:solidFill>
                <a:schemeClr val="tx1"/>
              </a:solidFill>
            </a:ln>
          </c:spPr>
          <c:marker>
            <c:symbol val="none"/>
          </c:marker>
          <c:val>
            <c:numRef>
              <c:f>Data!$D$33:$K$33</c:f>
              <c:numCache>
                <c:formatCode>General</c:formatCode>
                <c:ptCount val="8"/>
                <c:pt idx="0">
                  <c:v>0</c:v>
                </c:pt>
                <c:pt idx="1">
                  <c:v>0.1</c:v>
                </c:pt>
                <c:pt idx="2">
                  <c:v>0.15</c:v>
                </c:pt>
                <c:pt idx="3">
                  <c:v>0</c:v>
                </c:pt>
              </c:numCache>
            </c:numRef>
          </c:val>
        </c:ser>
        <c:marker val="1"/>
        <c:axId val="59995264"/>
        <c:axId val="59996800"/>
      </c:lineChart>
      <c:catAx>
        <c:axId val="59995264"/>
        <c:scaling>
          <c:orientation val="minMax"/>
        </c:scaling>
        <c:delete val="1"/>
        <c:axPos val="b"/>
        <c:tickLblPos val="none"/>
        <c:crossAx val="59996800"/>
        <c:crosses val="autoZero"/>
        <c:auto val="1"/>
        <c:lblAlgn val="ctr"/>
        <c:lblOffset val="100"/>
      </c:catAx>
      <c:valAx>
        <c:axId val="59996800"/>
        <c:scaling>
          <c:orientation val="minMax"/>
        </c:scaling>
        <c:delete val="1"/>
        <c:axPos val="l"/>
        <c:numFmt formatCode="General" sourceLinked="1"/>
        <c:tickLblPos val="none"/>
        <c:crossAx val="59995264"/>
        <c:crosses val="autoZero"/>
        <c:crossBetween val="between"/>
      </c:valAx>
      <c:spPr>
        <a:noFill/>
        <a:ln w="25400">
          <a:noFill/>
        </a:ln>
      </c:spPr>
    </c:plotArea>
    <c:plotVisOnly val="1"/>
  </c:chart>
  <c:spPr>
    <a:noFill/>
    <a:ln>
      <a:noFill/>
    </a:ln>
  </c:spPr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chart>
    <c:plotArea>
      <c:layout>
        <c:manualLayout>
          <c:layoutTarget val="inner"/>
          <c:xMode val="edge"/>
          <c:yMode val="edge"/>
          <c:x val="8.6274509803921484E-2"/>
          <c:y val="0.18803393494321971"/>
          <c:w val="0.82745098039215659"/>
          <c:h val="0.52136816559907706"/>
        </c:manualLayout>
      </c:layout>
      <c:lineChart>
        <c:grouping val="standard"/>
        <c:ser>
          <c:idx val="0"/>
          <c:order val="0"/>
          <c:spPr>
            <a:ln w="3175">
              <a:solidFill>
                <a:schemeClr val="tx1"/>
              </a:solidFill>
            </a:ln>
          </c:spPr>
          <c:marker>
            <c:symbol val="none"/>
          </c:marker>
          <c:val>
            <c:numRef>
              <c:f>Data!$D$34:$K$34</c:f>
              <c:numCache>
                <c:formatCode>General</c:formatCode>
                <c:ptCount val="8"/>
                <c:pt idx="0">
                  <c:v>0.59242771786505966</c:v>
                </c:pt>
                <c:pt idx="1">
                  <c:v>0.91</c:v>
                </c:pt>
                <c:pt idx="2">
                  <c:v>0.59</c:v>
                </c:pt>
                <c:pt idx="3">
                  <c:v>1</c:v>
                </c:pt>
              </c:numCache>
            </c:numRef>
          </c:val>
        </c:ser>
        <c:marker val="1"/>
        <c:axId val="60020224"/>
        <c:axId val="60021760"/>
      </c:lineChart>
      <c:catAx>
        <c:axId val="60020224"/>
        <c:scaling>
          <c:orientation val="minMax"/>
        </c:scaling>
        <c:delete val="1"/>
        <c:axPos val="b"/>
        <c:tickLblPos val="none"/>
        <c:crossAx val="60021760"/>
        <c:crosses val="autoZero"/>
        <c:auto val="1"/>
        <c:lblAlgn val="ctr"/>
        <c:lblOffset val="100"/>
      </c:catAx>
      <c:valAx>
        <c:axId val="60021760"/>
        <c:scaling>
          <c:orientation val="minMax"/>
        </c:scaling>
        <c:delete val="1"/>
        <c:axPos val="l"/>
        <c:numFmt formatCode="General" sourceLinked="1"/>
        <c:tickLblPos val="none"/>
        <c:crossAx val="60020224"/>
        <c:crosses val="autoZero"/>
        <c:crossBetween val="between"/>
      </c:valAx>
      <c:spPr>
        <a:noFill/>
        <a:ln w="25400">
          <a:noFill/>
        </a:ln>
      </c:spPr>
    </c:plotArea>
    <c:plotVisOnly val="1"/>
  </c:chart>
  <c:spPr>
    <a:noFill/>
    <a:ln>
      <a:noFill/>
    </a:ln>
  </c:spPr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chart>
    <c:plotArea>
      <c:layout>
        <c:manualLayout>
          <c:layoutTarget val="inner"/>
          <c:xMode val="edge"/>
          <c:yMode val="edge"/>
          <c:x val="8.6274509803921484E-2"/>
          <c:y val="0.18803393494321971"/>
          <c:w val="0.82745098039215659"/>
          <c:h val="0.52136816559907706"/>
        </c:manualLayout>
      </c:layout>
      <c:lineChart>
        <c:grouping val="standard"/>
        <c:ser>
          <c:idx val="0"/>
          <c:order val="0"/>
          <c:spPr>
            <a:ln w="3175">
              <a:solidFill>
                <a:schemeClr val="tx1"/>
              </a:solidFill>
            </a:ln>
          </c:spPr>
          <c:marker>
            <c:symbol val="none"/>
          </c:marker>
          <c:val>
            <c:numRef>
              <c:f>Data!$D$35:$K$35</c:f>
              <c:numCache>
                <c:formatCode>General</c:formatCode>
                <c:ptCount val="8"/>
                <c:pt idx="0">
                  <c:v>0.55886655883696346</c:v>
                </c:pt>
                <c:pt idx="1">
                  <c:v>0.88700000000000001</c:v>
                </c:pt>
                <c:pt idx="2">
                  <c:v>0.58930000000000005</c:v>
                </c:pt>
                <c:pt idx="3">
                  <c:v>0.95730000000000004</c:v>
                </c:pt>
              </c:numCache>
            </c:numRef>
          </c:val>
        </c:ser>
        <c:marker val="1"/>
        <c:axId val="60057472"/>
        <c:axId val="60059008"/>
      </c:lineChart>
      <c:catAx>
        <c:axId val="60057472"/>
        <c:scaling>
          <c:orientation val="minMax"/>
        </c:scaling>
        <c:delete val="1"/>
        <c:axPos val="b"/>
        <c:tickLblPos val="none"/>
        <c:crossAx val="60059008"/>
        <c:crosses val="autoZero"/>
        <c:auto val="1"/>
        <c:lblAlgn val="ctr"/>
        <c:lblOffset val="100"/>
      </c:catAx>
      <c:valAx>
        <c:axId val="60059008"/>
        <c:scaling>
          <c:orientation val="minMax"/>
        </c:scaling>
        <c:delete val="1"/>
        <c:axPos val="l"/>
        <c:numFmt formatCode="General" sourceLinked="1"/>
        <c:tickLblPos val="none"/>
        <c:crossAx val="60057472"/>
        <c:crosses val="autoZero"/>
        <c:crossBetween val="between"/>
      </c:valAx>
      <c:spPr>
        <a:noFill/>
        <a:ln w="25400">
          <a:noFill/>
        </a:ln>
      </c:spPr>
    </c:plotArea>
    <c:plotVisOnly val="1"/>
  </c:chart>
  <c:spPr>
    <a:noFill/>
    <a:ln>
      <a:noFill/>
    </a:ln>
  </c:spPr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chart>
    <c:plotArea>
      <c:layout>
        <c:manualLayout>
          <c:layoutTarget val="inner"/>
          <c:xMode val="edge"/>
          <c:yMode val="edge"/>
          <c:x val="8.6274509803921484E-2"/>
          <c:y val="0.18803393494321971"/>
          <c:w val="0.82745098039215659"/>
          <c:h val="0.52136816559907706"/>
        </c:manualLayout>
      </c:layout>
      <c:lineChart>
        <c:grouping val="standard"/>
        <c:ser>
          <c:idx val="0"/>
          <c:order val="0"/>
          <c:spPr>
            <a:ln w="3175">
              <a:solidFill>
                <a:schemeClr val="tx1"/>
              </a:solidFill>
            </a:ln>
          </c:spPr>
          <c:marker>
            <c:symbol val="none"/>
          </c:marker>
          <c:val>
            <c:numRef>
              <c:f>Data!$D$6:$K$6</c:f>
              <c:numCache>
                <c:formatCode>General</c:formatCode>
                <c:ptCount val="8"/>
                <c:pt idx="0">
                  <c:v>2.8999999999999998E-3</c:v>
                </c:pt>
                <c:pt idx="1">
                  <c:v>0.37</c:v>
                </c:pt>
                <c:pt idx="2">
                  <c:v>0.04</c:v>
                </c:pt>
                <c:pt idx="3">
                  <c:v>0</c:v>
                </c:pt>
              </c:numCache>
            </c:numRef>
          </c:val>
        </c:ser>
        <c:marker val="1"/>
        <c:axId val="57180160"/>
        <c:axId val="57181696"/>
      </c:lineChart>
      <c:catAx>
        <c:axId val="57180160"/>
        <c:scaling>
          <c:orientation val="minMax"/>
        </c:scaling>
        <c:delete val="1"/>
        <c:axPos val="b"/>
        <c:tickLblPos val="none"/>
        <c:crossAx val="57181696"/>
        <c:crosses val="autoZero"/>
        <c:auto val="1"/>
        <c:lblAlgn val="ctr"/>
        <c:lblOffset val="100"/>
      </c:catAx>
      <c:valAx>
        <c:axId val="57181696"/>
        <c:scaling>
          <c:orientation val="minMax"/>
        </c:scaling>
        <c:delete val="1"/>
        <c:axPos val="l"/>
        <c:numFmt formatCode="General" sourceLinked="1"/>
        <c:tickLblPos val="none"/>
        <c:crossAx val="57180160"/>
        <c:crosses val="autoZero"/>
        <c:crossBetween val="between"/>
      </c:valAx>
      <c:spPr>
        <a:noFill/>
        <a:ln w="25400">
          <a:noFill/>
        </a:ln>
      </c:spPr>
    </c:plotArea>
    <c:plotVisOnly val="1"/>
  </c:chart>
  <c:spPr>
    <a:noFill/>
    <a:ln>
      <a:noFill/>
    </a:ln>
  </c:sp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chart>
    <c:plotArea>
      <c:layout>
        <c:manualLayout>
          <c:layoutTarget val="inner"/>
          <c:xMode val="edge"/>
          <c:yMode val="edge"/>
          <c:x val="8.6274509803921484E-2"/>
          <c:y val="0.18803393494321971"/>
          <c:w val="0.82745098039215659"/>
          <c:h val="0.52136816559907706"/>
        </c:manualLayout>
      </c:layout>
      <c:lineChart>
        <c:grouping val="standard"/>
        <c:ser>
          <c:idx val="0"/>
          <c:order val="0"/>
          <c:spPr>
            <a:ln w="3175">
              <a:solidFill>
                <a:schemeClr val="tx1"/>
              </a:solidFill>
            </a:ln>
          </c:spPr>
          <c:marker>
            <c:symbol val="none"/>
          </c:marker>
          <c:val>
            <c:numRef>
              <c:f>Data!$D$36:$K$36</c:f>
              <c:numCache>
                <c:formatCode>General</c:formatCode>
                <c:ptCount val="8"/>
                <c:pt idx="0">
                  <c:v>0.55075174026307527</c:v>
                </c:pt>
                <c:pt idx="1">
                  <c:v>1.23E-2</c:v>
                </c:pt>
                <c:pt idx="2">
                  <c:v>1.26</c:v>
                </c:pt>
                <c:pt idx="3">
                  <c:v>1.1000000000000001</c:v>
                </c:pt>
              </c:numCache>
            </c:numRef>
          </c:val>
        </c:ser>
        <c:marker val="1"/>
        <c:axId val="60078336"/>
        <c:axId val="60088320"/>
      </c:lineChart>
      <c:catAx>
        <c:axId val="60078336"/>
        <c:scaling>
          <c:orientation val="minMax"/>
        </c:scaling>
        <c:delete val="1"/>
        <c:axPos val="b"/>
        <c:tickLblPos val="none"/>
        <c:crossAx val="60088320"/>
        <c:crosses val="autoZero"/>
        <c:auto val="1"/>
        <c:lblAlgn val="ctr"/>
        <c:lblOffset val="100"/>
      </c:catAx>
      <c:valAx>
        <c:axId val="60088320"/>
        <c:scaling>
          <c:orientation val="minMax"/>
        </c:scaling>
        <c:delete val="1"/>
        <c:axPos val="l"/>
        <c:numFmt formatCode="General" sourceLinked="1"/>
        <c:tickLblPos val="none"/>
        <c:crossAx val="60078336"/>
        <c:crosses val="autoZero"/>
        <c:crossBetween val="between"/>
      </c:valAx>
      <c:spPr>
        <a:noFill/>
        <a:ln w="25400">
          <a:noFill/>
        </a:ln>
      </c:spPr>
    </c:plotArea>
    <c:plotVisOnly val="1"/>
  </c:chart>
  <c:spPr>
    <a:noFill/>
    <a:ln>
      <a:noFill/>
    </a:ln>
  </c:sp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chart>
    <c:plotArea>
      <c:layout>
        <c:manualLayout>
          <c:layoutTarget val="inner"/>
          <c:xMode val="edge"/>
          <c:yMode val="edge"/>
          <c:x val="8.6274509803921484E-2"/>
          <c:y val="0.18803393494321971"/>
          <c:w val="0.82745098039215659"/>
          <c:h val="0.52136816559907706"/>
        </c:manualLayout>
      </c:layout>
      <c:lineChart>
        <c:grouping val="standard"/>
        <c:ser>
          <c:idx val="0"/>
          <c:order val="0"/>
          <c:spPr>
            <a:ln w="3175">
              <a:solidFill>
                <a:schemeClr val="tx1"/>
              </a:solidFill>
            </a:ln>
          </c:spPr>
          <c:marker>
            <c:symbol val="none"/>
          </c:marker>
          <c:val>
            <c:numRef>
              <c:f>Data!$D$37:$K$37</c:f>
              <c:numCache>
                <c:formatCode>General</c:formatCode>
                <c:ptCount val="8"/>
                <c:pt idx="0">
                  <c:v>4.7487752486647009E-2</c:v>
                </c:pt>
                <c:pt idx="1">
                  <c:v>0.03</c:v>
                </c:pt>
                <c:pt idx="2">
                  <c:v>0</c:v>
                </c:pt>
                <c:pt idx="3">
                  <c:v>0.06</c:v>
                </c:pt>
              </c:numCache>
            </c:numRef>
          </c:val>
        </c:ser>
        <c:marker val="1"/>
        <c:axId val="60123776"/>
        <c:axId val="60129664"/>
      </c:lineChart>
      <c:catAx>
        <c:axId val="60123776"/>
        <c:scaling>
          <c:orientation val="minMax"/>
        </c:scaling>
        <c:delete val="1"/>
        <c:axPos val="b"/>
        <c:tickLblPos val="none"/>
        <c:crossAx val="60129664"/>
        <c:crosses val="autoZero"/>
        <c:auto val="1"/>
        <c:lblAlgn val="ctr"/>
        <c:lblOffset val="100"/>
      </c:catAx>
      <c:valAx>
        <c:axId val="60129664"/>
        <c:scaling>
          <c:orientation val="minMax"/>
        </c:scaling>
        <c:delete val="1"/>
        <c:axPos val="l"/>
        <c:numFmt formatCode="General" sourceLinked="1"/>
        <c:tickLblPos val="none"/>
        <c:crossAx val="60123776"/>
        <c:crosses val="autoZero"/>
        <c:crossBetween val="between"/>
      </c:valAx>
      <c:spPr>
        <a:noFill/>
        <a:ln w="25400">
          <a:noFill/>
        </a:ln>
      </c:spPr>
    </c:plotArea>
    <c:plotVisOnly val="1"/>
  </c:chart>
  <c:spPr>
    <a:noFill/>
    <a:ln>
      <a:noFill/>
    </a:ln>
  </c:spPr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chart>
    <c:plotArea>
      <c:layout>
        <c:manualLayout>
          <c:layoutTarget val="inner"/>
          <c:xMode val="edge"/>
          <c:yMode val="edge"/>
          <c:x val="8.6274509803921484E-2"/>
          <c:y val="0.18803393494321971"/>
          <c:w val="0.82745098039215659"/>
          <c:h val="0.52136816559907706"/>
        </c:manualLayout>
      </c:layout>
      <c:lineChart>
        <c:grouping val="standard"/>
        <c:ser>
          <c:idx val="0"/>
          <c:order val="0"/>
          <c:spPr>
            <a:ln w="3175">
              <a:solidFill>
                <a:schemeClr val="tx1"/>
              </a:solidFill>
            </a:ln>
          </c:spPr>
          <c:marker>
            <c:symbol val="none"/>
          </c:marker>
          <c:val>
            <c:numRef>
              <c:f>Data!$D$38:$K$38</c:f>
              <c:numCache>
                <c:formatCode>General</c:formatCode>
                <c:ptCount val="8"/>
                <c:pt idx="0">
                  <c:v>4.9206292610354783E-4</c:v>
                </c:pt>
                <c:pt idx="1">
                  <c:v>7.6999999999999999E-2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marker val="1"/>
        <c:axId val="60136448"/>
        <c:axId val="60142336"/>
      </c:lineChart>
      <c:catAx>
        <c:axId val="60136448"/>
        <c:scaling>
          <c:orientation val="minMax"/>
        </c:scaling>
        <c:delete val="1"/>
        <c:axPos val="b"/>
        <c:tickLblPos val="none"/>
        <c:crossAx val="60142336"/>
        <c:crosses val="autoZero"/>
        <c:auto val="1"/>
        <c:lblAlgn val="ctr"/>
        <c:lblOffset val="100"/>
      </c:catAx>
      <c:valAx>
        <c:axId val="60142336"/>
        <c:scaling>
          <c:orientation val="minMax"/>
        </c:scaling>
        <c:delete val="1"/>
        <c:axPos val="l"/>
        <c:numFmt formatCode="General" sourceLinked="1"/>
        <c:tickLblPos val="none"/>
        <c:crossAx val="60136448"/>
        <c:crosses val="autoZero"/>
        <c:crossBetween val="between"/>
      </c:valAx>
      <c:spPr>
        <a:noFill/>
        <a:ln w="25400">
          <a:noFill/>
        </a:ln>
      </c:spPr>
    </c:plotArea>
    <c:plotVisOnly val="1"/>
  </c:chart>
  <c:spPr>
    <a:noFill/>
    <a:ln>
      <a:noFill/>
    </a:ln>
  </c:spPr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chart>
    <c:plotArea>
      <c:layout>
        <c:manualLayout>
          <c:layoutTarget val="inner"/>
          <c:xMode val="edge"/>
          <c:yMode val="edge"/>
          <c:x val="8.6274509803921484E-2"/>
          <c:y val="0.18803393494321971"/>
          <c:w val="0.82745098039215659"/>
          <c:h val="0.52136816559907706"/>
        </c:manualLayout>
      </c:layout>
      <c:lineChart>
        <c:grouping val="standard"/>
        <c:ser>
          <c:idx val="0"/>
          <c:order val="0"/>
          <c:spPr>
            <a:ln w="3175">
              <a:solidFill>
                <a:schemeClr val="tx1"/>
              </a:solidFill>
            </a:ln>
          </c:spPr>
          <c:marker>
            <c:symbol val="none"/>
          </c:marker>
          <c:val>
            <c:numRef>
              <c:f>Data!$D$39:$K$39</c:f>
              <c:numCache>
                <c:formatCode>General</c:formatCode>
                <c:ptCount val="8"/>
                <c:pt idx="0">
                  <c:v>0.59061195152229395</c:v>
                </c:pt>
                <c:pt idx="1">
                  <c:v>0.26</c:v>
                </c:pt>
                <c:pt idx="2">
                  <c:v>0.27</c:v>
                </c:pt>
                <c:pt idx="3">
                  <c:v>0.28000000000000003</c:v>
                </c:pt>
              </c:numCache>
            </c:numRef>
          </c:val>
        </c:ser>
        <c:marker val="1"/>
        <c:axId val="60153216"/>
        <c:axId val="60167296"/>
      </c:lineChart>
      <c:catAx>
        <c:axId val="60153216"/>
        <c:scaling>
          <c:orientation val="minMax"/>
        </c:scaling>
        <c:delete val="1"/>
        <c:axPos val="b"/>
        <c:tickLblPos val="none"/>
        <c:crossAx val="60167296"/>
        <c:crosses val="autoZero"/>
        <c:auto val="1"/>
        <c:lblAlgn val="ctr"/>
        <c:lblOffset val="100"/>
      </c:catAx>
      <c:valAx>
        <c:axId val="60167296"/>
        <c:scaling>
          <c:orientation val="minMax"/>
        </c:scaling>
        <c:delete val="1"/>
        <c:axPos val="l"/>
        <c:numFmt formatCode="General" sourceLinked="1"/>
        <c:tickLblPos val="none"/>
        <c:crossAx val="60153216"/>
        <c:crosses val="autoZero"/>
        <c:crossBetween val="between"/>
      </c:valAx>
      <c:spPr>
        <a:noFill/>
        <a:ln w="25400">
          <a:noFill/>
        </a:ln>
      </c:spPr>
    </c:plotArea>
    <c:plotVisOnly val="1"/>
  </c:chart>
  <c:spPr>
    <a:noFill/>
    <a:ln>
      <a:noFill/>
    </a:ln>
  </c:spPr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chart>
    <c:plotArea>
      <c:layout>
        <c:manualLayout>
          <c:layoutTarget val="inner"/>
          <c:xMode val="edge"/>
          <c:yMode val="edge"/>
          <c:x val="8.6274509803921484E-2"/>
          <c:y val="0.18803393494321971"/>
          <c:w val="0.82745098039215659"/>
          <c:h val="0.52136816559907706"/>
        </c:manualLayout>
      </c:layout>
      <c:lineChart>
        <c:grouping val="standard"/>
        <c:ser>
          <c:idx val="0"/>
          <c:order val="0"/>
          <c:spPr>
            <a:ln w="3175">
              <a:solidFill>
                <a:schemeClr val="tx1"/>
              </a:solidFill>
            </a:ln>
          </c:spPr>
          <c:marker>
            <c:symbol val="none"/>
          </c:marker>
          <c:val>
            <c:numRef>
              <c:f>Data!$D$40:$K$40</c:f>
              <c:numCache>
                <c:formatCode>General</c:formatCode>
                <c:ptCount val="8"/>
                <c:pt idx="0">
                  <c:v>1.0614993195754381</c:v>
                </c:pt>
                <c:pt idx="1">
                  <c:v>0.44</c:v>
                </c:pt>
                <c:pt idx="2">
                  <c:v>0.43</c:v>
                </c:pt>
                <c:pt idx="3">
                  <c:v>0.67</c:v>
                </c:pt>
              </c:numCache>
            </c:numRef>
          </c:val>
        </c:ser>
        <c:marker val="1"/>
        <c:axId val="60203008"/>
        <c:axId val="60204544"/>
      </c:lineChart>
      <c:catAx>
        <c:axId val="60203008"/>
        <c:scaling>
          <c:orientation val="minMax"/>
        </c:scaling>
        <c:delete val="1"/>
        <c:axPos val="b"/>
        <c:tickLblPos val="none"/>
        <c:crossAx val="60204544"/>
        <c:crosses val="autoZero"/>
        <c:auto val="1"/>
        <c:lblAlgn val="ctr"/>
        <c:lblOffset val="100"/>
      </c:catAx>
      <c:valAx>
        <c:axId val="60204544"/>
        <c:scaling>
          <c:orientation val="minMax"/>
        </c:scaling>
        <c:delete val="1"/>
        <c:axPos val="l"/>
        <c:numFmt formatCode="General" sourceLinked="1"/>
        <c:tickLblPos val="none"/>
        <c:crossAx val="60203008"/>
        <c:crosses val="autoZero"/>
        <c:crossBetween val="between"/>
      </c:valAx>
      <c:spPr>
        <a:noFill/>
        <a:ln w="25400">
          <a:noFill/>
        </a:ln>
      </c:spPr>
    </c:plotArea>
    <c:plotVisOnly val="1"/>
  </c:chart>
  <c:spPr>
    <a:noFill/>
    <a:ln>
      <a:noFill/>
    </a:ln>
  </c:spPr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chart>
    <c:plotArea>
      <c:layout>
        <c:manualLayout>
          <c:layoutTarget val="inner"/>
          <c:xMode val="edge"/>
          <c:yMode val="edge"/>
          <c:x val="8.6274509803921484E-2"/>
          <c:y val="0.18803393494321971"/>
          <c:w val="0.82745098039215659"/>
          <c:h val="0.52136816559907706"/>
        </c:manualLayout>
      </c:layout>
      <c:lineChart>
        <c:grouping val="standard"/>
        <c:ser>
          <c:idx val="0"/>
          <c:order val="0"/>
          <c:spPr>
            <a:ln w="3175">
              <a:solidFill>
                <a:schemeClr val="tx1"/>
              </a:solidFill>
            </a:ln>
          </c:spPr>
          <c:marker>
            <c:symbol val="none"/>
          </c:marker>
          <c:val>
            <c:numRef>
              <c:f>Data!$D$41:$K$41</c:f>
              <c:numCache>
                <c:formatCode>General</c:formatCode>
                <c:ptCount val="8"/>
                <c:pt idx="0">
                  <c:v>6.364797576232617E-2</c:v>
                </c:pt>
                <c:pt idx="1">
                  <c:v>0.46</c:v>
                </c:pt>
                <c:pt idx="2">
                  <c:v>0.21</c:v>
                </c:pt>
                <c:pt idx="3">
                  <c:v>0.42</c:v>
                </c:pt>
              </c:numCache>
            </c:numRef>
          </c:val>
        </c:ser>
        <c:marker val="1"/>
        <c:axId val="60227968"/>
        <c:axId val="60229504"/>
      </c:lineChart>
      <c:catAx>
        <c:axId val="60227968"/>
        <c:scaling>
          <c:orientation val="minMax"/>
        </c:scaling>
        <c:delete val="1"/>
        <c:axPos val="b"/>
        <c:tickLblPos val="none"/>
        <c:crossAx val="60229504"/>
        <c:crosses val="autoZero"/>
        <c:auto val="1"/>
        <c:lblAlgn val="ctr"/>
        <c:lblOffset val="100"/>
      </c:catAx>
      <c:valAx>
        <c:axId val="60229504"/>
        <c:scaling>
          <c:orientation val="minMax"/>
        </c:scaling>
        <c:delete val="1"/>
        <c:axPos val="l"/>
        <c:numFmt formatCode="General" sourceLinked="1"/>
        <c:tickLblPos val="none"/>
        <c:crossAx val="60227968"/>
        <c:crosses val="autoZero"/>
        <c:crossBetween val="between"/>
      </c:valAx>
      <c:spPr>
        <a:noFill/>
        <a:ln w="25400">
          <a:noFill/>
        </a:ln>
      </c:spPr>
    </c:plotArea>
    <c:plotVisOnly val="1"/>
  </c:chart>
  <c:spPr>
    <a:noFill/>
    <a:ln>
      <a:noFill/>
    </a:ln>
  </c:spPr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chart>
    <c:plotArea>
      <c:layout>
        <c:manualLayout>
          <c:layoutTarget val="inner"/>
          <c:xMode val="edge"/>
          <c:yMode val="edge"/>
          <c:x val="8.6274509803921484E-2"/>
          <c:y val="0.18803393494321971"/>
          <c:w val="0.82745098039215659"/>
          <c:h val="0.52136816559907706"/>
        </c:manualLayout>
      </c:layout>
      <c:lineChart>
        <c:grouping val="standard"/>
        <c:ser>
          <c:idx val="0"/>
          <c:order val="0"/>
          <c:spPr>
            <a:ln w="3175">
              <a:solidFill>
                <a:schemeClr val="tx1"/>
              </a:solidFill>
            </a:ln>
          </c:spPr>
          <c:marker>
            <c:symbol val="none"/>
          </c:marker>
          <c:val>
            <c:numRef>
              <c:f>Data!$D$42:$K$42</c:f>
              <c:numCache>
                <c:formatCode>General</c:formatCode>
                <c:ptCount val="8"/>
                <c:pt idx="0">
                  <c:v>0.05</c:v>
                </c:pt>
                <c:pt idx="1">
                  <c:v>3.4099999999999998E-2</c:v>
                </c:pt>
                <c:pt idx="2">
                  <c:v>0.03</c:v>
                </c:pt>
                <c:pt idx="3">
                  <c:v>1.4E-2</c:v>
                </c:pt>
              </c:numCache>
            </c:numRef>
          </c:val>
        </c:ser>
        <c:marker val="1"/>
        <c:axId val="60261120"/>
        <c:axId val="60262656"/>
      </c:lineChart>
      <c:catAx>
        <c:axId val="60261120"/>
        <c:scaling>
          <c:orientation val="minMax"/>
        </c:scaling>
        <c:delete val="1"/>
        <c:axPos val="b"/>
        <c:tickLblPos val="none"/>
        <c:crossAx val="60262656"/>
        <c:crosses val="autoZero"/>
        <c:auto val="1"/>
        <c:lblAlgn val="ctr"/>
        <c:lblOffset val="100"/>
      </c:catAx>
      <c:valAx>
        <c:axId val="60262656"/>
        <c:scaling>
          <c:orientation val="minMax"/>
        </c:scaling>
        <c:delete val="1"/>
        <c:axPos val="l"/>
        <c:numFmt formatCode="General" sourceLinked="1"/>
        <c:tickLblPos val="none"/>
        <c:crossAx val="60261120"/>
        <c:crosses val="autoZero"/>
        <c:crossBetween val="between"/>
      </c:valAx>
      <c:spPr>
        <a:noFill/>
        <a:ln w="25400">
          <a:noFill/>
        </a:ln>
      </c:spPr>
    </c:plotArea>
    <c:plotVisOnly val="1"/>
  </c:chart>
  <c:spPr>
    <a:noFill/>
    <a:ln>
      <a:noFill/>
    </a:ln>
  </c:spPr>
  <c:printSettings>
    <c:headerFooter/>
    <c:pageMargins b="0.75000000000000677" l="0.70000000000000062" r="0.70000000000000062" t="0.75000000000000677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chart>
    <c:plotArea>
      <c:layout>
        <c:manualLayout>
          <c:layoutTarget val="inner"/>
          <c:xMode val="edge"/>
          <c:yMode val="edge"/>
          <c:x val="8.6274509803921484E-2"/>
          <c:y val="0.18803393494321971"/>
          <c:w val="0.82745098039215659"/>
          <c:h val="0.52136816559907706"/>
        </c:manualLayout>
      </c:layout>
      <c:lineChart>
        <c:grouping val="standard"/>
        <c:ser>
          <c:idx val="0"/>
          <c:order val="0"/>
          <c:spPr>
            <a:ln w="3175">
              <a:solidFill>
                <a:schemeClr val="tx1"/>
              </a:solidFill>
            </a:ln>
          </c:spPr>
          <c:marker>
            <c:symbol val="none"/>
          </c:marker>
          <c:val>
            <c:numRef>
              <c:f>Data!$D$43:$K$43</c:f>
              <c:numCache>
                <c:formatCode>General</c:formatCode>
                <c:ptCount val="8"/>
                <c:pt idx="0">
                  <c:v>5.1227603632068346E-2</c:v>
                </c:pt>
                <c:pt idx="1">
                  <c:v>5.2499999999999998E-2</c:v>
                </c:pt>
                <c:pt idx="2">
                  <c:v>5.4899999999999997E-2</c:v>
                </c:pt>
                <c:pt idx="3">
                  <c:v>6.5000000000000002E-2</c:v>
                </c:pt>
              </c:numCache>
            </c:numRef>
          </c:val>
        </c:ser>
        <c:marker val="1"/>
        <c:axId val="60290560"/>
        <c:axId val="60292096"/>
      </c:lineChart>
      <c:catAx>
        <c:axId val="60290560"/>
        <c:scaling>
          <c:orientation val="minMax"/>
        </c:scaling>
        <c:delete val="1"/>
        <c:axPos val="b"/>
        <c:tickLblPos val="none"/>
        <c:crossAx val="60292096"/>
        <c:crosses val="autoZero"/>
        <c:auto val="1"/>
        <c:lblAlgn val="ctr"/>
        <c:lblOffset val="100"/>
      </c:catAx>
      <c:valAx>
        <c:axId val="60292096"/>
        <c:scaling>
          <c:orientation val="minMax"/>
        </c:scaling>
        <c:delete val="1"/>
        <c:axPos val="l"/>
        <c:numFmt formatCode="General" sourceLinked="1"/>
        <c:tickLblPos val="none"/>
        <c:crossAx val="60290560"/>
        <c:crosses val="autoZero"/>
        <c:crossBetween val="between"/>
      </c:valAx>
      <c:spPr>
        <a:noFill/>
        <a:ln w="25400">
          <a:noFill/>
        </a:ln>
      </c:spPr>
    </c:plotArea>
    <c:plotVisOnly val="1"/>
  </c:chart>
  <c:spPr>
    <a:noFill/>
    <a:ln>
      <a:noFill/>
    </a:ln>
  </c:spPr>
  <c:printSettings>
    <c:headerFooter/>
    <c:pageMargins b="0.75000000000000699" l="0.70000000000000062" r="0.70000000000000062" t="0.75000000000000699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chart>
    <c:plotArea>
      <c:layout/>
      <c:lineChart>
        <c:grouping val="standard"/>
        <c:ser>
          <c:idx val="0"/>
          <c:order val="0"/>
          <c:marker>
            <c:symbol val="none"/>
          </c:marker>
          <c:dLbls>
            <c:dLbl>
              <c:idx val="0"/>
              <c:layout>
                <c:manualLayout>
                  <c:x val="-5.936920222634523E-2"/>
                  <c:y val="3.7890573387945811E-2"/>
                </c:manualLayout>
              </c:layout>
              <c:showVal val="1"/>
            </c:dLbl>
            <c:dLbl>
              <c:idx val="1"/>
              <c:layout>
                <c:manualLayout>
                  <c:x val="-4.2053184910327918E-2"/>
                  <c:y val="-4.8716451498787526E-2"/>
                </c:manualLayout>
              </c:layout>
              <c:showVal val="1"/>
            </c:dLbl>
            <c:txPr>
              <a:bodyPr/>
              <a:lstStyle/>
              <a:p>
                <a:pPr>
                  <a:defRPr sz="900"/>
                </a:pPr>
                <a:endParaRPr lang="es-CO"/>
              </a:p>
            </c:txPr>
            <c:showVal val="1"/>
          </c:dLbls>
          <c:cat>
            <c:strRef>
              <c:f>Data!$D$2:$K$2</c:f>
              <c:strCache>
                <c:ptCount val="8"/>
                <c:pt idx="0">
                  <c:v>Semestre I 2009</c:v>
                </c:pt>
                <c:pt idx="1">
                  <c:v>Semestre II 2009</c:v>
                </c:pt>
                <c:pt idx="2">
                  <c:v>Semestre I 2010</c:v>
                </c:pt>
                <c:pt idx="3">
                  <c:v>Semestre II 2010</c:v>
                </c:pt>
                <c:pt idx="4">
                  <c:v>Semestre I 2011</c:v>
                </c:pt>
                <c:pt idx="5">
                  <c:v>Semestre II 2011</c:v>
                </c:pt>
                <c:pt idx="6">
                  <c:v>Semestre I 2012</c:v>
                </c:pt>
                <c:pt idx="7">
                  <c:v>Semestre II 2012</c:v>
                </c:pt>
              </c:strCache>
            </c:strRef>
          </c:cat>
          <c:val>
            <c:numRef>
              <c:f>Data!$D$60:$K$60</c:f>
              <c:numCache>
                <c:formatCode>0%</c:formatCode>
                <c:ptCount val="8"/>
                <c:pt idx="0">
                  <c:v>0.54</c:v>
                </c:pt>
                <c:pt idx="1">
                  <c:v>0.7</c:v>
                </c:pt>
                <c:pt idx="2">
                  <c:v>0.66900000000000004</c:v>
                </c:pt>
                <c:pt idx="3">
                  <c:v>0.78</c:v>
                </c:pt>
              </c:numCache>
            </c:numRef>
          </c:val>
        </c:ser>
        <c:marker val="1"/>
        <c:axId val="60607872"/>
        <c:axId val="60609664"/>
      </c:lineChart>
      <c:catAx>
        <c:axId val="60607872"/>
        <c:scaling>
          <c:orientation val="minMax"/>
        </c:scaling>
        <c:axPos val="b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s-CO"/>
          </a:p>
        </c:txPr>
        <c:crossAx val="60609664"/>
        <c:crosses val="autoZero"/>
        <c:auto val="1"/>
        <c:lblAlgn val="ctr"/>
        <c:lblOffset val="100"/>
      </c:catAx>
      <c:valAx>
        <c:axId val="60609664"/>
        <c:scaling>
          <c:orientation val="minMax"/>
          <c:max val="1"/>
          <c:min val="0.4"/>
        </c:scaling>
        <c:axPos val="l"/>
        <c:numFmt formatCode="0%" sourceLinked="1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s-CO"/>
          </a:p>
        </c:txPr>
        <c:crossAx val="60607872"/>
        <c:crosses val="autoZero"/>
        <c:crossBetween val="between"/>
        <c:majorUnit val="0.1"/>
      </c:valAx>
    </c:plotArea>
    <c:plotVisOnly val="1"/>
  </c:chart>
  <c:spPr>
    <a:noFill/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chart>
    <c:plotArea>
      <c:layout>
        <c:manualLayout>
          <c:layoutTarget val="inner"/>
          <c:xMode val="edge"/>
          <c:yMode val="edge"/>
          <c:x val="8.6274509803921484E-2"/>
          <c:y val="0.18803393494321971"/>
          <c:w val="0.82745098039215659"/>
          <c:h val="0.52136816559907706"/>
        </c:manualLayout>
      </c:layout>
      <c:lineChart>
        <c:grouping val="standard"/>
        <c:ser>
          <c:idx val="0"/>
          <c:order val="0"/>
          <c:spPr>
            <a:ln w="3175">
              <a:solidFill>
                <a:schemeClr val="tx1"/>
              </a:solidFill>
            </a:ln>
          </c:spPr>
          <c:marker>
            <c:symbol val="none"/>
          </c:marker>
          <c:val>
            <c:numRef>
              <c:f>Data!$D$45:$K$45</c:f>
              <c:numCache>
                <c:formatCode>0.00</c:formatCode>
                <c:ptCount val="8"/>
                <c:pt idx="0">
                  <c:v>0.98</c:v>
                </c:pt>
                <c:pt idx="1">
                  <c:v>0.97696000000000005</c:v>
                </c:pt>
                <c:pt idx="2">
                  <c:v>0.22872380952380952</c:v>
                </c:pt>
                <c:pt idx="3">
                  <c:v>1</c:v>
                </c:pt>
              </c:numCache>
            </c:numRef>
          </c:val>
        </c:ser>
        <c:marker val="1"/>
        <c:axId val="60619392"/>
        <c:axId val="60629376"/>
      </c:lineChart>
      <c:catAx>
        <c:axId val="60619392"/>
        <c:scaling>
          <c:orientation val="minMax"/>
        </c:scaling>
        <c:delete val="1"/>
        <c:axPos val="b"/>
        <c:tickLblPos val="none"/>
        <c:crossAx val="60629376"/>
        <c:crosses val="autoZero"/>
        <c:auto val="1"/>
        <c:lblAlgn val="ctr"/>
        <c:lblOffset val="100"/>
      </c:catAx>
      <c:valAx>
        <c:axId val="60629376"/>
        <c:scaling>
          <c:orientation val="minMax"/>
        </c:scaling>
        <c:delete val="1"/>
        <c:axPos val="l"/>
        <c:numFmt formatCode="0.00" sourceLinked="1"/>
        <c:tickLblPos val="none"/>
        <c:crossAx val="60619392"/>
        <c:crosses val="autoZero"/>
        <c:crossBetween val="between"/>
      </c:valAx>
      <c:spPr>
        <a:noFill/>
        <a:ln w="25400">
          <a:noFill/>
        </a:ln>
      </c:spPr>
    </c:plotArea>
    <c:plotVisOnly val="1"/>
  </c:chart>
  <c:spPr>
    <a:noFill/>
    <a:ln>
      <a:noFill/>
    </a:ln>
  </c:spPr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chart>
    <c:plotArea>
      <c:layout>
        <c:manualLayout>
          <c:layoutTarget val="inner"/>
          <c:xMode val="edge"/>
          <c:yMode val="edge"/>
          <c:x val="8.6274509803921484E-2"/>
          <c:y val="0.18803393494321971"/>
          <c:w val="0.82745098039215659"/>
          <c:h val="0.52136816559907706"/>
        </c:manualLayout>
      </c:layout>
      <c:lineChart>
        <c:grouping val="standard"/>
        <c:ser>
          <c:idx val="0"/>
          <c:order val="0"/>
          <c:spPr>
            <a:ln w="3175">
              <a:solidFill>
                <a:schemeClr val="tx1"/>
              </a:solidFill>
            </a:ln>
          </c:spPr>
          <c:marker>
            <c:symbol val="none"/>
          </c:marker>
          <c:val>
            <c:numRef>
              <c:f>Data!$D$7:$K$7</c:f>
              <c:numCache>
                <c:formatCode>General</c:formatCode>
                <c:ptCount val="8"/>
                <c:pt idx="0">
                  <c:v>0.08</c:v>
                </c:pt>
                <c:pt idx="1">
                  <c:v>0.05</c:v>
                </c:pt>
                <c:pt idx="2">
                  <c:v>0.05</c:v>
                </c:pt>
                <c:pt idx="3">
                  <c:v>0.05</c:v>
                </c:pt>
              </c:numCache>
            </c:numRef>
          </c:val>
        </c:ser>
        <c:marker val="1"/>
        <c:axId val="57196928"/>
        <c:axId val="57198464"/>
      </c:lineChart>
      <c:catAx>
        <c:axId val="57196928"/>
        <c:scaling>
          <c:orientation val="minMax"/>
        </c:scaling>
        <c:delete val="1"/>
        <c:axPos val="b"/>
        <c:tickLblPos val="none"/>
        <c:crossAx val="57198464"/>
        <c:crosses val="autoZero"/>
        <c:auto val="1"/>
        <c:lblAlgn val="ctr"/>
        <c:lblOffset val="100"/>
      </c:catAx>
      <c:valAx>
        <c:axId val="57198464"/>
        <c:scaling>
          <c:orientation val="minMax"/>
        </c:scaling>
        <c:delete val="1"/>
        <c:axPos val="l"/>
        <c:numFmt formatCode="General" sourceLinked="1"/>
        <c:tickLblPos val="none"/>
        <c:crossAx val="57196928"/>
        <c:crosses val="autoZero"/>
        <c:crossBetween val="between"/>
      </c:valAx>
      <c:spPr>
        <a:noFill/>
        <a:ln w="25400">
          <a:noFill/>
        </a:ln>
      </c:spPr>
    </c:plotArea>
    <c:plotVisOnly val="1"/>
  </c:chart>
  <c:spPr>
    <a:noFill/>
    <a:ln>
      <a:noFill/>
    </a:ln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chart>
    <c:plotArea>
      <c:layout>
        <c:manualLayout>
          <c:layoutTarget val="inner"/>
          <c:xMode val="edge"/>
          <c:yMode val="edge"/>
          <c:x val="8.6274509803921484E-2"/>
          <c:y val="0.18803393494321971"/>
          <c:w val="0.82745098039215659"/>
          <c:h val="0.52136816559907706"/>
        </c:manualLayout>
      </c:layout>
      <c:lineChart>
        <c:grouping val="standard"/>
        <c:ser>
          <c:idx val="0"/>
          <c:order val="0"/>
          <c:spPr>
            <a:ln w="3175">
              <a:solidFill>
                <a:schemeClr val="tx1"/>
              </a:solidFill>
            </a:ln>
          </c:spPr>
          <c:marker>
            <c:symbol val="none"/>
          </c:marker>
          <c:val>
            <c:numRef>
              <c:f>Data!$D$46:$K$46</c:f>
              <c:numCache>
                <c:formatCode>0.00</c:formatCode>
                <c:ptCount val="8"/>
                <c:pt idx="0">
                  <c:v>0.87729729729729733</c:v>
                </c:pt>
                <c:pt idx="1">
                  <c:v>1.5397297297297297</c:v>
                </c:pt>
                <c:pt idx="2">
                  <c:v>0.39485199485199485</c:v>
                </c:pt>
                <c:pt idx="3">
                  <c:v>0.37271557271557271</c:v>
                </c:pt>
              </c:numCache>
            </c:numRef>
          </c:val>
        </c:ser>
        <c:marker val="1"/>
        <c:axId val="60644352"/>
        <c:axId val="60650240"/>
      </c:lineChart>
      <c:catAx>
        <c:axId val="60644352"/>
        <c:scaling>
          <c:orientation val="minMax"/>
        </c:scaling>
        <c:delete val="1"/>
        <c:axPos val="b"/>
        <c:tickLblPos val="none"/>
        <c:crossAx val="60650240"/>
        <c:crosses val="autoZero"/>
        <c:auto val="1"/>
        <c:lblAlgn val="ctr"/>
        <c:lblOffset val="100"/>
      </c:catAx>
      <c:valAx>
        <c:axId val="60650240"/>
        <c:scaling>
          <c:orientation val="minMax"/>
        </c:scaling>
        <c:delete val="1"/>
        <c:axPos val="l"/>
        <c:numFmt formatCode="0.00" sourceLinked="1"/>
        <c:tickLblPos val="none"/>
        <c:crossAx val="60644352"/>
        <c:crosses val="autoZero"/>
        <c:crossBetween val="between"/>
      </c:valAx>
      <c:spPr>
        <a:noFill/>
        <a:ln w="25400">
          <a:noFill/>
        </a:ln>
      </c:spPr>
    </c:plotArea>
    <c:plotVisOnly val="1"/>
  </c:chart>
  <c:spPr>
    <a:noFill/>
    <a:ln>
      <a:noFill/>
    </a:ln>
  </c:spPr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chart>
    <c:plotArea>
      <c:layout>
        <c:manualLayout>
          <c:layoutTarget val="inner"/>
          <c:xMode val="edge"/>
          <c:yMode val="edge"/>
          <c:x val="8.6274509803921484E-2"/>
          <c:y val="0.18803393494321971"/>
          <c:w val="0.82745098039215659"/>
          <c:h val="0.52136816559907706"/>
        </c:manualLayout>
      </c:layout>
      <c:lineChart>
        <c:grouping val="standard"/>
        <c:ser>
          <c:idx val="0"/>
          <c:order val="0"/>
          <c:spPr>
            <a:ln w="3175">
              <a:solidFill>
                <a:schemeClr val="tx1"/>
              </a:solidFill>
            </a:ln>
          </c:spPr>
          <c:marker>
            <c:symbol val="none"/>
          </c:marker>
          <c:val>
            <c:numRef>
              <c:f>Data!$D$47:$K$47</c:f>
              <c:numCache>
                <c:formatCode>0.00</c:formatCode>
                <c:ptCount val="8"/>
                <c:pt idx="0">
                  <c:v>0.74789473684210528</c:v>
                </c:pt>
                <c:pt idx="1">
                  <c:v>0.76236842105263158</c:v>
                </c:pt>
                <c:pt idx="2">
                  <c:v>0.60902255639097747</c:v>
                </c:pt>
                <c:pt idx="3">
                  <c:v>0.58746867167919803</c:v>
                </c:pt>
              </c:numCache>
            </c:numRef>
          </c:val>
        </c:ser>
        <c:marker val="1"/>
        <c:axId val="60661120"/>
        <c:axId val="60679296"/>
      </c:lineChart>
      <c:catAx>
        <c:axId val="60661120"/>
        <c:scaling>
          <c:orientation val="minMax"/>
        </c:scaling>
        <c:delete val="1"/>
        <c:axPos val="b"/>
        <c:tickLblPos val="none"/>
        <c:crossAx val="60679296"/>
        <c:crosses val="autoZero"/>
        <c:auto val="1"/>
        <c:lblAlgn val="ctr"/>
        <c:lblOffset val="100"/>
      </c:catAx>
      <c:valAx>
        <c:axId val="60679296"/>
        <c:scaling>
          <c:orientation val="minMax"/>
        </c:scaling>
        <c:delete val="1"/>
        <c:axPos val="l"/>
        <c:numFmt formatCode="0.00" sourceLinked="1"/>
        <c:tickLblPos val="none"/>
        <c:crossAx val="60661120"/>
        <c:crosses val="autoZero"/>
        <c:crossBetween val="between"/>
      </c:valAx>
      <c:spPr>
        <a:noFill/>
        <a:ln w="25400">
          <a:noFill/>
        </a:ln>
      </c:spPr>
    </c:plotArea>
    <c:plotVisOnly val="1"/>
  </c:chart>
  <c:spPr>
    <a:noFill/>
    <a:ln>
      <a:noFill/>
    </a:ln>
  </c:spPr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chart>
    <c:plotArea>
      <c:layout>
        <c:manualLayout>
          <c:layoutTarget val="inner"/>
          <c:xMode val="edge"/>
          <c:yMode val="edge"/>
          <c:x val="8.6274509803921484E-2"/>
          <c:y val="0.18803393494321971"/>
          <c:w val="0.82745098039215659"/>
          <c:h val="0.52136816559907706"/>
        </c:manualLayout>
      </c:layout>
      <c:lineChart>
        <c:grouping val="standard"/>
        <c:ser>
          <c:idx val="0"/>
          <c:order val="0"/>
          <c:spPr>
            <a:ln w="3175">
              <a:solidFill>
                <a:schemeClr val="tx1"/>
              </a:solidFill>
            </a:ln>
          </c:spPr>
          <c:marker>
            <c:symbol val="none"/>
          </c:marker>
          <c:val>
            <c:numRef>
              <c:f>Data!$D$48:$K$48</c:f>
              <c:numCache>
                <c:formatCode>0.00</c:formatCode>
                <c:ptCount val="8"/>
                <c:pt idx="0">
                  <c:v>0.54583333333333328</c:v>
                </c:pt>
                <c:pt idx="1">
                  <c:v>0.59291666666666665</c:v>
                </c:pt>
                <c:pt idx="2">
                  <c:v>0.46190476190476193</c:v>
                </c:pt>
                <c:pt idx="3">
                  <c:v>0.47499999999999998</c:v>
                </c:pt>
              </c:numCache>
            </c:numRef>
          </c:val>
        </c:ser>
        <c:marker val="1"/>
        <c:axId val="60706816"/>
        <c:axId val="60708352"/>
      </c:lineChart>
      <c:catAx>
        <c:axId val="60706816"/>
        <c:scaling>
          <c:orientation val="minMax"/>
        </c:scaling>
        <c:delete val="1"/>
        <c:axPos val="b"/>
        <c:tickLblPos val="none"/>
        <c:crossAx val="60708352"/>
        <c:crosses val="autoZero"/>
        <c:auto val="1"/>
        <c:lblAlgn val="ctr"/>
        <c:lblOffset val="100"/>
      </c:catAx>
      <c:valAx>
        <c:axId val="60708352"/>
        <c:scaling>
          <c:orientation val="minMax"/>
        </c:scaling>
        <c:delete val="1"/>
        <c:axPos val="l"/>
        <c:numFmt formatCode="0.00" sourceLinked="1"/>
        <c:tickLblPos val="none"/>
        <c:crossAx val="60706816"/>
        <c:crosses val="autoZero"/>
        <c:crossBetween val="between"/>
      </c:valAx>
      <c:spPr>
        <a:noFill/>
        <a:ln w="25400">
          <a:noFill/>
        </a:ln>
      </c:spPr>
    </c:plotArea>
    <c:plotVisOnly val="1"/>
  </c:chart>
  <c:spPr>
    <a:noFill/>
    <a:ln>
      <a:noFill/>
    </a:ln>
  </c:spPr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chart>
    <c:plotArea>
      <c:layout>
        <c:manualLayout>
          <c:layoutTarget val="inner"/>
          <c:xMode val="edge"/>
          <c:yMode val="edge"/>
          <c:x val="8.6274509803921484E-2"/>
          <c:y val="0.18803393494321971"/>
          <c:w val="0.82745098039215659"/>
          <c:h val="0.52136816559907706"/>
        </c:manualLayout>
      </c:layout>
      <c:lineChart>
        <c:grouping val="standard"/>
        <c:ser>
          <c:idx val="0"/>
          <c:order val="0"/>
          <c:spPr>
            <a:ln w="3175">
              <a:solidFill>
                <a:schemeClr val="tx1"/>
              </a:solidFill>
            </a:ln>
          </c:spPr>
          <c:marker>
            <c:symbol val="none"/>
          </c:marker>
          <c:val>
            <c:numRef>
              <c:f>Data!$D$49:$K$49</c:f>
              <c:numCache>
                <c:formatCode>0.00</c:formatCode>
                <c:ptCount val="8"/>
                <c:pt idx="0">
                  <c:v>0.87692000000000003</c:v>
                </c:pt>
                <c:pt idx="1">
                  <c:v>0.95974000000000004</c:v>
                </c:pt>
                <c:pt idx="2">
                  <c:v>0.9971480804387568</c:v>
                </c:pt>
                <c:pt idx="3">
                  <c:v>1</c:v>
                </c:pt>
              </c:numCache>
            </c:numRef>
          </c:val>
        </c:ser>
        <c:marker val="1"/>
        <c:axId val="60731776"/>
        <c:axId val="60733312"/>
      </c:lineChart>
      <c:catAx>
        <c:axId val="60731776"/>
        <c:scaling>
          <c:orientation val="minMax"/>
        </c:scaling>
        <c:delete val="1"/>
        <c:axPos val="b"/>
        <c:tickLblPos val="none"/>
        <c:crossAx val="60733312"/>
        <c:crosses val="autoZero"/>
        <c:auto val="1"/>
        <c:lblAlgn val="ctr"/>
        <c:lblOffset val="100"/>
      </c:catAx>
      <c:valAx>
        <c:axId val="60733312"/>
        <c:scaling>
          <c:orientation val="minMax"/>
        </c:scaling>
        <c:delete val="1"/>
        <c:axPos val="l"/>
        <c:numFmt formatCode="0.00" sourceLinked="1"/>
        <c:tickLblPos val="none"/>
        <c:crossAx val="60731776"/>
        <c:crosses val="autoZero"/>
        <c:crossBetween val="between"/>
      </c:valAx>
      <c:spPr>
        <a:noFill/>
        <a:ln w="25400">
          <a:noFill/>
        </a:ln>
      </c:spPr>
    </c:plotArea>
    <c:plotVisOnly val="1"/>
  </c:chart>
  <c:spPr>
    <a:noFill/>
    <a:ln>
      <a:noFill/>
    </a:ln>
  </c:sp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chart>
    <c:plotArea>
      <c:layout>
        <c:manualLayout>
          <c:layoutTarget val="inner"/>
          <c:xMode val="edge"/>
          <c:yMode val="edge"/>
          <c:x val="8.6274509803921484E-2"/>
          <c:y val="0.18803393494321971"/>
          <c:w val="0.82745098039215659"/>
          <c:h val="0.52136816559907706"/>
        </c:manualLayout>
      </c:layout>
      <c:lineChart>
        <c:grouping val="standard"/>
        <c:ser>
          <c:idx val="0"/>
          <c:order val="0"/>
          <c:spPr>
            <a:ln w="3175">
              <a:solidFill>
                <a:schemeClr val="tx1"/>
              </a:solidFill>
            </a:ln>
          </c:spPr>
          <c:marker>
            <c:symbol val="none"/>
          </c:marker>
          <c:val>
            <c:numRef>
              <c:f>Data!$D$50:$K$50</c:f>
              <c:numCache>
                <c:formatCode>0.00</c:formatCode>
                <c:ptCount val="8"/>
                <c:pt idx="0">
                  <c:v>0.61445454545454548</c:v>
                </c:pt>
                <c:pt idx="1">
                  <c:v>0.92754545454545456</c:v>
                </c:pt>
                <c:pt idx="2">
                  <c:v>0.60593301435406699</c:v>
                </c:pt>
                <c:pt idx="3">
                  <c:v>0.60985645933014354</c:v>
                </c:pt>
              </c:numCache>
            </c:numRef>
          </c:val>
        </c:ser>
        <c:marker val="1"/>
        <c:axId val="60822272"/>
        <c:axId val="60823808"/>
      </c:lineChart>
      <c:catAx>
        <c:axId val="60822272"/>
        <c:scaling>
          <c:orientation val="minMax"/>
        </c:scaling>
        <c:delete val="1"/>
        <c:axPos val="b"/>
        <c:tickLblPos val="none"/>
        <c:crossAx val="60823808"/>
        <c:crosses val="autoZero"/>
        <c:auto val="1"/>
        <c:lblAlgn val="ctr"/>
        <c:lblOffset val="100"/>
      </c:catAx>
      <c:valAx>
        <c:axId val="60823808"/>
        <c:scaling>
          <c:orientation val="minMax"/>
        </c:scaling>
        <c:delete val="1"/>
        <c:axPos val="l"/>
        <c:numFmt formatCode="0.00" sourceLinked="1"/>
        <c:tickLblPos val="none"/>
        <c:crossAx val="60822272"/>
        <c:crosses val="autoZero"/>
        <c:crossBetween val="between"/>
      </c:valAx>
      <c:spPr>
        <a:noFill/>
        <a:ln w="25400">
          <a:noFill/>
        </a:ln>
      </c:spPr>
    </c:plotArea>
    <c:plotVisOnly val="1"/>
  </c:chart>
  <c:spPr>
    <a:noFill/>
    <a:ln>
      <a:noFill/>
    </a:ln>
  </c:spPr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chart>
    <c:plotArea>
      <c:layout>
        <c:manualLayout>
          <c:layoutTarget val="inner"/>
          <c:xMode val="edge"/>
          <c:yMode val="edge"/>
          <c:x val="8.6274509803921484E-2"/>
          <c:y val="0.18803393494321971"/>
          <c:w val="0.82745098039215659"/>
          <c:h val="0.52136816559907706"/>
        </c:manualLayout>
      </c:layout>
      <c:lineChart>
        <c:grouping val="standard"/>
        <c:ser>
          <c:idx val="0"/>
          <c:order val="0"/>
          <c:spPr>
            <a:ln w="3175">
              <a:solidFill>
                <a:schemeClr val="tx1"/>
              </a:solidFill>
            </a:ln>
          </c:spPr>
          <c:marker>
            <c:symbol val="none"/>
          </c:marker>
          <c:val>
            <c:numRef>
              <c:f>Data!$D$51:$K$51</c:f>
              <c:numCache>
                <c:formatCode>0.00</c:formatCode>
                <c:ptCount val="8"/>
                <c:pt idx="0">
                  <c:v>1.0692929292929292</c:v>
                </c:pt>
                <c:pt idx="1">
                  <c:v>1.06</c:v>
                </c:pt>
                <c:pt idx="2">
                  <c:v>1.1253487253487253</c:v>
                </c:pt>
                <c:pt idx="3">
                  <c:v>1</c:v>
                </c:pt>
              </c:numCache>
            </c:numRef>
          </c:val>
        </c:ser>
        <c:marker val="1"/>
        <c:axId val="60855424"/>
        <c:axId val="60856960"/>
      </c:lineChart>
      <c:catAx>
        <c:axId val="60855424"/>
        <c:scaling>
          <c:orientation val="minMax"/>
        </c:scaling>
        <c:delete val="1"/>
        <c:axPos val="b"/>
        <c:tickLblPos val="none"/>
        <c:crossAx val="60856960"/>
        <c:crosses val="autoZero"/>
        <c:auto val="1"/>
        <c:lblAlgn val="ctr"/>
        <c:lblOffset val="100"/>
      </c:catAx>
      <c:valAx>
        <c:axId val="60856960"/>
        <c:scaling>
          <c:orientation val="minMax"/>
        </c:scaling>
        <c:delete val="1"/>
        <c:axPos val="l"/>
        <c:numFmt formatCode="0.00" sourceLinked="1"/>
        <c:tickLblPos val="none"/>
        <c:crossAx val="60855424"/>
        <c:crosses val="autoZero"/>
        <c:crossBetween val="between"/>
      </c:valAx>
      <c:spPr>
        <a:noFill/>
        <a:ln w="25400">
          <a:noFill/>
        </a:ln>
      </c:spPr>
    </c:plotArea>
    <c:plotVisOnly val="1"/>
  </c:chart>
  <c:spPr>
    <a:noFill/>
    <a:ln>
      <a:noFill/>
    </a:ln>
  </c:spPr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chart>
    <c:plotArea>
      <c:layout>
        <c:manualLayout>
          <c:layoutTarget val="inner"/>
          <c:xMode val="edge"/>
          <c:yMode val="edge"/>
          <c:x val="8.6274509803921484E-2"/>
          <c:y val="0.18803393494321971"/>
          <c:w val="0.82745098039215659"/>
          <c:h val="0.52136816559907706"/>
        </c:manualLayout>
      </c:layout>
      <c:lineChart>
        <c:grouping val="standard"/>
        <c:ser>
          <c:idx val="0"/>
          <c:order val="0"/>
          <c:spPr>
            <a:ln w="3175">
              <a:solidFill>
                <a:schemeClr val="tx1"/>
              </a:solidFill>
            </a:ln>
          </c:spPr>
          <c:marker>
            <c:symbol val="none"/>
          </c:marker>
          <c:val>
            <c:numRef>
              <c:f>Data!$D$52:$K$52</c:f>
              <c:numCache>
                <c:formatCode>0.00</c:formatCode>
                <c:ptCount val="8"/>
                <c:pt idx="0">
                  <c:v>0.53431578947368419</c:v>
                </c:pt>
                <c:pt idx="1">
                  <c:v>0.86031578947368426</c:v>
                </c:pt>
                <c:pt idx="2">
                  <c:v>0.76711779448621553</c:v>
                </c:pt>
                <c:pt idx="3">
                  <c:v>0.71949874686716797</c:v>
                </c:pt>
              </c:numCache>
            </c:numRef>
          </c:val>
        </c:ser>
        <c:marker val="1"/>
        <c:axId val="60872192"/>
        <c:axId val="60873728"/>
      </c:lineChart>
      <c:catAx>
        <c:axId val="60872192"/>
        <c:scaling>
          <c:orientation val="minMax"/>
        </c:scaling>
        <c:delete val="1"/>
        <c:axPos val="b"/>
        <c:tickLblPos val="none"/>
        <c:crossAx val="60873728"/>
        <c:crosses val="autoZero"/>
        <c:auto val="1"/>
        <c:lblAlgn val="ctr"/>
        <c:lblOffset val="100"/>
      </c:catAx>
      <c:valAx>
        <c:axId val="60873728"/>
        <c:scaling>
          <c:orientation val="minMax"/>
        </c:scaling>
        <c:delete val="1"/>
        <c:axPos val="l"/>
        <c:numFmt formatCode="0.00" sourceLinked="1"/>
        <c:tickLblPos val="none"/>
        <c:crossAx val="60872192"/>
        <c:crosses val="autoZero"/>
        <c:crossBetween val="between"/>
      </c:valAx>
      <c:spPr>
        <a:noFill/>
        <a:ln w="25400">
          <a:noFill/>
        </a:ln>
      </c:spPr>
    </c:plotArea>
    <c:plotVisOnly val="1"/>
  </c:chart>
  <c:spPr>
    <a:noFill/>
    <a:ln>
      <a:noFill/>
    </a:ln>
  </c:spPr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chart>
    <c:plotArea>
      <c:layout>
        <c:manualLayout>
          <c:layoutTarget val="inner"/>
          <c:xMode val="edge"/>
          <c:yMode val="edge"/>
          <c:x val="8.6274509803921484E-2"/>
          <c:y val="0.18803393494321971"/>
          <c:w val="0.82745098039215659"/>
          <c:h val="0.52136816559907706"/>
        </c:manualLayout>
      </c:layout>
      <c:lineChart>
        <c:grouping val="standard"/>
        <c:ser>
          <c:idx val="0"/>
          <c:order val="0"/>
          <c:spPr>
            <a:ln w="3175">
              <a:solidFill>
                <a:schemeClr val="tx1"/>
              </a:solidFill>
            </a:ln>
          </c:spPr>
          <c:marker>
            <c:symbol val="none"/>
          </c:marker>
          <c:val>
            <c:numRef>
              <c:f>Data!$D$53:$K$53</c:f>
              <c:numCache>
                <c:formatCode>0.00</c:formatCode>
                <c:ptCount val="8"/>
                <c:pt idx="0">
                  <c:v>0.9303703703703704</c:v>
                </c:pt>
                <c:pt idx="1">
                  <c:v>0.96370370370370373</c:v>
                </c:pt>
                <c:pt idx="2">
                  <c:v>0.80423280423280419</c:v>
                </c:pt>
                <c:pt idx="3">
                  <c:v>0.74109347442680773</c:v>
                </c:pt>
              </c:numCache>
            </c:numRef>
          </c:val>
        </c:ser>
        <c:marker val="1"/>
        <c:axId val="60765696"/>
        <c:axId val="60767232"/>
      </c:lineChart>
      <c:catAx>
        <c:axId val="60765696"/>
        <c:scaling>
          <c:orientation val="minMax"/>
        </c:scaling>
        <c:delete val="1"/>
        <c:axPos val="b"/>
        <c:tickLblPos val="none"/>
        <c:crossAx val="60767232"/>
        <c:crosses val="autoZero"/>
        <c:auto val="1"/>
        <c:lblAlgn val="ctr"/>
        <c:lblOffset val="100"/>
      </c:catAx>
      <c:valAx>
        <c:axId val="60767232"/>
        <c:scaling>
          <c:orientation val="minMax"/>
        </c:scaling>
        <c:delete val="1"/>
        <c:axPos val="l"/>
        <c:numFmt formatCode="0.00" sourceLinked="1"/>
        <c:tickLblPos val="none"/>
        <c:crossAx val="60765696"/>
        <c:crosses val="autoZero"/>
        <c:crossBetween val="between"/>
      </c:valAx>
      <c:spPr>
        <a:noFill/>
        <a:ln w="25400">
          <a:noFill/>
        </a:ln>
      </c:spPr>
    </c:plotArea>
    <c:plotVisOnly val="1"/>
  </c:chart>
  <c:spPr>
    <a:noFill/>
    <a:ln>
      <a:noFill/>
    </a:ln>
  </c:spPr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chart>
    <c:plotArea>
      <c:layout>
        <c:manualLayout>
          <c:layoutTarget val="inner"/>
          <c:xMode val="edge"/>
          <c:yMode val="edge"/>
          <c:x val="8.6274509803921484E-2"/>
          <c:y val="0.18803393494321971"/>
          <c:w val="0.82745098039215659"/>
          <c:h val="0.52136816559907706"/>
        </c:manualLayout>
      </c:layout>
      <c:lineChart>
        <c:grouping val="standard"/>
        <c:ser>
          <c:idx val="0"/>
          <c:order val="0"/>
          <c:spPr>
            <a:ln w="3175">
              <a:solidFill>
                <a:schemeClr val="tx1"/>
              </a:solidFill>
            </a:ln>
          </c:spPr>
          <c:marker>
            <c:symbol val="none"/>
          </c:marker>
          <c:val>
            <c:numRef>
              <c:f>Data!$D$54:$K$54</c:f>
              <c:numCache>
                <c:formatCode>0.00</c:formatCode>
                <c:ptCount val="8"/>
                <c:pt idx="0">
                  <c:v>0.72916666666666663</c:v>
                </c:pt>
                <c:pt idx="1">
                  <c:v>0.77013888888888893</c:v>
                </c:pt>
                <c:pt idx="2">
                  <c:v>0.74470899470899465</c:v>
                </c:pt>
                <c:pt idx="3">
                  <c:v>0.8035714285714286</c:v>
                </c:pt>
              </c:numCache>
            </c:numRef>
          </c:val>
        </c:ser>
        <c:marker val="1"/>
        <c:axId val="60802944"/>
        <c:axId val="60804480"/>
      </c:lineChart>
      <c:catAx>
        <c:axId val="60802944"/>
        <c:scaling>
          <c:orientation val="minMax"/>
        </c:scaling>
        <c:delete val="1"/>
        <c:axPos val="b"/>
        <c:tickLblPos val="none"/>
        <c:crossAx val="60804480"/>
        <c:crosses val="autoZero"/>
        <c:auto val="1"/>
        <c:lblAlgn val="ctr"/>
        <c:lblOffset val="100"/>
      </c:catAx>
      <c:valAx>
        <c:axId val="60804480"/>
        <c:scaling>
          <c:orientation val="minMax"/>
        </c:scaling>
        <c:delete val="1"/>
        <c:axPos val="l"/>
        <c:numFmt formatCode="0.00" sourceLinked="1"/>
        <c:tickLblPos val="none"/>
        <c:crossAx val="60802944"/>
        <c:crosses val="autoZero"/>
        <c:crossBetween val="between"/>
      </c:valAx>
      <c:spPr>
        <a:noFill/>
        <a:ln w="25400">
          <a:noFill/>
        </a:ln>
      </c:spPr>
    </c:plotArea>
    <c:plotVisOnly val="1"/>
  </c:chart>
  <c:spPr>
    <a:noFill/>
    <a:ln>
      <a:noFill/>
    </a:ln>
  </c:spPr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chart>
    <c:plotArea>
      <c:layout>
        <c:manualLayout>
          <c:layoutTarget val="inner"/>
          <c:xMode val="edge"/>
          <c:yMode val="edge"/>
          <c:x val="8.6274509803921484E-2"/>
          <c:y val="0.18803393494321971"/>
          <c:w val="0.82745098039215659"/>
          <c:h val="0.52136816559907706"/>
        </c:manualLayout>
      </c:layout>
      <c:lineChart>
        <c:grouping val="standard"/>
        <c:ser>
          <c:idx val="0"/>
          <c:order val="0"/>
          <c:spPr>
            <a:ln w="3175">
              <a:solidFill>
                <a:schemeClr val="tx1"/>
              </a:solidFill>
            </a:ln>
          </c:spPr>
          <c:marker>
            <c:symbol val="none"/>
          </c:marker>
          <c:val>
            <c:numRef>
              <c:f>Data!$D$55:$K$55</c:f>
              <c:numCache>
                <c:formatCode>0.00</c:formatCode>
                <c:ptCount val="8"/>
                <c:pt idx="0">
                  <c:v>0.9244444444444444</c:v>
                </c:pt>
                <c:pt idx="1">
                  <c:v>0.85277777777777775</c:v>
                </c:pt>
                <c:pt idx="2">
                  <c:v>0.42433862433862435</c:v>
                </c:pt>
                <c:pt idx="3">
                  <c:v>0.3529100529100529</c:v>
                </c:pt>
              </c:numCache>
            </c:numRef>
          </c:val>
        </c:ser>
        <c:marker val="1"/>
        <c:axId val="60897536"/>
        <c:axId val="60915712"/>
      </c:lineChart>
      <c:catAx>
        <c:axId val="60897536"/>
        <c:scaling>
          <c:orientation val="minMax"/>
        </c:scaling>
        <c:delete val="1"/>
        <c:axPos val="b"/>
        <c:tickLblPos val="none"/>
        <c:crossAx val="60915712"/>
        <c:crosses val="autoZero"/>
        <c:auto val="1"/>
        <c:lblAlgn val="ctr"/>
        <c:lblOffset val="100"/>
      </c:catAx>
      <c:valAx>
        <c:axId val="60915712"/>
        <c:scaling>
          <c:orientation val="minMax"/>
        </c:scaling>
        <c:delete val="1"/>
        <c:axPos val="l"/>
        <c:numFmt formatCode="0.00" sourceLinked="1"/>
        <c:tickLblPos val="none"/>
        <c:crossAx val="60897536"/>
        <c:crosses val="autoZero"/>
        <c:crossBetween val="between"/>
      </c:valAx>
      <c:spPr>
        <a:noFill/>
        <a:ln w="25400">
          <a:noFill/>
        </a:ln>
      </c:spPr>
    </c:plotArea>
    <c:plotVisOnly val="1"/>
  </c:chart>
  <c:spPr>
    <a:noFill/>
    <a:ln>
      <a:noFill/>
    </a:ln>
  </c:spPr>
  <c:printSettings>
    <c:headerFooter/>
    <c:pageMargins b="0.75000000000000677" l="0.70000000000000062" r="0.70000000000000062" t="0.75000000000000677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chart>
    <c:plotArea>
      <c:layout>
        <c:manualLayout>
          <c:layoutTarget val="inner"/>
          <c:xMode val="edge"/>
          <c:yMode val="edge"/>
          <c:x val="8.6274509803921484E-2"/>
          <c:y val="0.18803393494321971"/>
          <c:w val="0.82745098039215659"/>
          <c:h val="0.52136816559907706"/>
        </c:manualLayout>
      </c:layout>
      <c:lineChart>
        <c:grouping val="standard"/>
        <c:ser>
          <c:idx val="0"/>
          <c:order val="0"/>
          <c:spPr>
            <a:ln w="3175">
              <a:solidFill>
                <a:schemeClr val="tx1"/>
              </a:solidFill>
            </a:ln>
          </c:spPr>
          <c:marker>
            <c:symbol val="none"/>
          </c:marker>
          <c:val>
            <c:numRef>
              <c:f>Data!$D$8:$K$8</c:f>
              <c:numCache>
                <c:formatCode>General</c:formatCode>
                <c:ptCount val="8"/>
                <c:pt idx="0">
                  <c:v>32</c:v>
                </c:pt>
                <c:pt idx="1">
                  <c:v>64</c:v>
                </c:pt>
                <c:pt idx="2">
                  <c:v>32</c:v>
                </c:pt>
                <c:pt idx="3">
                  <c:v>64</c:v>
                </c:pt>
              </c:numCache>
            </c:numRef>
          </c:val>
        </c:ser>
        <c:marker val="1"/>
        <c:axId val="57872768"/>
        <c:axId val="57874304"/>
      </c:lineChart>
      <c:catAx>
        <c:axId val="57872768"/>
        <c:scaling>
          <c:orientation val="minMax"/>
        </c:scaling>
        <c:delete val="1"/>
        <c:axPos val="b"/>
        <c:tickLblPos val="none"/>
        <c:crossAx val="57874304"/>
        <c:crosses val="autoZero"/>
        <c:auto val="1"/>
        <c:lblAlgn val="ctr"/>
        <c:lblOffset val="100"/>
      </c:catAx>
      <c:valAx>
        <c:axId val="57874304"/>
        <c:scaling>
          <c:orientation val="minMax"/>
        </c:scaling>
        <c:delete val="1"/>
        <c:axPos val="l"/>
        <c:numFmt formatCode="General" sourceLinked="1"/>
        <c:tickLblPos val="none"/>
        <c:crossAx val="57872768"/>
        <c:crosses val="autoZero"/>
        <c:crossBetween val="between"/>
      </c:valAx>
      <c:spPr>
        <a:noFill/>
        <a:ln w="25400">
          <a:noFill/>
        </a:ln>
      </c:spPr>
    </c:plotArea>
    <c:plotVisOnly val="1"/>
  </c:chart>
  <c:spPr>
    <a:noFill/>
    <a:ln>
      <a:noFill/>
    </a:ln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chart>
    <c:plotArea>
      <c:layout>
        <c:manualLayout>
          <c:layoutTarget val="inner"/>
          <c:xMode val="edge"/>
          <c:yMode val="edge"/>
          <c:x val="8.6274509803921484E-2"/>
          <c:y val="0.18803393494321971"/>
          <c:w val="0.82745098039215659"/>
          <c:h val="0.52136816559907706"/>
        </c:manualLayout>
      </c:layout>
      <c:lineChart>
        <c:grouping val="standard"/>
        <c:ser>
          <c:idx val="0"/>
          <c:order val="0"/>
          <c:spPr>
            <a:ln w="3175">
              <a:solidFill>
                <a:schemeClr val="tx1"/>
              </a:solidFill>
            </a:ln>
          </c:spPr>
          <c:marker>
            <c:symbol val="none"/>
          </c:marker>
          <c:val>
            <c:numRef>
              <c:f>Data!$D$56:$K$56</c:f>
              <c:numCache>
                <c:formatCode>0.00</c:formatCode>
                <c:ptCount val="8"/>
                <c:pt idx="0">
                  <c:v>0.37142857142857144</c:v>
                </c:pt>
                <c:pt idx="1">
                  <c:v>0.37142857142857144</c:v>
                </c:pt>
                <c:pt idx="2">
                  <c:v>0.27027027027027029</c:v>
                </c:pt>
                <c:pt idx="3">
                  <c:v>0.44594594594594594</c:v>
                </c:pt>
              </c:numCache>
            </c:numRef>
          </c:val>
        </c:ser>
        <c:marker val="1"/>
        <c:axId val="60934784"/>
        <c:axId val="60940672"/>
      </c:lineChart>
      <c:catAx>
        <c:axId val="60934784"/>
        <c:scaling>
          <c:orientation val="minMax"/>
        </c:scaling>
        <c:delete val="1"/>
        <c:axPos val="b"/>
        <c:tickLblPos val="none"/>
        <c:crossAx val="60940672"/>
        <c:crosses val="autoZero"/>
        <c:auto val="1"/>
        <c:lblAlgn val="ctr"/>
        <c:lblOffset val="100"/>
      </c:catAx>
      <c:valAx>
        <c:axId val="60940672"/>
        <c:scaling>
          <c:orientation val="minMax"/>
        </c:scaling>
        <c:delete val="1"/>
        <c:axPos val="l"/>
        <c:numFmt formatCode="0.00" sourceLinked="1"/>
        <c:tickLblPos val="none"/>
        <c:crossAx val="60934784"/>
        <c:crosses val="autoZero"/>
        <c:crossBetween val="between"/>
      </c:valAx>
      <c:spPr>
        <a:noFill/>
        <a:ln w="25400">
          <a:noFill/>
        </a:ln>
      </c:spPr>
    </c:plotArea>
    <c:plotVisOnly val="1"/>
  </c:chart>
  <c:spPr>
    <a:noFill/>
    <a:ln>
      <a:noFill/>
    </a:ln>
  </c:spPr>
  <c:printSettings>
    <c:headerFooter/>
    <c:pageMargins b="0.75000000000000699" l="0.70000000000000062" r="0.70000000000000062" t="0.75000000000000699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chart>
    <c:plotArea>
      <c:layout>
        <c:manualLayout>
          <c:layoutTarget val="inner"/>
          <c:xMode val="edge"/>
          <c:yMode val="edge"/>
          <c:x val="8.6274509803921484E-2"/>
          <c:y val="0.18803393494321971"/>
          <c:w val="0.82745098039215659"/>
          <c:h val="0.52136816559907706"/>
        </c:manualLayout>
      </c:layout>
      <c:lineChart>
        <c:grouping val="standard"/>
        <c:ser>
          <c:idx val="0"/>
          <c:order val="0"/>
          <c:spPr>
            <a:ln w="3175">
              <a:solidFill>
                <a:schemeClr val="tx1"/>
              </a:solidFill>
            </a:ln>
          </c:spPr>
          <c:marker>
            <c:symbol val="none"/>
          </c:marker>
          <c:val>
            <c:numRef>
              <c:f>Data!$D$57:$K$57</c:f>
              <c:numCache>
                <c:formatCode>0.00</c:formatCode>
                <c:ptCount val="8"/>
                <c:pt idx="0">
                  <c:v>0.63157894736842102</c:v>
                </c:pt>
                <c:pt idx="1">
                  <c:v>0.43157894736842106</c:v>
                </c:pt>
                <c:pt idx="2">
                  <c:v>0.36</c:v>
                </c:pt>
                <c:pt idx="3">
                  <c:v>0.2</c:v>
                </c:pt>
              </c:numCache>
            </c:numRef>
          </c:val>
        </c:ser>
        <c:marker val="1"/>
        <c:axId val="60951552"/>
        <c:axId val="60957440"/>
      </c:lineChart>
      <c:catAx>
        <c:axId val="60951552"/>
        <c:scaling>
          <c:orientation val="minMax"/>
        </c:scaling>
        <c:delete val="1"/>
        <c:axPos val="b"/>
        <c:tickLblPos val="none"/>
        <c:crossAx val="60957440"/>
        <c:crosses val="autoZero"/>
        <c:auto val="1"/>
        <c:lblAlgn val="ctr"/>
        <c:lblOffset val="100"/>
      </c:catAx>
      <c:valAx>
        <c:axId val="60957440"/>
        <c:scaling>
          <c:orientation val="minMax"/>
        </c:scaling>
        <c:delete val="1"/>
        <c:axPos val="l"/>
        <c:numFmt formatCode="0.00" sourceLinked="1"/>
        <c:tickLblPos val="none"/>
        <c:crossAx val="60951552"/>
        <c:crosses val="autoZero"/>
        <c:crossBetween val="between"/>
      </c:valAx>
      <c:spPr>
        <a:noFill/>
        <a:ln w="25400">
          <a:noFill/>
        </a:ln>
      </c:spPr>
    </c:plotArea>
    <c:plotVisOnly val="1"/>
  </c:chart>
  <c:spPr>
    <a:noFill/>
    <a:ln>
      <a:noFill/>
    </a:ln>
  </c:sp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chart>
    <c:plotArea>
      <c:layout>
        <c:manualLayout>
          <c:layoutTarget val="inner"/>
          <c:xMode val="edge"/>
          <c:yMode val="edge"/>
          <c:x val="8.6274509803921484E-2"/>
          <c:y val="0.18803393494321971"/>
          <c:w val="0.82745098039215659"/>
          <c:h val="0.52136816559907706"/>
        </c:manualLayout>
      </c:layout>
      <c:lineChart>
        <c:grouping val="standard"/>
        <c:ser>
          <c:idx val="0"/>
          <c:order val="0"/>
          <c:spPr>
            <a:ln w="3175">
              <a:solidFill>
                <a:schemeClr val="tx1"/>
              </a:solidFill>
            </a:ln>
          </c:spPr>
          <c:marker>
            <c:symbol val="none"/>
          </c:marker>
          <c:val>
            <c:numRef>
              <c:f>Data!$D$58:$K$58</c:f>
              <c:numCache>
                <c:formatCode>0.00</c:formatCode>
                <c:ptCount val="8"/>
                <c:pt idx="0">
                  <c:v>0.97388888888888892</c:v>
                </c:pt>
                <c:pt idx="1">
                  <c:v>0.76594444444444443</c:v>
                </c:pt>
                <c:pt idx="2">
                  <c:v>1.1534779509114981</c:v>
                </c:pt>
                <c:pt idx="3">
                  <c:v>1</c:v>
                </c:pt>
              </c:numCache>
            </c:numRef>
          </c:val>
        </c:ser>
        <c:marker val="1"/>
        <c:axId val="60968320"/>
        <c:axId val="60990592"/>
      </c:lineChart>
      <c:catAx>
        <c:axId val="60968320"/>
        <c:scaling>
          <c:orientation val="minMax"/>
        </c:scaling>
        <c:delete val="1"/>
        <c:axPos val="b"/>
        <c:tickLblPos val="none"/>
        <c:crossAx val="60990592"/>
        <c:crosses val="autoZero"/>
        <c:auto val="1"/>
        <c:lblAlgn val="ctr"/>
        <c:lblOffset val="100"/>
      </c:catAx>
      <c:valAx>
        <c:axId val="60990592"/>
        <c:scaling>
          <c:orientation val="minMax"/>
        </c:scaling>
        <c:delete val="1"/>
        <c:axPos val="l"/>
        <c:numFmt formatCode="0.00" sourceLinked="1"/>
        <c:tickLblPos val="none"/>
        <c:crossAx val="60968320"/>
        <c:crosses val="autoZero"/>
        <c:crossBetween val="between"/>
      </c:valAx>
      <c:spPr>
        <a:noFill/>
        <a:ln w="25400">
          <a:noFill/>
        </a:ln>
      </c:spPr>
    </c:plotArea>
    <c:plotVisOnly val="1"/>
  </c:chart>
  <c:spPr>
    <a:noFill/>
    <a:ln>
      <a:noFill/>
    </a:ln>
  </c:sp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chart>
    <c:plotArea>
      <c:layout>
        <c:manualLayout>
          <c:layoutTarget val="inner"/>
          <c:xMode val="edge"/>
          <c:yMode val="edge"/>
          <c:x val="8.6274509803921484E-2"/>
          <c:y val="0.18803393494321971"/>
          <c:w val="0.82745098039215659"/>
          <c:h val="0.52136816559907706"/>
        </c:manualLayout>
      </c:layout>
      <c:lineChart>
        <c:grouping val="standard"/>
        <c:marker val="1"/>
        <c:axId val="61004800"/>
        <c:axId val="61018880"/>
      </c:lineChart>
      <c:catAx>
        <c:axId val="61004800"/>
        <c:scaling>
          <c:orientation val="minMax"/>
        </c:scaling>
        <c:delete val="1"/>
        <c:axPos val="b"/>
        <c:tickLblPos val="none"/>
        <c:crossAx val="61018880"/>
        <c:crosses val="autoZero"/>
        <c:auto val="1"/>
        <c:lblAlgn val="ctr"/>
        <c:lblOffset val="100"/>
      </c:catAx>
      <c:valAx>
        <c:axId val="61018880"/>
        <c:scaling>
          <c:orientation val="minMax"/>
        </c:scaling>
        <c:delete val="1"/>
        <c:axPos val="l"/>
        <c:numFmt formatCode="General" sourceLinked="1"/>
        <c:tickLblPos val="none"/>
        <c:crossAx val="61004800"/>
        <c:crosses val="autoZero"/>
        <c:crossBetween val="between"/>
      </c:valAx>
      <c:spPr>
        <a:noFill/>
        <a:ln w="25400">
          <a:noFill/>
        </a:ln>
      </c:spPr>
    </c:plotArea>
    <c:plotVisOnly val="1"/>
  </c:chart>
  <c:spPr>
    <a:noFill/>
    <a:ln>
      <a:noFill/>
    </a:ln>
  </c:spPr>
  <c:printSettings>
    <c:headerFooter/>
    <c:pageMargins b="0.75000000000000477" l="0.70000000000000062" r="0.70000000000000062" t="0.75000000000000477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chart>
    <c:plotArea>
      <c:layout>
        <c:manualLayout>
          <c:layoutTarget val="inner"/>
          <c:xMode val="edge"/>
          <c:yMode val="edge"/>
          <c:x val="8.6274509803921484E-2"/>
          <c:y val="0.18803393494321971"/>
          <c:w val="0.82745098039215659"/>
          <c:h val="0.52136816559907706"/>
        </c:manualLayout>
      </c:layout>
      <c:lineChart>
        <c:grouping val="standard"/>
        <c:ser>
          <c:idx val="0"/>
          <c:order val="0"/>
          <c:spPr>
            <a:ln w="3175">
              <a:solidFill>
                <a:schemeClr val="tx1"/>
              </a:solidFill>
            </a:ln>
          </c:spPr>
          <c:marker>
            <c:symbol val="none"/>
          </c:marker>
          <c:val>
            <c:numRef>
              <c:f>Data!$D$9:$K$9</c:f>
              <c:numCache>
                <c:formatCode>General</c:formatCode>
                <c:ptCount val="8"/>
                <c:pt idx="0">
                  <c:v>68</c:v>
                </c:pt>
                <c:pt idx="1">
                  <c:v>136</c:v>
                </c:pt>
                <c:pt idx="2">
                  <c:v>20</c:v>
                </c:pt>
                <c:pt idx="3">
                  <c:v>34</c:v>
                </c:pt>
              </c:numCache>
            </c:numRef>
          </c:val>
        </c:ser>
        <c:marker val="1"/>
        <c:axId val="57905920"/>
        <c:axId val="57907456"/>
      </c:lineChart>
      <c:catAx>
        <c:axId val="57905920"/>
        <c:scaling>
          <c:orientation val="minMax"/>
        </c:scaling>
        <c:delete val="1"/>
        <c:axPos val="b"/>
        <c:tickLblPos val="none"/>
        <c:crossAx val="57907456"/>
        <c:crosses val="autoZero"/>
        <c:auto val="1"/>
        <c:lblAlgn val="ctr"/>
        <c:lblOffset val="100"/>
      </c:catAx>
      <c:valAx>
        <c:axId val="57907456"/>
        <c:scaling>
          <c:orientation val="minMax"/>
        </c:scaling>
        <c:delete val="1"/>
        <c:axPos val="l"/>
        <c:numFmt formatCode="General" sourceLinked="1"/>
        <c:tickLblPos val="none"/>
        <c:crossAx val="57905920"/>
        <c:crosses val="autoZero"/>
        <c:crossBetween val="between"/>
      </c:valAx>
      <c:spPr>
        <a:noFill/>
        <a:ln w="25400">
          <a:noFill/>
        </a:ln>
      </c:spPr>
    </c:plotArea>
    <c:plotVisOnly val="1"/>
  </c:chart>
  <c:spPr>
    <a:noFill/>
    <a:ln>
      <a:noFill/>
    </a:ln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chart>
    <c:plotArea>
      <c:layout>
        <c:manualLayout>
          <c:layoutTarget val="inner"/>
          <c:xMode val="edge"/>
          <c:yMode val="edge"/>
          <c:x val="8.6274509803921484E-2"/>
          <c:y val="0.18803393494321971"/>
          <c:w val="0.82745098039215659"/>
          <c:h val="0.52136816559907706"/>
        </c:manualLayout>
      </c:layout>
      <c:lineChart>
        <c:grouping val="standard"/>
        <c:ser>
          <c:idx val="0"/>
          <c:order val="0"/>
          <c:spPr>
            <a:ln w="3175">
              <a:solidFill>
                <a:schemeClr val="tx1"/>
              </a:solidFill>
            </a:ln>
          </c:spPr>
          <c:marker>
            <c:symbol val="none"/>
          </c:marker>
          <c:val>
            <c:numRef>
              <c:f>Data!$D$10:$K$10</c:f>
              <c:numCache>
                <c:formatCode>General</c:formatCode>
                <c:ptCount val="8"/>
                <c:pt idx="0">
                  <c:v>68</c:v>
                </c:pt>
                <c:pt idx="1">
                  <c:v>136</c:v>
                </c:pt>
                <c:pt idx="2">
                  <c:v>9</c:v>
                </c:pt>
                <c:pt idx="3">
                  <c:v>36</c:v>
                </c:pt>
              </c:numCache>
            </c:numRef>
          </c:val>
        </c:ser>
        <c:marker val="1"/>
        <c:axId val="47711360"/>
        <c:axId val="47712896"/>
      </c:lineChart>
      <c:catAx>
        <c:axId val="47711360"/>
        <c:scaling>
          <c:orientation val="minMax"/>
        </c:scaling>
        <c:delete val="1"/>
        <c:axPos val="b"/>
        <c:tickLblPos val="none"/>
        <c:crossAx val="47712896"/>
        <c:crosses val="autoZero"/>
        <c:auto val="1"/>
        <c:lblAlgn val="ctr"/>
        <c:lblOffset val="100"/>
      </c:catAx>
      <c:valAx>
        <c:axId val="47712896"/>
        <c:scaling>
          <c:orientation val="minMax"/>
        </c:scaling>
        <c:delete val="1"/>
        <c:axPos val="l"/>
        <c:numFmt formatCode="General" sourceLinked="1"/>
        <c:tickLblPos val="none"/>
        <c:crossAx val="47711360"/>
        <c:crosses val="autoZero"/>
        <c:crossBetween val="between"/>
      </c:valAx>
      <c:spPr>
        <a:noFill/>
        <a:ln w="25400">
          <a:noFill/>
        </a:ln>
      </c:spPr>
    </c:plotArea>
    <c:plotVisOnly val="1"/>
  </c:chart>
  <c:spPr>
    <a:noFill/>
    <a:ln>
      <a:noFill/>
    </a:ln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chart>
    <c:plotArea>
      <c:layout>
        <c:manualLayout>
          <c:layoutTarget val="inner"/>
          <c:xMode val="edge"/>
          <c:yMode val="edge"/>
          <c:x val="8.6274509803921484E-2"/>
          <c:y val="0.18803393494321971"/>
          <c:w val="0.82745098039215659"/>
          <c:h val="0.52136816559907706"/>
        </c:manualLayout>
      </c:layout>
      <c:lineChart>
        <c:grouping val="standard"/>
        <c:ser>
          <c:idx val="0"/>
          <c:order val="0"/>
          <c:spPr>
            <a:ln w="3175">
              <a:solidFill>
                <a:schemeClr val="tx1"/>
              </a:solidFill>
            </a:ln>
          </c:spPr>
          <c:marker>
            <c:symbol val="none"/>
          </c:marker>
          <c:val>
            <c:numRef>
              <c:f>Data!$D$11:$K$11</c:f>
              <c:numCache>
                <c:formatCode>General</c:formatCode>
                <c:ptCount val="8"/>
                <c:pt idx="0">
                  <c:v>20</c:v>
                </c:pt>
                <c:pt idx="1">
                  <c:v>40</c:v>
                </c:pt>
                <c:pt idx="2">
                  <c:v>10</c:v>
                </c:pt>
                <c:pt idx="3">
                  <c:v>18</c:v>
                </c:pt>
              </c:numCache>
            </c:numRef>
          </c:val>
        </c:ser>
        <c:marker val="1"/>
        <c:axId val="47728128"/>
        <c:axId val="47729664"/>
      </c:lineChart>
      <c:catAx>
        <c:axId val="47728128"/>
        <c:scaling>
          <c:orientation val="minMax"/>
        </c:scaling>
        <c:delete val="1"/>
        <c:axPos val="b"/>
        <c:tickLblPos val="none"/>
        <c:crossAx val="47729664"/>
        <c:crosses val="autoZero"/>
        <c:auto val="1"/>
        <c:lblAlgn val="ctr"/>
        <c:lblOffset val="100"/>
      </c:catAx>
      <c:valAx>
        <c:axId val="47729664"/>
        <c:scaling>
          <c:orientation val="minMax"/>
        </c:scaling>
        <c:delete val="1"/>
        <c:axPos val="l"/>
        <c:numFmt formatCode="General" sourceLinked="1"/>
        <c:tickLblPos val="none"/>
        <c:crossAx val="47728128"/>
        <c:crosses val="autoZero"/>
        <c:crossBetween val="between"/>
      </c:valAx>
      <c:spPr>
        <a:noFill/>
        <a:ln w="25400">
          <a:noFill/>
        </a:ln>
      </c:spPr>
    </c:plotArea>
    <c:plotVisOnly val="1"/>
  </c:chart>
  <c:spPr>
    <a:noFill/>
    <a:ln>
      <a:noFill/>
    </a:ln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chart>
    <c:plotArea>
      <c:layout>
        <c:manualLayout>
          <c:layoutTarget val="inner"/>
          <c:xMode val="edge"/>
          <c:yMode val="edge"/>
          <c:x val="8.6274509803921484E-2"/>
          <c:y val="0.18803393494321971"/>
          <c:w val="0.82745098039215659"/>
          <c:h val="0.52136816559907706"/>
        </c:manualLayout>
      </c:layout>
      <c:lineChart>
        <c:grouping val="standard"/>
        <c:ser>
          <c:idx val="0"/>
          <c:order val="0"/>
          <c:spPr>
            <a:ln w="3175">
              <a:solidFill>
                <a:schemeClr val="tx1"/>
              </a:solidFill>
            </a:ln>
          </c:spPr>
          <c:marker>
            <c:symbol val="none"/>
          </c:marker>
          <c:val>
            <c:numRef>
              <c:f>Data!$D$13:$K$13</c:f>
              <c:numCache>
                <c:formatCode>General</c:formatCode>
                <c:ptCount val="8"/>
                <c:pt idx="0">
                  <c:v>6</c:v>
                </c:pt>
                <c:pt idx="1">
                  <c:v>12</c:v>
                </c:pt>
                <c:pt idx="2">
                  <c:v>3</c:v>
                </c:pt>
                <c:pt idx="3">
                  <c:v>3</c:v>
                </c:pt>
              </c:numCache>
            </c:numRef>
          </c:val>
        </c:ser>
        <c:marker val="1"/>
        <c:axId val="47740800"/>
        <c:axId val="47742336"/>
      </c:lineChart>
      <c:catAx>
        <c:axId val="47740800"/>
        <c:scaling>
          <c:orientation val="minMax"/>
        </c:scaling>
        <c:delete val="1"/>
        <c:axPos val="b"/>
        <c:tickLblPos val="none"/>
        <c:crossAx val="47742336"/>
        <c:crosses val="autoZero"/>
        <c:auto val="1"/>
        <c:lblAlgn val="ctr"/>
        <c:lblOffset val="100"/>
      </c:catAx>
      <c:valAx>
        <c:axId val="47742336"/>
        <c:scaling>
          <c:orientation val="minMax"/>
        </c:scaling>
        <c:delete val="1"/>
        <c:axPos val="l"/>
        <c:numFmt formatCode="General" sourceLinked="1"/>
        <c:tickLblPos val="none"/>
        <c:crossAx val="47740800"/>
        <c:crosses val="autoZero"/>
        <c:crossBetween val="between"/>
      </c:valAx>
      <c:spPr>
        <a:noFill/>
        <a:ln w="25400">
          <a:noFill/>
        </a:ln>
      </c:spPr>
    </c:plotArea>
    <c:plotVisOnly val="1"/>
  </c:chart>
  <c:spPr>
    <a:noFill/>
    <a:ln>
      <a:noFill/>
    </a:ln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41" Type="http://schemas.openxmlformats.org/officeDocument/2006/relationships/chart" Target="../charts/chart41.xml"/><Relationship Id="rId54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1008289</xdr:colOff>
      <xdr:row>43</xdr:row>
      <xdr:rowOff>17691</xdr:rowOff>
    </xdr:from>
    <xdr:to>
      <xdr:col>7</xdr:col>
      <xdr:colOff>0</xdr:colOff>
      <xdr:row>45</xdr:row>
      <xdr:rowOff>133351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1009650</xdr:colOff>
      <xdr:row>44</xdr:row>
      <xdr:rowOff>295275</xdr:rowOff>
    </xdr:from>
    <xdr:to>
      <xdr:col>6</xdr:col>
      <xdr:colOff>1182461</xdr:colOff>
      <xdr:row>46</xdr:row>
      <xdr:rowOff>58510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1017814</xdr:colOff>
      <xdr:row>4</xdr:row>
      <xdr:rowOff>85725</xdr:rowOff>
    </xdr:from>
    <xdr:to>
      <xdr:col>15</xdr:col>
      <xdr:colOff>0</xdr:colOff>
      <xdr:row>6</xdr:row>
      <xdr:rowOff>85725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1009650</xdr:colOff>
      <xdr:row>5</xdr:row>
      <xdr:rowOff>295275</xdr:rowOff>
    </xdr:from>
    <xdr:to>
      <xdr:col>14</xdr:col>
      <xdr:colOff>1182461</xdr:colOff>
      <xdr:row>7</xdr:row>
      <xdr:rowOff>58510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1017814</xdr:colOff>
      <xdr:row>6</xdr:row>
      <xdr:rowOff>141516</xdr:rowOff>
    </xdr:from>
    <xdr:to>
      <xdr:col>15</xdr:col>
      <xdr:colOff>0</xdr:colOff>
      <xdr:row>8</xdr:row>
      <xdr:rowOff>66676</xdr:rowOff>
    </xdr:to>
    <xdr:graphicFrame macro="">
      <xdr:nvGraphicFramePr>
        <xdr:cNvPr id="12" name="1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1009650</xdr:colOff>
      <xdr:row>7</xdr:row>
      <xdr:rowOff>295275</xdr:rowOff>
    </xdr:from>
    <xdr:to>
      <xdr:col>14</xdr:col>
      <xdr:colOff>1182461</xdr:colOff>
      <xdr:row>9</xdr:row>
      <xdr:rowOff>58510</xdr:rowOff>
    </xdr:to>
    <xdr:graphicFrame macro="">
      <xdr:nvGraphicFramePr>
        <xdr:cNvPr id="14" name="1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1017814</xdr:colOff>
      <xdr:row>8</xdr:row>
      <xdr:rowOff>141516</xdr:rowOff>
    </xdr:from>
    <xdr:to>
      <xdr:col>15</xdr:col>
      <xdr:colOff>0</xdr:colOff>
      <xdr:row>10</xdr:row>
      <xdr:rowOff>66676</xdr:rowOff>
    </xdr:to>
    <xdr:graphicFrame macro="">
      <xdr:nvGraphicFramePr>
        <xdr:cNvPr id="16" name="1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1009650</xdr:colOff>
      <xdr:row>9</xdr:row>
      <xdr:rowOff>295275</xdr:rowOff>
    </xdr:from>
    <xdr:to>
      <xdr:col>14</xdr:col>
      <xdr:colOff>1182461</xdr:colOff>
      <xdr:row>11</xdr:row>
      <xdr:rowOff>58510</xdr:rowOff>
    </xdr:to>
    <xdr:graphicFrame macro="">
      <xdr:nvGraphicFramePr>
        <xdr:cNvPr id="18" name="1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</xdr:col>
      <xdr:colOff>1017814</xdr:colOff>
      <xdr:row>10</xdr:row>
      <xdr:rowOff>141516</xdr:rowOff>
    </xdr:from>
    <xdr:to>
      <xdr:col>15</xdr:col>
      <xdr:colOff>0</xdr:colOff>
      <xdr:row>12</xdr:row>
      <xdr:rowOff>66676</xdr:rowOff>
    </xdr:to>
    <xdr:graphicFrame macro="">
      <xdr:nvGraphicFramePr>
        <xdr:cNvPr id="20" name="1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1009650</xdr:colOff>
      <xdr:row>11</xdr:row>
      <xdr:rowOff>295275</xdr:rowOff>
    </xdr:from>
    <xdr:to>
      <xdr:col>14</xdr:col>
      <xdr:colOff>1182461</xdr:colOff>
      <xdr:row>13</xdr:row>
      <xdr:rowOff>58510</xdr:rowOff>
    </xdr:to>
    <xdr:graphicFrame macro="">
      <xdr:nvGraphicFramePr>
        <xdr:cNvPr id="22" name="2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13</xdr:col>
      <xdr:colOff>1017814</xdr:colOff>
      <xdr:row>12</xdr:row>
      <xdr:rowOff>141516</xdr:rowOff>
    </xdr:from>
    <xdr:to>
      <xdr:col>15</xdr:col>
      <xdr:colOff>0</xdr:colOff>
      <xdr:row>14</xdr:row>
      <xdr:rowOff>66676</xdr:rowOff>
    </xdr:to>
    <xdr:graphicFrame macro="">
      <xdr:nvGraphicFramePr>
        <xdr:cNvPr id="24" name="2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13</xdr:col>
      <xdr:colOff>1009650</xdr:colOff>
      <xdr:row>13</xdr:row>
      <xdr:rowOff>295275</xdr:rowOff>
    </xdr:from>
    <xdr:to>
      <xdr:col>14</xdr:col>
      <xdr:colOff>1182461</xdr:colOff>
      <xdr:row>15</xdr:row>
      <xdr:rowOff>58510</xdr:rowOff>
    </xdr:to>
    <xdr:graphicFrame macro="">
      <xdr:nvGraphicFramePr>
        <xdr:cNvPr id="26" name="2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13</xdr:col>
      <xdr:colOff>1017814</xdr:colOff>
      <xdr:row>14</xdr:row>
      <xdr:rowOff>141516</xdr:rowOff>
    </xdr:from>
    <xdr:to>
      <xdr:col>15</xdr:col>
      <xdr:colOff>0</xdr:colOff>
      <xdr:row>16</xdr:row>
      <xdr:rowOff>66676</xdr:rowOff>
    </xdr:to>
    <xdr:graphicFrame macro="">
      <xdr:nvGraphicFramePr>
        <xdr:cNvPr id="28" name="2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13</xdr:col>
      <xdr:colOff>1009650</xdr:colOff>
      <xdr:row>15</xdr:row>
      <xdr:rowOff>295275</xdr:rowOff>
    </xdr:from>
    <xdr:to>
      <xdr:col>14</xdr:col>
      <xdr:colOff>1182461</xdr:colOff>
      <xdr:row>17</xdr:row>
      <xdr:rowOff>58510</xdr:rowOff>
    </xdr:to>
    <xdr:graphicFrame macro="">
      <xdr:nvGraphicFramePr>
        <xdr:cNvPr id="30" name="2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13</xdr:col>
      <xdr:colOff>1017814</xdr:colOff>
      <xdr:row>16</xdr:row>
      <xdr:rowOff>141516</xdr:rowOff>
    </xdr:from>
    <xdr:to>
      <xdr:col>15</xdr:col>
      <xdr:colOff>0</xdr:colOff>
      <xdr:row>18</xdr:row>
      <xdr:rowOff>66676</xdr:rowOff>
    </xdr:to>
    <xdr:graphicFrame macro="">
      <xdr:nvGraphicFramePr>
        <xdr:cNvPr id="32" name="3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13</xdr:col>
      <xdr:colOff>1009650</xdr:colOff>
      <xdr:row>17</xdr:row>
      <xdr:rowOff>295275</xdr:rowOff>
    </xdr:from>
    <xdr:to>
      <xdr:col>14</xdr:col>
      <xdr:colOff>1182461</xdr:colOff>
      <xdr:row>19</xdr:row>
      <xdr:rowOff>58510</xdr:rowOff>
    </xdr:to>
    <xdr:graphicFrame macro="">
      <xdr:nvGraphicFramePr>
        <xdr:cNvPr id="34" name="3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13</xdr:col>
      <xdr:colOff>1017814</xdr:colOff>
      <xdr:row>18</xdr:row>
      <xdr:rowOff>141516</xdr:rowOff>
    </xdr:from>
    <xdr:to>
      <xdr:col>15</xdr:col>
      <xdr:colOff>0</xdr:colOff>
      <xdr:row>20</xdr:row>
      <xdr:rowOff>66676</xdr:rowOff>
    </xdr:to>
    <xdr:graphicFrame macro="">
      <xdr:nvGraphicFramePr>
        <xdr:cNvPr id="36" name="3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13</xdr:col>
      <xdr:colOff>1009650</xdr:colOff>
      <xdr:row>19</xdr:row>
      <xdr:rowOff>295275</xdr:rowOff>
    </xdr:from>
    <xdr:to>
      <xdr:col>14</xdr:col>
      <xdr:colOff>1182461</xdr:colOff>
      <xdr:row>21</xdr:row>
      <xdr:rowOff>58510</xdr:rowOff>
    </xdr:to>
    <xdr:graphicFrame macro="">
      <xdr:nvGraphicFramePr>
        <xdr:cNvPr id="38" name="3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13</xdr:col>
      <xdr:colOff>1017814</xdr:colOff>
      <xdr:row>26</xdr:row>
      <xdr:rowOff>141516</xdr:rowOff>
    </xdr:from>
    <xdr:to>
      <xdr:col>15</xdr:col>
      <xdr:colOff>0</xdr:colOff>
      <xdr:row>28</xdr:row>
      <xdr:rowOff>66676</xdr:rowOff>
    </xdr:to>
    <xdr:graphicFrame macro="">
      <xdr:nvGraphicFramePr>
        <xdr:cNvPr id="40" name="3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13</xdr:col>
      <xdr:colOff>1009650</xdr:colOff>
      <xdr:row>27</xdr:row>
      <xdr:rowOff>295275</xdr:rowOff>
    </xdr:from>
    <xdr:to>
      <xdr:col>14</xdr:col>
      <xdr:colOff>1182461</xdr:colOff>
      <xdr:row>29</xdr:row>
      <xdr:rowOff>58510</xdr:rowOff>
    </xdr:to>
    <xdr:graphicFrame macro="">
      <xdr:nvGraphicFramePr>
        <xdr:cNvPr id="42" name="4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13</xdr:col>
      <xdr:colOff>1017814</xdr:colOff>
      <xdr:row>28</xdr:row>
      <xdr:rowOff>141516</xdr:rowOff>
    </xdr:from>
    <xdr:to>
      <xdr:col>15</xdr:col>
      <xdr:colOff>0</xdr:colOff>
      <xdr:row>30</xdr:row>
      <xdr:rowOff>66676</xdr:rowOff>
    </xdr:to>
    <xdr:graphicFrame macro="">
      <xdr:nvGraphicFramePr>
        <xdr:cNvPr id="44" name="4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13</xdr:col>
      <xdr:colOff>1009650</xdr:colOff>
      <xdr:row>29</xdr:row>
      <xdr:rowOff>295275</xdr:rowOff>
    </xdr:from>
    <xdr:to>
      <xdr:col>14</xdr:col>
      <xdr:colOff>1182461</xdr:colOff>
      <xdr:row>31</xdr:row>
      <xdr:rowOff>58510</xdr:rowOff>
    </xdr:to>
    <xdr:graphicFrame macro="">
      <xdr:nvGraphicFramePr>
        <xdr:cNvPr id="46" name="4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13</xdr:col>
      <xdr:colOff>1017814</xdr:colOff>
      <xdr:row>30</xdr:row>
      <xdr:rowOff>141516</xdr:rowOff>
    </xdr:from>
    <xdr:to>
      <xdr:col>15</xdr:col>
      <xdr:colOff>0</xdr:colOff>
      <xdr:row>32</xdr:row>
      <xdr:rowOff>0</xdr:rowOff>
    </xdr:to>
    <xdr:graphicFrame macro="">
      <xdr:nvGraphicFramePr>
        <xdr:cNvPr id="48" name="4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5</xdr:col>
      <xdr:colOff>1027339</xdr:colOff>
      <xdr:row>51</xdr:row>
      <xdr:rowOff>141516</xdr:rowOff>
    </xdr:from>
    <xdr:to>
      <xdr:col>7</xdr:col>
      <xdr:colOff>9525</xdr:colOff>
      <xdr:row>53</xdr:row>
      <xdr:rowOff>161925</xdr:rowOff>
    </xdr:to>
    <xdr:graphicFrame macro="">
      <xdr:nvGraphicFramePr>
        <xdr:cNvPr id="58" name="5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5</xdr:col>
      <xdr:colOff>1008289</xdr:colOff>
      <xdr:row>4</xdr:row>
      <xdr:rowOff>8166</xdr:rowOff>
    </xdr:from>
    <xdr:to>
      <xdr:col>6</xdr:col>
      <xdr:colOff>1152525</xdr:colOff>
      <xdr:row>6</xdr:row>
      <xdr:rowOff>123826</xdr:rowOff>
    </xdr:to>
    <xdr:graphicFrame macro="">
      <xdr:nvGraphicFramePr>
        <xdr:cNvPr id="62" name="6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5</xdr:col>
      <xdr:colOff>1017814</xdr:colOff>
      <xdr:row>5</xdr:row>
      <xdr:rowOff>141516</xdr:rowOff>
    </xdr:from>
    <xdr:to>
      <xdr:col>7</xdr:col>
      <xdr:colOff>0</xdr:colOff>
      <xdr:row>7</xdr:row>
      <xdr:rowOff>66676</xdr:rowOff>
    </xdr:to>
    <xdr:graphicFrame macro="">
      <xdr:nvGraphicFramePr>
        <xdr:cNvPr id="64" name="6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5</xdr:col>
      <xdr:colOff>1017814</xdr:colOff>
      <xdr:row>6</xdr:row>
      <xdr:rowOff>141516</xdr:rowOff>
    </xdr:from>
    <xdr:to>
      <xdr:col>7</xdr:col>
      <xdr:colOff>0</xdr:colOff>
      <xdr:row>8</xdr:row>
      <xdr:rowOff>66676</xdr:rowOff>
    </xdr:to>
    <xdr:graphicFrame macro="">
      <xdr:nvGraphicFramePr>
        <xdr:cNvPr id="66" name="6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5</xdr:col>
      <xdr:colOff>1017814</xdr:colOff>
      <xdr:row>7</xdr:row>
      <xdr:rowOff>141516</xdr:rowOff>
    </xdr:from>
    <xdr:to>
      <xdr:col>7</xdr:col>
      <xdr:colOff>0</xdr:colOff>
      <xdr:row>9</xdr:row>
      <xdr:rowOff>66676</xdr:rowOff>
    </xdr:to>
    <xdr:graphicFrame macro="">
      <xdr:nvGraphicFramePr>
        <xdr:cNvPr id="68" name="6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5</xdr:col>
      <xdr:colOff>1017814</xdr:colOff>
      <xdr:row>8</xdr:row>
      <xdr:rowOff>141516</xdr:rowOff>
    </xdr:from>
    <xdr:to>
      <xdr:col>7</xdr:col>
      <xdr:colOff>0</xdr:colOff>
      <xdr:row>10</xdr:row>
      <xdr:rowOff>66676</xdr:rowOff>
    </xdr:to>
    <xdr:graphicFrame macro="">
      <xdr:nvGraphicFramePr>
        <xdr:cNvPr id="71" name="7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5</xdr:col>
      <xdr:colOff>1017814</xdr:colOff>
      <xdr:row>9</xdr:row>
      <xdr:rowOff>104881</xdr:rowOff>
    </xdr:from>
    <xdr:to>
      <xdr:col>7</xdr:col>
      <xdr:colOff>0</xdr:colOff>
      <xdr:row>11</xdr:row>
      <xdr:rowOff>30041</xdr:rowOff>
    </xdr:to>
    <xdr:graphicFrame macro="">
      <xdr:nvGraphicFramePr>
        <xdr:cNvPr id="75" name="7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5</xdr:col>
      <xdr:colOff>1017814</xdr:colOff>
      <xdr:row>10</xdr:row>
      <xdr:rowOff>141516</xdr:rowOff>
    </xdr:from>
    <xdr:to>
      <xdr:col>7</xdr:col>
      <xdr:colOff>0</xdr:colOff>
      <xdr:row>12</xdr:row>
      <xdr:rowOff>66676</xdr:rowOff>
    </xdr:to>
    <xdr:graphicFrame macro="">
      <xdr:nvGraphicFramePr>
        <xdr:cNvPr id="80" name="7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5</xdr:col>
      <xdr:colOff>1017814</xdr:colOff>
      <xdr:row>11</xdr:row>
      <xdr:rowOff>141516</xdr:rowOff>
    </xdr:from>
    <xdr:to>
      <xdr:col>7</xdr:col>
      <xdr:colOff>0</xdr:colOff>
      <xdr:row>13</xdr:row>
      <xdr:rowOff>66676</xdr:rowOff>
    </xdr:to>
    <xdr:graphicFrame macro="">
      <xdr:nvGraphicFramePr>
        <xdr:cNvPr id="86" name="8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5</xdr:col>
      <xdr:colOff>1017814</xdr:colOff>
      <xdr:row>12</xdr:row>
      <xdr:rowOff>141516</xdr:rowOff>
    </xdr:from>
    <xdr:to>
      <xdr:col>7</xdr:col>
      <xdr:colOff>0</xdr:colOff>
      <xdr:row>14</xdr:row>
      <xdr:rowOff>66676</xdr:rowOff>
    </xdr:to>
    <xdr:graphicFrame macro="">
      <xdr:nvGraphicFramePr>
        <xdr:cNvPr id="93" name="9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5</xdr:col>
      <xdr:colOff>1017814</xdr:colOff>
      <xdr:row>13</xdr:row>
      <xdr:rowOff>141516</xdr:rowOff>
    </xdr:from>
    <xdr:to>
      <xdr:col>7</xdr:col>
      <xdr:colOff>0</xdr:colOff>
      <xdr:row>15</xdr:row>
      <xdr:rowOff>66676</xdr:rowOff>
    </xdr:to>
    <xdr:graphicFrame macro="">
      <xdr:nvGraphicFramePr>
        <xdr:cNvPr id="101" name="10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5</xdr:col>
      <xdr:colOff>1017814</xdr:colOff>
      <xdr:row>14</xdr:row>
      <xdr:rowOff>141516</xdr:rowOff>
    </xdr:from>
    <xdr:to>
      <xdr:col>7</xdr:col>
      <xdr:colOff>0</xdr:colOff>
      <xdr:row>16</xdr:row>
      <xdr:rowOff>66676</xdr:rowOff>
    </xdr:to>
    <xdr:graphicFrame macro="">
      <xdr:nvGraphicFramePr>
        <xdr:cNvPr id="110" name="10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5</xdr:col>
      <xdr:colOff>1017814</xdr:colOff>
      <xdr:row>15</xdr:row>
      <xdr:rowOff>141516</xdr:rowOff>
    </xdr:from>
    <xdr:to>
      <xdr:col>7</xdr:col>
      <xdr:colOff>0</xdr:colOff>
      <xdr:row>17</xdr:row>
      <xdr:rowOff>66676</xdr:rowOff>
    </xdr:to>
    <xdr:graphicFrame macro="">
      <xdr:nvGraphicFramePr>
        <xdr:cNvPr id="120" name="11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5</xdr:col>
      <xdr:colOff>1017814</xdr:colOff>
      <xdr:row>16</xdr:row>
      <xdr:rowOff>141516</xdr:rowOff>
    </xdr:from>
    <xdr:to>
      <xdr:col>7</xdr:col>
      <xdr:colOff>0</xdr:colOff>
      <xdr:row>18</xdr:row>
      <xdr:rowOff>66676</xdr:rowOff>
    </xdr:to>
    <xdr:graphicFrame macro="">
      <xdr:nvGraphicFramePr>
        <xdr:cNvPr id="131" name="13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10</xdr:col>
      <xdr:colOff>114300</xdr:colOff>
      <xdr:row>34</xdr:row>
      <xdr:rowOff>177896</xdr:rowOff>
    </xdr:from>
    <xdr:to>
      <xdr:col>14</xdr:col>
      <xdr:colOff>1057275</xdr:colOff>
      <xdr:row>53</xdr:row>
      <xdr:rowOff>100853</xdr:rowOff>
    </xdr:to>
    <xdr:graphicFrame macro="">
      <xdr:nvGraphicFramePr>
        <xdr:cNvPr id="133" name="13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5</xdr:col>
      <xdr:colOff>1017814</xdr:colOff>
      <xdr:row>23</xdr:row>
      <xdr:rowOff>27216</xdr:rowOff>
    </xdr:from>
    <xdr:to>
      <xdr:col>7</xdr:col>
      <xdr:colOff>0</xdr:colOff>
      <xdr:row>25</xdr:row>
      <xdr:rowOff>142876</xdr:rowOff>
    </xdr:to>
    <xdr:graphicFrame macro="">
      <xdr:nvGraphicFramePr>
        <xdr:cNvPr id="41" name="4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5</xdr:col>
      <xdr:colOff>1017814</xdr:colOff>
      <xdr:row>24</xdr:row>
      <xdr:rowOff>141516</xdr:rowOff>
    </xdr:from>
    <xdr:to>
      <xdr:col>7</xdr:col>
      <xdr:colOff>0</xdr:colOff>
      <xdr:row>26</xdr:row>
      <xdr:rowOff>66676</xdr:rowOff>
    </xdr:to>
    <xdr:graphicFrame macro="">
      <xdr:nvGraphicFramePr>
        <xdr:cNvPr id="43" name="4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5</xdr:col>
      <xdr:colOff>1017814</xdr:colOff>
      <xdr:row>25</xdr:row>
      <xdr:rowOff>141516</xdr:rowOff>
    </xdr:from>
    <xdr:to>
      <xdr:col>7</xdr:col>
      <xdr:colOff>0</xdr:colOff>
      <xdr:row>27</xdr:row>
      <xdr:rowOff>66676</xdr:rowOff>
    </xdr:to>
    <xdr:graphicFrame macro="">
      <xdr:nvGraphicFramePr>
        <xdr:cNvPr id="45" name="4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5</xdr:col>
      <xdr:colOff>1017814</xdr:colOff>
      <xdr:row>26</xdr:row>
      <xdr:rowOff>141516</xdr:rowOff>
    </xdr:from>
    <xdr:to>
      <xdr:col>7</xdr:col>
      <xdr:colOff>0</xdr:colOff>
      <xdr:row>28</xdr:row>
      <xdr:rowOff>66676</xdr:rowOff>
    </xdr:to>
    <xdr:graphicFrame macro="">
      <xdr:nvGraphicFramePr>
        <xdr:cNvPr id="47" name="4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5</xdr:col>
      <xdr:colOff>1017814</xdr:colOff>
      <xdr:row>27</xdr:row>
      <xdr:rowOff>141516</xdr:rowOff>
    </xdr:from>
    <xdr:to>
      <xdr:col>7</xdr:col>
      <xdr:colOff>0</xdr:colOff>
      <xdr:row>29</xdr:row>
      <xdr:rowOff>66676</xdr:rowOff>
    </xdr:to>
    <xdr:graphicFrame macro="">
      <xdr:nvGraphicFramePr>
        <xdr:cNvPr id="49" name="4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5</xdr:col>
      <xdr:colOff>1011245</xdr:colOff>
      <xdr:row>28</xdr:row>
      <xdr:rowOff>157433</xdr:rowOff>
    </xdr:from>
    <xdr:to>
      <xdr:col>6</xdr:col>
      <xdr:colOff>1156138</xdr:colOff>
      <xdr:row>30</xdr:row>
      <xdr:rowOff>82593</xdr:rowOff>
    </xdr:to>
    <xdr:graphicFrame macro="">
      <xdr:nvGraphicFramePr>
        <xdr:cNvPr id="50" name="4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5</xdr:col>
      <xdr:colOff>1017814</xdr:colOff>
      <xdr:row>29</xdr:row>
      <xdr:rowOff>141516</xdr:rowOff>
    </xdr:from>
    <xdr:to>
      <xdr:col>7</xdr:col>
      <xdr:colOff>0</xdr:colOff>
      <xdr:row>31</xdr:row>
      <xdr:rowOff>66676</xdr:rowOff>
    </xdr:to>
    <xdr:graphicFrame macro="">
      <xdr:nvGraphicFramePr>
        <xdr:cNvPr id="51" name="5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5</xdr:col>
      <xdr:colOff>1017814</xdr:colOff>
      <xdr:row>30</xdr:row>
      <xdr:rowOff>141516</xdr:rowOff>
    </xdr:from>
    <xdr:to>
      <xdr:col>7</xdr:col>
      <xdr:colOff>0</xdr:colOff>
      <xdr:row>32</xdr:row>
      <xdr:rowOff>66676</xdr:rowOff>
    </xdr:to>
    <xdr:graphicFrame macro="">
      <xdr:nvGraphicFramePr>
        <xdr:cNvPr id="52" name="5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5</xdr:col>
      <xdr:colOff>1017814</xdr:colOff>
      <xdr:row>31</xdr:row>
      <xdr:rowOff>141516</xdr:rowOff>
    </xdr:from>
    <xdr:to>
      <xdr:col>7</xdr:col>
      <xdr:colOff>0</xdr:colOff>
      <xdr:row>33</xdr:row>
      <xdr:rowOff>66676</xdr:rowOff>
    </xdr:to>
    <xdr:graphicFrame macro="">
      <xdr:nvGraphicFramePr>
        <xdr:cNvPr id="53" name="5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5</xdr:col>
      <xdr:colOff>1017814</xdr:colOff>
      <xdr:row>32</xdr:row>
      <xdr:rowOff>121809</xdr:rowOff>
    </xdr:from>
    <xdr:to>
      <xdr:col>7</xdr:col>
      <xdr:colOff>0</xdr:colOff>
      <xdr:row>34</xdr:row>
      <xdr:rowOff>46969</xdr:rowOff>
    </xdr:to>
    <xdr:graphicFrame macro="">
      <xdr:nvGraphicFramePr>
        <xdr:cNvPr id="54" name="5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5</xdr:col>
      <xdr:colOff>1017814</xdr:colOff>
      <xdr:row>33</xdr:row>
      <xdr:rowOff>141516</xdr:rowOff>
    </xdr:from>
    <xdr:to>
      <xdr:col>7</xdr:col>
      <xdr:colOff>0</xdr:colOff>
      <xdr:row>35</xdr:row>
      <xdr:rowOff>66676</xdr:rowOff>
    </xdr:to>
    <xdr:graphicFrame macro="">
      <xdr:nvGraphicFramePr>
        <xdr:cNvPr id="55" name="5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5</xdr:col>
      <xdr:colOff>1017814</xdr:colOff>
      <xdr:row>34</xdr:row>
      <xdr:rowOff>141516</xdr:rowOff>
    </xdr:from>
    <xdr:to>
      <xdr:col>7</xdr:col>
      <xdr:colOff>0</xdr:colOff>
      <xdr:row>36</xdr:row>
      <xdr:rowOff>66676</xdr:rowOff>
    </xdr:to>
    <xdr:graphicFrame macro="">
      <xdr:nvGraphicFramePr>
        <xdr:cNvPr id="56" name="5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5</xdr:col>
      <xdr:colOff>1017814</xdr:colOff>
      <xdr:row>35</xdr:row>
      <xdr:rowOff>74841</xdr:rowOff>
    </xdr:from>
    <xdr:to>
      <xdr:col>7</xdr:col>
      <xdr:colOff>0</xdr:colOff>
      <xdr:row>38</xdr:row>
      <xdr:rowOff>1</xdr:rowOff>
    </xdr:to>
    <xdr:graphicFrame macro="">
      <xdr:nvGraphicFramePr>
        <xdr:cNvPr id="57" name="5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5</xdr:col>
      <xdr:colOff>1028700</xdr:colOff>
      <xdr:row>36</xdr:row>
      <xdr:rowOff>134335</xdr:rowOff>
    </xdr:from>
    <xdr:to>
      <xdr:col>7</xdr:col>
      <xdr:colOff>10886</xdr:colOff>
      <xdr:row>38</xdr:row>
      <xdr:rowOff>85771</xdr:rowOff>
    </xdr:to>
    <xdr:graphicFrame macro="">
      <xdr:nvGraphicFramePr>
        <xdr:cNvPr id="59" name="5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13</xdr:col>
      <xdr:colOff>1009650</xdr:colOff>
      <xdr:row>30</xdr:row>
      <xdr:rowOff>295275</xdr:rowOff>
    </xdr:from>
    <xdr:to>
      <xdr:col>14</xdr:col>
      <xdr:colOff>1182461</xdr:colOff>
      <xdr:row>32</xdr:row>
      <xdr:rowOff>58510</xdr:rowOff>
    </xdr:to>
    <xdr:graphicFrame macro="">
      <xdr:nvGraphicFramePr>
        <xdr:cNvPr id="60" name="5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 editAs="oneCell">
    <xdr:from>
      <xdr:col>4</xdr:col>
      <xdr:colOff>575830</xdr:colOff>
      <xdr:row>23</xdr:row>
      <xdr:rowOff>35145</xdr:rowOff>
    </xdr:from>
    <xdr:to>
      <xdr:col>5</xdr:col>
      <xdr:colOff>1170555</xdr:colOff>
      <xdr:row>24</xdr:row>
      <xdr:rowOff>216</xdr:rowOff>
    </xdr:to>
    <xdr:pic>
      <xdr:nvPicPr>
        <xdr:cNvPr id="61" name="60 Imagen"/>
        <xdr:cNvPicPr/>
      </xdr:nvPicPr>
      <xdr:blipFill>
        <a:blip xmlns:r="http://schemas.openxmlformats.org/officeDocument/2006/relationships" r:embed="rId5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41583" t="25000" r="14212"/>
        <a:stretch>
          <a:fillRect/>
        </a:stretch>
      </xdr:blipFill>
      <xdr:spPr bwMode="auto">
        <a:xfrm>
          <a:off x="3437383" y="4355847"/>
          <a:ext cx="1188000" cy="1528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575558</xdr:colOff>
      <xdr:row>4</xdr:row>
      <xdr:rowOff>40530</xdr:rowOff>
    </xdr:from>
    <xdr:to>
      <xdr:col>5</xdr:col>
      <xdr:colOff>1170283</xdr:colOff>
      <xdr:row>5</xdr:row>
      <xdr:rowOff>2918</xdr:rowOff>
    </xdr:to>
    <xdr:pic>
      <xdr:nvPicPr>
        <xdr:cNvPr id="63" name="62 Imagen"/>
        <xdr:cNvPicPr/>
      </xdr:nvPicPr>
      <xdr:blipFill>
        <a:blip xmlns:r="http://schemas.openxmlformats.org/officeDocument/2006/relationships" r:embed="rId5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41583" t="25000" r="14212"/>
        <a:stretch>
          <a:fillRect/>
        </a:stretch>
      </xdr:blipFill>
      <xdr:spPr bwMode="auto">
        <a:xfrm>
          <a:off x="3437111" y="867381"/>
          <a:ext cx="1188000" cy="1528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575558</xdr:colOff>
      <xdr:row>43</xdr:row>
      <xdr:rowOff>40530</xdr:rowOff>
    </xdr:from>
    <xdr:to>
      <xdr:col>5</xdr:col>
      <xdr:colOff>1170283</xdr:colOff>
      <xdr:row>44</xdr:row>
      <xdr:rowOff>2918</xdr:rowOff>
    </xdr:to>
    <xdr:pic>
      <xdr:nvPicPr>
        <xdr:cNvPr id="65" name="64 Imagen"/>
        <xdr:cNvPicPr/>
      </xdr:nvPicPr>
      <xdr:blipFill>
        <a:blip xmlns:r="http://schemas.openxmlformats.org/officeDocument/2006/relationships" r:embed="rId5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41583" t="25000" r="14212"/>
        <a:stretch>
          <a:fillRect/>
        </a:stretch>
      </xdr:blipFill>
      <xdr:spPr bwMode="auto">
        <a:xfrm>
          <a:off x="3437111" y="8057743"/>
          <a:ext cx="1188000" cy="1528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575558</xdr:colOff>
      <xdr:row>51</xdr:row>
      <xdr:rowOff>32424</xdr:rowOff>
    </xdr:from>
    <xdr:to>
      <xdr:col>5</xdr:col>
      <xdr:colOff>1170283</xdr:colOff>
      <xdr:row>51</xdr:row>
      <xdr:rowOff>183630</xdr:rowOff>
    </xdr:to>
    <xdr:pic>
      <xdr:nvPicPr>
        <xdr:cNvPr id="67" name="66 Imagen"/>
        <xdr:cNvPicPr/>
      </xdr:nvPicPr>
      <xdr:blipFill>
        <a:blip xmlns:r="http://schemas.openxmlformats.org/officeDocument/2006/relationships" r:embed="rId5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41583" t="25000" r="14212"/>
        <a:stretch>
          <a:fillRect/>
        </a:stretch>
      </xdr:blipFill>
      <xdr:spPr bwMode="auto">
        <a:xfrm>
          <a:off x="3437111" y="9460147"/>
          <a:ext cx="1188000" cy="1528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575558</xdr:colOff>
      <xdr:row>4</xdr:row>
      <xdr:rowOff>32424</xdr:rowOff>
    </xdr:from>
    <xdr:to>
      <xdr:col>13</xdr:col>
      <xdr:colOff>1086676</xdr:colOff>
      <xdr:row>5</xdr:row>
      <xdr:rowOff>103</xdr:rowOff>
    </xdr:to>
    <xdr:pic>
      <xdr:nvPicPr>
        <xdr:cNvPr id="69" name="68 Imagen"/>
        <xdr:cNvPicPr/>
      </xdr:nvPicPr>
      <xdr:blipFill>
        <a:blip xmlns:r="http://schemas.openxmlformats.org/officeDocument/2006/relationships" r:embed="rId5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41583" t="25000" r="14212"/>
        <a:stretch>
          <a:fillRect/>
        </a:stretch>
      </xdr:blipFill>
      <xdr:spPr bwMode="auto">
        <a:xfrm>
          <a:off x="9099420" y="859275"/>
          <a:ext cx="1188000" cy="1528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575558</xdr:colOff>
      <xdr:row>26</xdr:row>
      <xdr:rowOff>40530</xdr:rowOff>
    </xdr:from>
    <xdr:to>
      <xdr:col>13</xdr:col>
      <xdr:colOff>1086676</xdr:colOff>
      <xdr:row>27</xdr:row>
      <xdr:rowOff>2918</xdr:rowOff>
    </xdr:to>
    <xdr:pic>
      <xdr:nvPicPr>
        <xdr:cNvPr id="70" name="69 Imagen"/>
        <xdr:cNvPicPr/>
      </xdr:nvPicPr>
      <xdr:blipFill>
        <a:blip xmlns:r="http://schemas.openxmlformats.org/officeDocument/2006/relationships" r:embed="rId5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41583" t="25000" r="14212"/>
        <a:stretch>
          <a:fillRect/>
        </a:stretch>
      </xdr:blipFill>
      <xdr:spPr bwMode="auto">
        <a:xfrm>
          <a:off x="9099420" y="5123232"/>
          <a:ext cx="1188000" cy="1528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lHumano%20Alberto%20Pl/ALBERTO/B%20S%20C/BSC%20Final/B%20S%20C%20Human%20Talent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incipal"/>
      <sheetName val="Variables"/>
      <sheetName val="Ayuda1"/>
      <sheetName val="Perspectiva"/>
      <sheetName val="Ayuda2"/>
      <sheetName val="Objetivos"/>
      <sheetName val="Ayuda3"/>
      <sheetName val="Vectores"/>
      <sheetName val="Ayuda4"/>
      <sheetName val="Relaciones"/>
      <sheetName val="Ayuda7"/>
      <sheetName val="Ayuda5"/>
      <sheetName val="Asociacion"/>
      <sheetName val="Iniciativas"/>
      <sheetName val="Ayuda6"/>
      <sheetName val="Mapa"/>
      <sheetName val="CMI"/>
      <sheetName val="Ayuda8"/>
      <sheetName val="TH"/>
      <sheetName val="CO"/>
      <sheetName val="IT"/>
      <sheetName val="Documentos"/>
      <sheetName val="Elemento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1">
          <cell r="K1">
            <v>1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R58"/>
  <sheetViews>
    <sheetView showGridLines="0" tabSelected="1" zoomScale="85" zoomScaleNormal="85" workbookViewId="0"/>
  </sheetViews>
  <sheetFormatPr baseColWidth="10" defaultRowHeight="20.25"/>
  <cols>
    <col min="1" max="1" width="11.42578125" style="14"/>
    <col min="2" max="2" width="1.42578125" style="14" customWidth="1"/>
    <col min="3" max="3" width="44.140625" style="14" customWidth="1"/>
    <col min="4" max="4" width="3.28515625" style="153" bestFit="1" customWidth="1"/>
    <col min="5" max="5" width="6.5703125" style="14" bestFit="1" customWidth="1"/>
    <col min="6" max="6" width="17.7109375" style="14" customWidth="1"/>
    <col min="7" max="7" width="17.42578125" style="14" customWidth="1"/>
    <col min="8" max="8" width="1.140625" style="14" customWidth="1"/>
    <col min="9" max="9" width="2" style="14" customWidth="1"/>
    <col min="10" max="10" width="1.42578125" style="14" customWidth="1"/>
    <col min="11" max="11" width="35" style="14" customWidth="1"/>
    <col min="12" max="12" width="4.5703125" style="153" customWidth="1"/>
    <col min="13" max="13" width="10.140625" style="16" customWidth="1"/>
    <col min="14" max="14" width="17.7109375" style="14" customWidth="1"/>
    <col min="15" max="15" width="17.42578125" style="14" customWidth="1"/>
    <col min="16" max="16" width="1.28515625" style="14" customWidth="1"/>
    <col min="17" max="17" width="11.42578125" style="14"/>
    <col min="18" max="18" width="16" style="14" hidden="1" customWidth="1"/>
    <col min="19" max="16384" width="11.42578125" style="14"/>
  </cols>
  <sheetData>
    <row r="1" spans="2:18" ht="25.5">
      <c r="C1" s="15" t="s">
        <v>17</v>
      </c>
      <c r="D1" s="148"/>
      <c r="K1" s="129" t="s">
        <v>18</v>
      </c>
      <c r="L1" s="158" t="s">
        <v>1</v>
      </c>
      <c r="M1" s="159"/>
      <c r="N1" s="157"/>
    </row>
    <row r="2" spans="2:18" ht="24.75" customHeight="1">
      <c r="C2" s="17" t="s">
        <v>19</v>
      </c>
      <c r="D2" s="149"/>
      <c r="K2" s="131" t="s">
        <v>23</v>
      </c>
      <c r="L2" s="149"/>
    </row>
    <row r="3" spans="2:18" ht="3" customHeight="1">
      <c r="B3" s="102"/>
      <c r="C3" s="103"/>
      <c r="D3" s="150"/>
      <c r="E3" s="104"/>
      <c r="F3" s="103"/>
      <c r="G3" s="103"/>
      <c r="H3" s="105"/>
      <c r="J3" s="102"/>
      <c r="K3" s="103"/>
      <c r="L3" s="150"/>
      <c r="M3" s="104"/>
      <c r="N3" s="103"/>
      <c r="O3" s="103"/>
      <c r="P3" s="105"/>
    </row>
    <row r="4" spans="2:18" ht="15" customHeight="1">
      <c r="B4" s="106"/>
      <c r="C4" s="25" t="s">
        <v>29</v>
      </c>
      <c r="D4" s="151"/>
      <c r="E4" s="26" t="s">
        <v>27</v>
      </c>
      <c r="F4" s="26" t="s">
        <v>28</v>
      </c>
      <c r="G4" s="25" t="s">
        <v>26</v>
      </c>
      <c r="H4" s="107"/>
      <c r="J4" s="106"/>
      <c r="K4" s="25" t="s">
        <v>29</v>
      </c>
      <c r="L4" s="151"/>
      <c r="M4" s="26" t="s">
        <v>27</v>
      </c>
      <c r="N4" s="26" t="s">
        <v>28</v>
      </c>
      <c r="O4" s="25" t="s">
        <v>26</v>
      </c>
      <c r="P4" s="107"/>
      <c r="R4" s="1" t="s">
        <v>1</v>
      </c>
    </row>
    <row r="5" spans="2:18" ht="15" customHeight="1">
      <c r="B5" s="106"/>
      <c r="C5" s="21"/>
      <c r="D5" s="152"/>
      <c r="E5" s="24"/>
      <c r="F5" s="21"/>
      <c r="G5" s="21"/>
      <c r="H5" s="107"/>
      <c r="J5" s="106"/>
      <c r="K5" s="21"/>
      <c r="L5" s="152"/>
      <c r="M5" s="24"/>
      <c r="N5" s="21"/>
      <c r="O5" s="21"/>
      <c r="P5" s="107"/>
      <c r="R5" s="1" t="s">
        <v>2</v>
      </c>
    </row>
    <row r="6" spans="2:18" ht="15" customHeight="1">
      <c r="B6" s="106"/>
      <c r="C6" s="33" t="str">
        <f>Data!B31</f>
        <v>Current ratio</v>
      </c>
      <c r="D6" s="133" t="str">
        <f>IF(E6&lt;=1,"l","")</f>
        <v>l</v>
      </c>
      <c r="E6" s="121">
        <f>IF(I="Semestre I 2009",Data!D31,IF(I="Semestre II 2009",Data!E31,IF(I="Semestre I 2010",Data!F31,IF(I="Semestre II 2010",Data!G31,IF(I="Semestre I 2011",Data!H31,IF(I="Semestre II 2011",Data!I31,IF(I="Semestre I 2012",Data!J31,IF(I="Semestre II 2012",Data!K31,""))))))))</f>
        <v>0.94206372209448452</v>
      </c>
      <c r="F6" s="34">
        <f>E6</f>
        <v>0.94206372209448452</v>
      </c>
      <c r="G6" s="35"/>
      <c r="H6" s="108"/>
      <c r="J6" s="106"/>
      <c r="K6" s="94" t="str">
        <f>Data!B6</f>
        <v>% of adolescent pregnancies (10-14)</v>
      </c>
      <c r="L6" s="133" t="str">
        <f>IF(M6&gt;0,"l","")</f>
        <v>l</v>
      </c>
      <c r="M6" s="36">
        <f>IF(I="Semestre I 2009",Data!D6,IF(I="Semestre II 2009",Data!E6,IF(I="Semestre I 2010",Data!F6,IF(I="Semestre II 2010",Data!G6,IF(I="Semestre I 2011",Data!H6,IF(I="Semestre II 2011",Data!I6,IF(I="Semestre I 2012",Data!J6,IF(I="Semestre II 2012",Data!K6,""))))))))</f>
        <v>2.8999999999999998E-3</v>
      </c>
      <c r="N6" s="75">
        <f>M6</f>
        <v>2.8999999999999998E-3</v>
      </c>
      <c r="O6" s="35"/>
      <c r="P6" s="108"/>
      <c r="R6" s="1" t="s">
        <v>3</v>
      </c>
    </row>
    <row r="7" spans="2:18" ht="15" customHeight="1">
      <c r="B7" s="106"/>
      <c r="C7" s="57" t="str">
        <f>Data!B32</f>
        <v>General liquidity (Strength)</v>
      </c>
      <c r="D7" s="134" t="str">
        <f t="shared" ref="D7" si="0">IF(E7&lt;=1,"l","")</f>
        <v/>
      </c>
      <c r="E7" s="122">
        <f>IF(I="Semestre I 2009",Data!D32,IF(I="Semestre II 2009",Data!E32,IF(I="Semestre I 2010",Data!F32,IF(I="Semestre II 2010",Data!G32,IF(I="Semestre I 2011",Data!H32,IF(I="Semestre II 2011",Data!I32,IF(I="Semestre I 2012",Data!J32,IF(I="Semestre II 2012",Data!K32,""))))))))</f>
        <v>1.6931590995111327</v>
      </c>
      <c r="F7" s="58">
        <f t="shared" ref="F7:F18" si="1">E7</f>
        <v>1.6931590995111327</v>
      </c>
      <c r="G7" s="59"/>
      <c r="H7" s="109"/>
      <c r="I7" s="19"/>
      <c r="J7" s="106"/>
      <c r="K7" s="95" t="str">
        <f>Data!B7</f>
        <v>% of adolescent pregnancies (15-19)</v>
      </c>
      <c r="L7" s="138" t="str">
        <f>IF(M7&gt;=0.05,"l","")</f>
        <v>l</v>
      </c>
      <c r="M7" s="96">
        <f>IF(I="Semestre I 2009",Data!D7,IF(I="Semestre II 2009",Data!E7,IF(I="Semestre I 2010",Data!F7,IF(I="Semestre II 2010",Data!G7,IF(I="Semestre I 2011",Data!H7,IF(I="Semestre II 2011",Data!I7,IF(I="Semestre I 2012",Data!J7,IF(I="Semestre II 2012",Data!K7,""))))))))</f>
        <v>0.08</v>
      </c>
      <c r="N7" s="43">
        <f t="shared" ref="N7:N21" si="2">M7</f>
        <v>0.08</v>
      </c>
      <c r="O7" s="92"/>
      <c r="P7" s="109"/>
      <c r="R7" s="1" t="s">
        <v>4</v>
      </c>
    </row>
    <row r="8" spans="2:18" ht="15" customHeight="1">
      <c r="B8" s="106"/>
      <c r="C8" s="33" t="str">
        <f>Data!B33</f>
        <v>Working Capital</v>
      </c>
      <c r="D8" s="135" t="str">
        <f>IF(E8&lt;=5%,"l","")</f>
        <v>l</v>
      </c>
      <c r="E8" s="124">
        <f>IF(I="Semestre I 2009",Data!D33,IF(I="Semestre II 2009",Data!E33,IF(I="Semestre I 2010",Data!F33,IF(I="Semestre II 2010",Data!G33,IF(I="Semestre I 2011",Data!H33,IF(I="Semestre II 2011",Data!I33,IF(I="Semestre I 2012",Data!J33,IF(I="Semestre II 2012",Data!K33,""))))))))</f>
        <v>0</v>
      </c>
      <c r="F8" s="37">
        <f t="shared" si="1"/>
        <v>0</v>
      </c>
      <c r="G8" s="35"/>
      <c r="H8" s="107"/>
      <c r="J8" s="106"/>
      <c r="K8" s="95" t="str">
        <f>Data!B8</f>
        <v>Covered with SASC, micro</v>
      </c>
      <c r="L8" s="154" t="str">
        <f>IF(M8&lt;=5,"l","")</f>
        <v/>
      </c>
      <c r="M8" s="120">
        <f>IF(I="Semestre I 2009",Data!D8,IF(I="Semestre II 2009",Data!E8,IF(I="Semestre I 2010",Data!F8,IF(I="Semestre II 2010",Data!G8,IF(I="Semestre I 2011",Data!H8,IF(I="Semestre II 2011",Data!I8,IF(I="Semestre I 2012",Data!J8,IF(I="Semestre II 2012",Data!K8,""))))))))</f>
        <v>32</v>
      </c>
      <c r="N8" s="97">
        <f t="shared" si="2"/>
        <v>32</v>
      </c>
      <c r="O8" s="47"/>
      <c r="P8" s="107"/>
      <c r="R8" s="5" t="s">
        <v>11</v>
      </c>
    </row>
    <row r="9" spans="2:18" ht="15" customHeight="1">
      <c r="B9" s="106"/>
      <c r="C9" s="41" t="str">
        <f>Data!B34</f>
        <v>Revenue budget execution</v>
      </c>
      <c r="D9" s="135" t="str">
        <f>IF(E9&lt;=30%,"l","")</f>
        <v/>
      </c>
      <c r="E9" s="96">
        <f>IF(I="Semestre I 2009",Data!D34,IF(I="Semestre II 2009",Data!E34,IF(I="Semestre I 2010",Data!F34,IF(I="Semestre II 2010",Data!G34,IF(I="Semestre I 2011",Data!H34,IF(I="Semestre II 2011",Data!I34,IF(I="Semestre I 2012",Data!J34,IF(I="Semestre II 2012",Data!K34,""))))))))</f>
        <v>0.59242771786505966</v>
      </c>
      <c r="F9" s="43">
        <f t="shared" si="1"/>
        <v>0.59242771786505966</v>
      </c>
      <c r="G9" s="44"/>
      <c r="H9" s="107"/>
      <c r="J9" s="106"/>
      <c r="K9" s="95" t="str">
        <f>Data!B9</f>
        <v>IPS covered wtih SAC</v>
      </c>
      <c r="L9" s="139" t="str">
        <f>IF(M9&lt;=7,"l","")</f>
        <v/>
      </c>
      <c r="M9" s="28">
        <f>IF(I="Semestre I 2009",Data!D9,IF(I="Semestre II 2009",Data!E9,IF(I="Semestre I 2010",Data!F9,IF(I="Semestre II 2010",Data!G9,IF(I="Semestre I 2011",Data!H9,IF(I="Semestre II 2011",Data!I9,IF(I="Semestre I 2012",Data!J9,IF(I="Semestre II 2012",Data!K9,""))))))))</f>
        <v>68</v>
      </c>
      <c r="N9" s="29">
        <f t="shared" si="2"/>
        <v>68</v>
      </c>
      <c r="O9" s="91"/>
      <c r="P9" s="107"/>
      <c r="R9" s="5" t="s">
        <v>12</v>
      </c>
    </row>
    <row r="10" spans="2:18" ht="15" customHeight="1">
      <c r="B10" s="106"/>
      <c r="C10" s="45" t="str">
        <f>Data!B35</f>
        <v>Expenditure budget execution</v>
      </c>
      <c r="D10" s="135" t="str">
        <f>IF(E10&lt;=30%,"l","")</f>
        <v/>
      </c>
      <c r="E10" s="128">
        <f>IF(I="Semestre I 2009",Data!D35,IF(I="Semestre II 2009",Data!E35,IF(I="Semestre I 2010",Data!F35,IF(I="Semestre II 2010",Data!G35,IF(I="Semestre I 2011",Data!H35,IF(I="Semestre II 2011",Data!I35,IF(I="Semestre I 2012",Data!J35,IF(I="Semestre II 2012",Data!K35,""))))))))</f>
        <v>0.55886655883696346</v>
      </c>
      <c r="F10" s="46">
        <f t="shared" si="1"/>
        <v>0.55886655883696346</v>
      </c>
      <c r="G10" s="47"/>
      <c r="H10" s="107"/>
      <c r="J10" s="106"/>
      <c r="K10" s="95" t="str">
        <f>Data!B10</f>
        <v>Advocacy groups formed</v>
      </c>
      <c r="L10" s="140" t="str">
        <f>IF(M10&lt;=7,"l","")</f>
        <v/>
      </c>
      <c r="M10" s="99">
        <f>IF(I="Semestre I 2009",Data!D10,IF(I="Semestre II 2009",Data!E10,IF(I="Semestre I 2010",Data!F10,IF(I="Semestre II 2010",Data!G10,IF(I="Semestre I 2011",Data!H10,IF(I="Semestre II 2011",Data!I10,IF(I="Semestre I 2012",Data!J10,IF(I="Semestre II 2012",Data!K10,""))))))))</f>
        <v>68</v>
      </c>
      <c r="N10" s="98">
        <f t="shared" si="2"/>
        <v>68</v>
      </c>
      <c r="O10" s="79"/>
      <c r="P10" s="107"/>
      <c r="R10" s="5" t="s">
        <v>13</v>
      </c>
    </row>
    <row r="11" spans="2:18" ht="15" customHeight="1">
      <c r="B11" s="106"/>
      <c r="C11" s="48" t="str">
        <f>Data!B36</f>
        <v>Acid test accounts receivable</v>
      </c>
      <c r="D11" s="135" t="str">
        <f>IF(E11&lt;=0.1,"l","")</f>
        <v/>
      </c>
      <c r="E11" s="123">
        <f>IF(I="Semestre I 2009",Data!D36,IF(I="Semestre II 2009",Data!E36,IF(I="Semestre I 2010",Data!F36,IF(I="Semestre II 2010",Data!G36,IF(I="Semestre I 2011",Data!H36,IF(I="Semestre II 2011",Data!I36,IF(I="Semestre I 2012",Data!J36,IF(I="Semestre II 2012",Data!K36,""))))))))</f>
        <v>0.55075174026307527</v>
      </c>
      <c r="F11" s="49">
        <f t="shared" si="1"/>
        <v>0.55075174026307527</v>
      </c>
      <c r="G11" s="50"/>
      <c r="H11" s="107"/>
      <c r="J11" s="106"/>
      <c r="K11" s="95" t="str">
        <f>Data!B11</f>
        <v>IPS Coverage</v>
      </c>
      <c r="L11" s="139" t="str">
        <f>IF(M11&lt;=3,"l","")</f>
        <v/>
      </c>
      <c r="M11" s="28">
        <f>IF(I="Semestre I 2009",Data!D11,IF(I="Semestre II 2009",Data!E11,IF(I="Semestre I 2010",Data!F11,IF(I="Semestre II 2010",Data!G11,IF(I="Semestre I 2011",Data!H11,IF(I="Semestre II 2011",Data!I11,IF(I="Semestre I 2012",Data!J11,IF(I="Semestre II 2012",Data!K11,""))))))))</f>
        <v>20</v>
      </c>
      <c r="N11" s="29">
        <f t="shared" si="2"/>
        <v>20</v>
      </c>
      <c r="O11" s="91"/>
      <c r="P11" s="107"/>
      <c r="R11" s="5" t="s">
        <v>14</v>
      </c>
    </row>
    <row r="12" spans="2:18" ht="15" customHeight="1">
      <c r="B12" s="106"/>
      <c r="C12" s="51" t="str">
        <f>Data!B37</f>
        <v>ROE</v>
      </c>
      <c r="D12" s="135" t="str">
        <f>IF(E12&lt;=2%,"l","")</f>
        <v/>
      </c>
      <c r="E12" s="118">
        <f>IF(I="Semestre I 2009",Data!D37,IF(I="Semestre II 2009",Data!E37,IF(I="Semestre I 2010",Data!F37,IF(I="Semestre II 2010",Data!G37,IF(I="Semestre I 2011",Data!H37,IF(I="Semestre II 2011",Data!I37,IF(I="Semestre I 2012",Data!J37,IF(I="Semestre II 2012",Data!K37,""))))))))</f>
        <v>4.7487752486647009E-2</v>
      </c>
      <c r="F12" s="52">
        <f t="shared" si="1"/>
        <v>4.7487752486647009E-2</v>
      </c>
      <c r="G12" s="53"/>
      <c r="H12" s="107"/>
      <c r="J12" s="106"/>
      <c r="K12" s="95" t="str">
        <f>Data!B12</f>
        <v>Insurance institutions</v>
      </c>
      <c r="L12" s="140" t="str">
        <f>IF(M12&lt;=33,"l","")</f>
        <v/>
      </c>
      <c r="M12" s="99">
        <f>IF(I="Semestre I 2009",Data!D12,IF(I="Semestre II 2009",Data!E12,IF(I="Semestre I 2010",Data!F12,IF(I="Semestre II 2010",Data!G12,IF(I="Semestre I 2011",Data!H12,IF(I="Semestre II 2011",Data!I12,IF(I="Semestre I 2012",Data!J12,IF(I="Semestre II 2012",Data!K12,""))))))))</f>
        <v>176</v>
      </c>
      <c r="N12" s="98">
        <f t="shared" si="2"/>
        <v>176</v>
      </c>
      <c r="O12" s="79"/>
      <c r="P12" s="107"/>
    </row>
    <row r="13" spans="2:18" ht="15" customHeight="1">
      <c r="B13" s="106"/>
      <c r="C13" s="54" t="str">
        <f>Data!B38</f>
        <v>Operating Margin</v>
      </c>
      <c r="D13" s="135" t="str">
        <f>IF(E13&lt;=8%,"l","")</f>
        <v>l</v>
      </c>
      <c r="E13" s="125">
        <f>IF(I="Semestre I 2009",Data!D38,IF(I="Semestre II 2009",Data!E38,IF(I="Semestre I 2010",Data!F38,IF(I="Semestre II 2010",Data!G38,IF(I="Semestre I 2011",Data!H38,IF(I="Semestre II 2011",Data!I38,IF(I="Semestre I 2012",Data!J38,IF(I="Semestre II 2012",Data!K38,""))))))))</f>
        <v>4.9206292610354783E-4</v>
      </c>
      <c r="F13" s="55">
        <f t="shared" si="1"/>
        <v>4.9206292610354783E-4</v>
      </c>
      <c r="G13" s="56"/>
      <c r="H13" s="107"/>
      <c r="J13" s="106"/>
      <c r="K13" s="95" t="str">
        <f>Data!B13</f>
        <v>Strategies implemented</v>
      </c>
      <c r="L13" s="139" t="str">
        <f>IF(M13&lt;=3,"l","")</f>
        <v/>
      </c>
      <c r="M13" s="99">
        <f>IF(I="Semestre I 2009",Data!D13,IF(I="Semestre II 2009",Data!E13,IF(I="Semestre I 2010",Data!F13,IF(I="Semestre II 2010",Data!G13,IF(I="Semestre I 2011",Data!H13,IF(I="Semestre II 2011",Data!I13,IF(I="Semestre I 2012",Data!J13,IF(I="Semestre II 2012",Data!K13,""))))))))</f>
        <v>6</v>
      </c>
      <c r="N13" s="29">
        <f t="shared" si="2"/>
        <v>6</v>
      </c>
      <c r="O13" s="91"/>
      <c r="P13" s="107"/>
    </row>
    <row r="14" spans="2:18" ht="15" customHeight="1">
      <c r="B14" s="106"/>
      <c r="C14" s="60" t="str">
        <f>Data!B39</f>
        <v>Indebtedness</v>
      </c>
      <c r="D14" s="135" t="str">
        <f>IF(E14&gt;=0.6,"l","")</f>
        <v/>
      </c>
      <c r="E14" s="119">
        <f>IF(I="Semestre I 2009",Data!D39,IF(I="Semestre II 2009",Data!E39,IF(I="Semestre I 2010",Data!F39,IF(I="Semestre II 2010",Data!G39,IF(I="Semestre I 2011",Data!H39,IF(I="Semestre II 2011",Data!I39,IF(I="Semestre I 2012",Data!J39,IF(I="Semestre II 2012",Data!K39,""))))))))</f>
        <v>0.59061195152229395</v>
      </c>
      <c r="F14" s="61">
        <f t="shared" si="1"/>
        <v>0.59061195152229395</v>
      </c>
      <c r="G14" s="62"/>
      <c r="H14" s="107"/>
      <c r="J14" s="106"/>
      <c r="K14" s="95" t="str">
        <f>Data!B14</f>
        <v>% progress of the program</v>
      </c>
      <c r="L14" s="140" t="str">
        <f t="shared" ref="L14" si="3">IF(M14&lt;=1,"l","")</f>
        <v/>
      </c>
      <c r="M14" s="99">
        <f>IF(I="Semestre I 2009",Data!D14,IF(I="Semestre II 2009",Data!E14,IF(I="Semestre I 2010",Data!F14,IF(I="Semestre II 2010",Data!G14,IF(I="Semestre I 2011",Data!H14,IF(I="Semestre II 2011",Data!I14,IF(I="Semestre I 2012",Data!J14,IF(I="Semestre II 2012",Data!K14,""))))))))</f>
        <v>4</v>
      </c>
      <c r="N14" s="78">
        <f t="shared" si="2"/>
        <v>4</v>
      </c>
      <c r="O14" s="79"/>
      <c r="P14" s="107"/>
    </row>
    <row r="15" spans="2:18" ht="15" customHeight="1">
      <c r="B15" s="106"/>
      <c r="C15" s="63" t="str">
        <f>Data!B40</f>
        <v>Short-term borrowings</v>
      </c>
      <c r="D15" s="135" t="str">
        <f>IF(E15&gt;=0.7,"l","")</f>
        <v>l</v>
      </c>
      <c r="E15" s="64">
        <f>IF(I="Semestre I 2009",Data!D40,IF(I="Semestre II 2009",Data!E40,IF(I="Semestre I 2010",Data!F40,IF(I="Semestre II 2010",Data!G40,IF(I="Semestre I 2011",Data!H40,IF(I="Semestre II 2011",Data!I40,IF(I="Semestre I 2012",Data!J40,IF(I="Semestre II 2012",Data!K40,""))))))))</f>
        <v>1.0614993195754381</v>
      </c>
      <c r="F15" s="65">
        <f t="shared" si="1"/>
        <v>1.0614993195754381</v>
      </c>
      <c r="G15" s="66"/>
      <c r="H15" s="107"/>
      <c r="J15" s="106"/>
      <c r="K15" s="95" t="str">
        <f>Data!B15</f>
        <v>IMCI strategy and IAFI IAMI</v>
      </c>
      <c r="L15" s="139" t="str">
        <f>IF(M15&lt;=0.33,"l","")</f>
        <v/>
      </c>
      <c r="M15" s="31">
        <f>IF(I="Semestre I 2009",Data!D15,IF(I="Semestre II 2009",Data!E15,IF(I="Semestre I 2010",Data!F15,IF(I="Semestre II 2010",Data!G15,IF(I="Semestre I 2011",Data!H15,IF(I="Semestre II 2011",Data!I15,IF(I="Semestre I 2012",Data!J15,IF(I="Semestre II 2012",Data!K15,""))))))))</f>
        <v>0.5</v>
      </c>
      <c r="N15" s="32">
        <f t="shared" si="2"/>
        <v>0.5</v>
      </c>
      <c r="O15" s="91"/>
      <c r="P15" s="107"/>
    </row>
    <row r="16" spans="2:18" ht="15" customHeight="1">
      <c r="B16" s="106"/>
      <c r="C16" s="67" t="str">
        <f>Data!B41</f>
        <v>Debugging payables</v>
      </c>
      <c r="D16" s="135" t="str">
        <f>IF(E16&lt;=0.2,"l","")</f>
        <v>l</v>
      </c>
      <c r="E16" s="126">
        <f>IF(I="Semestre I 2009",Data!D41,IF(I="Semestre II 2009",Data!E41,IF(I="Semestre I 2010",Data!F41,IF(I="Semestre II 2010",Data!G41,IF(I="Semestre I 2011",Data!H41,IF(I="Semestre II 2011",Data!I41,IF(I="Semestre I 2012",Data!J41,IF(I="Semestre II 2012",Data!K41,""))))))))</f>
        <v>6.364797576232617E-2</v>
      </c>
      <c r="F16" s="68">
        <f t="shared" si="1"/>
        <v>6.364797576232617E-2</v>
      </c>
      <c r="G16" s="69"/>
      <c r="H16" s="107"/>
      <c r="I16" s="18"/>
      <c r="J16" s="106"/>
      <c r="K16" s="95" t="str">
        <f>Data!B16</f>
        <v>Pap coverage</v>
      </c>
      <c r="L16" s="140" t="str">
        <f>IF(M16&lt;=0.13,"l","")</f>
        <v>l</v>
      </c>
      <c r="M16" s="81">
        <f>IF(I="Semestre I 2009",Data!D16,IF(I="Semestre II 2009",Data!E16,IF(I="Semestre I 2010",Data!F16,IF(I="Semestre II 2010",Data!G16,IF(I="Semestre I 2011",Data!H16,IF(I="Semestre II 2011",Data!I16,IF(I="Semestre I 2012",Data!J16,IF(I="Semestre II 2012",Data!K16,""))))))))</f>
        <v>0.03</v>
      </c>
      <c r="N16" s="78">
        <f t="shared" si="2"/>
        <v>0.03</v>
      </c>
      <c r="O16" s="79"/>
      <c r="P16" s="107"/>
    </row>
    <row r="17" spans="2:16" ht="15" customHeight="1">
      <c r="B17" s="106"/>
      <c r="C17" s="70" t="str">
        <f>Data!B42</f>
        <v>Event Gloss</v>
      </c>
      <c r="D17" s="135" t="str">
        <f>IF(E17&gt;=0.04,"l","")</f>
        <v>l</v>
      </c>
      <c r="E17" s="71">
        <f>IF(I="Semestre I 2009",Data!D42,IF(I="Semestre II 2009",Data!E42,IF(I="Semestre I 2010",Data!F42,IF(I="Semestre II 2010",Data!G42,IF(I="Semestre I 2011",Data!H42,IF(I="Semestre II 2011",Data!I42,IF(I="Semestre I 2012",Data!J42,IF(I="Semestre II 2012",Data!K42,""))))))))</f>
        <v>0.05</v>
      </c>
      <c r="F17" s="72">
        <f t="shared" si="1"/>
        <v>0.05</v>
      </c>
      <c r="G17" s="73"/>
      <c r="H17" s="107"/>
      <c r="I17" s="18"/>
      <c r="J17" s="106"/>
      <c r="K17" s="95" t="str">
        <f>Data!B17</f>
        <v>% Implementation of environmental health policy</v>
      </c>
      <c r="L17" s="139" t="str">
        <f>IF(M17&lt;=0.33,"l","")</f>
        <v/>
      </c>
      <c r="M17" s="31">
        <f>IF(I="Semestre I 2009",Data!D17,IF(I="Semestre II 2009",Data!E17,IF(I="Semestre I 2010",Data!F17,IF(I="Semestre II 2010",Data!G17,IF(I="Semestre I 2011",Data!H17,IF(I="Semestre II 2011",Data!I17,IF(I="Semestre I 2012",Data!J17,IF(I="Semestre II 2012",Data!K17,""))))))))</f>
        <v>0.5</v>
      </c>
      <c r="N17" s="32">
        <f t="shared" si="2"/>
        <v>0.5</v>
      </c>
      <c r="O17" s="91"/>
      <c r="P17" s="107"/>
    </row>
    <row r="18" spans="2:16" ht="15" customHeight="1" thickBot="1">
      <c r="B18" s="106"/>
      <c r="C18" s="38" t="str">
        <f>Data!B43</f>
        <v>Recovery capitated contracts</v>
      </c>
      <c r="D18" s="136" t="str">
        <f>IF(E18&gt;=0.04,"l","")</f>
        <v>l</v>
      </c>
      <c r="E18" s="127">
        <f>IF(I="Semestre I 2009",Data!D43,IF(I="Semestre II 2009",Data!E43,IF(I="Semestre I 2010",Data!F43,IF(I="Semestre II 2010",Data!G43,IF(I="Semestre I 2011",Data!H43,IF(I="Semestre II 2011",Data!I43,IF(I="Semestre I 2012",Data!J43,IF(I="Semestre II 2012",Data!K43,""))))))))</f>
        <v>5.1227603632068346E-2</v>
      </c>
      <c r="F18" s="39">
        <f t="shared" si="1"/>
        <v>5.1227603632068346E-2</v>
      </c>
      <c r="G18" s="40"/>
      <c r="H18" s="107"/>
      <c r="I18" s="18"/>
      <c r="J18" s="106"/>
      <c r="K18" s="95" t="str">
        <f>Data!B18</f>
        <v>Suicide rate</v>
      </c>
      <c r="L18" s="140" t="str">
        <f>IF(M18&gt;0,"l","")</f>
        <v/>
      </c>
      <c r="M18" s="99">
        <f>IF(I="Semestre I 2009",Data!D18,IF(I="Semestre II 2009",Data!E18,IF(I="Semestre I 2010",Data!F18,IF(I="Semestre II 2010",Data!G18,IF(I="Semestre I 2011",Data!H18,IF(I="Semestre II 2011",Data!I18,IF(I="Semestre I 2012",Data!J18,IF(I="Semestre II 2012",Data!K18,""))))))))</f>
        <v>0</v>
      </c>
      <c r="N18" s="98">
        <f t="shared" si="2"/>
        <v>0</v>
      </c>
      <c r="O18" s="79"/>
      <c r="P18" s="107"/>
    </row>
    <row r="19" spans="2:16" ht="15" customHeight="1">
      <c r="B19" s="110"/>
      <c r="C19" s="111"/>
      <c r="D19" s="142"/>
      <c r="E19" s="112"/>
      <c r="F19" s="111"/>
      <c r="G19" s="111"/>
      <c r="H19" s="113"/>
      <c r="I19" s="18"/>
      <c r="J19" s="106"/>
      <c r="K19" s="95" t="str">
        <f>Data!B19</f>
        <v>Reported Cases</v>
      </c>
      <c r="L19" s="139" t="str">
        <f>IF(M19&lt;=0.33,"l","")</f>
        <v/>
      </c>
      <c r="M19" s="31">
        <f>IF(I="Semestre I 2009",Data!D19,IF(I="Semestre II 2009",Data!E19,IF(I="Semestre I 2010",Data!F19,IF(I="Semestre II 2010",Data!G19,IF(I="Semestre I 2011",Data!H19,IF(I="Semestre II 2011",Data!I19,IF(I="Semestre I 2012",Data!J19,IF(I="Semestre II 2012",Data!K19,""))))))))</f>
        <v>0.38500000000000001</v>
      </c>
      <c r="N19" s="32">
        <f t="shared" si="2"/>
        <v>0.38500000000000001</v>
      </c>
      <c r="O19" s="91"/>
      <c r="P19" s="107"/>
    </row>
    <row r="20" spans="2:16" ht="15" customHeight="1">
      <c r="D20" s="143"/>
      <c r="J20" s="106"/>
      <c r="K20" s="95" t="str">
        <f>Data!B20</f>
        <v>Mortality rate from malnutrition</v>
      </c>
      <c r="L20" s="140" t="str">
        <f>IF(M20&gt;2,"l","")</f>
        <v>l</v>
      </c>
      <c r="M20" s="99">
        <f>IF(I="Semestre I 2009",Data!D20,IF(I="Semestre II 2009",Data!E20,IF(I="Semestre I 2010",Data!F20,IF(I="Semestre II 2010",Data!G20,IF(I="Semestre I 2011",Data!H20,IF(I="Semestre II 2011",Data!I20,IF(I="Semestre I 2012",Data!J20,IF(I="Semestre II 2012",Data!K20,""))))))))</f>
        <v>14.5</v>
      </c>
      <c r="N20" s="98">
        <f t="shared" si="2"/>
        <v>14.5</v>
      </c>
      <c r="O20" s="79"/>
      <c r="P20" s="107"/>
    </row>
    <row r="21" spans="2:16" ht="15" customHeight="1">
      <c r="C21" s="17" t="s">
        <v>20</v>
      </c>
      <c r="D21" s="144"/>
      <c r="E21" s="16"/>
      <c r="J21" s="106"/>
      <c r="K21" s="95" t="str">
        <f>Data!B21</f>
        <v>Perinatal mortality rate</v>
      </c>
      <c r="L21" s="138" t="str">
        <f>IF(M21&gt;8,"l","")</f>
        <v/>
      </c>
      <c r="M21" s="42">
        <f>IF(I="Semestre I 2009",Data!D21,IF(I="Semestre II 2009",Data!E21,IF(I="Semestre I 2010",Data!F21,IF(I="Semestre II 2010",Data!G21,IF(I="Semestre I 2011",Data!H21,IF(I="Semestre II 2011",Data!I21,IF(I="Semestre I 2012",Data!J21,IF(I="Semestre II 2012",Data!K21,""))))))))</f>
        <v>2.8</v>
      </c>
      <c r="N21" s="100">
        <f t="shared" si="2"/>
        <v>2.8</v>
      </c>
      <c r="O21" s="92"/>
      <c r="P21" s="107"/>
    </row>
    <row r="22" spans="2:16" ht="5.25" customHeight="1">
      <c r="B22" s="102"/>
      <c r="C22" s="103"/>
      <c r="D22" s="145"/>
      <c r="E22" s="104"/>
      <c r="F22" s="103"/>
      <c r="G22" s="103"/>
      <c r="H22" s="105"/>
      <c r="J22" s="110"/>
      <c r="K22" s="111"/>
      <c r="L22" s="142"/>
      <c r="M22" s="112"/>
      <c r="N22" s="111"/>
      <c r="O22" s="111"/>
      <c r="P22" s="113"/>
    </row>
    <row r="23" spans="2:16" ht="15" customHeight="1">
      <c r="B23" s="106"/>
      <c r="C23" s="25" t="s">
        <v>29</v>
      </c>
      <c r="D23" s="146"/>
      <c r="E23" s="26" t="s">
        <v>27</v>
      </c>
      <c r="F23" s="26" t="s">
        <v>28</v>
      </c>
      <c r="G23" s="25" t="s">
        <v>26</v>
      </c>
      <c r="H23" s="107"/>
      <c r="L23" s="143"/>
    </row>
    <row r="24" spans="2:16" ht="15" customHeight="1">
      <c r="B24" s="106"/>
      <c r="C24" s="21"/>
      <c r="D24" s="137"/>
      <c r="E24" s="24"/>
      <c r="F24" s="21"/>
      <c r="G24" s="21"/>
      <c r="H24" s="107"/>
      <c r="K24" s="17" t="s">
        <v>24</v>
      </c>
      <c r="L24" s="144"/>
    </row>
    <row r="25" spans="2:16" ht="15" customHeight="1">
      <c r="B25" s="106"/>
      <c r="C25" s="33" t="str">
        <f>Data!B45</f>
        <v>Dentistry EPS-S activities</v>
      </c>
      <c r="D25" s="135" t="str">
        <f>IF(E25&lt;=0.6,"l","")</f>
        <v/>
      </c>
      <c r="E25" s="36">
        <f>IF(I="Semestre I 2009",Data!D45,IF(I="Semestre II 2009",Data!E45,IF(I="Semestre I 2010",Data!F45,IF(I="Semestre II 2010",Data!G45,IF(I="Semestre I 2011",Data!H45,IF(I="Semestre II 2011",Data!I45,IF(I="Semestre I 2012",Data!J45,IF(I="Semestre II 2012",Data!K45,""))))))))</f>
        <v>0.98</v>
      </c>
      <c r="F25" s="75">
        <f t="shared" ref="F25:F38" si="4">E25</f>
        <v>0.98</v>
      </c>
      <c r="G25" s="35"/>
      <c r="H25" s="108"/>
      <c r="J25" s="102"/>
      <c r="K25" s="103"/>
      <c r="L25" s="145"/>
      <c r="M25" s="103"/>
      <c r="N25" s="103"/>
      <c r="O25" s="103"/>
      <c r="P25" s="105"/>
    </row>
    <row r="26" spans="2:16" ht="15" customHeight="1">
      <c r="B26" s="106"/>
      <c r="C26" s="41" t="str">
        <f>Data!B46</f>
        <v>Specialized Pediatric Care</v>
      </c>
      <c r="D26" s="138" t="str">
        <f t="shared" ref="D26:D38" si="5">IF(E26&lt;=0.6,"l","")</f>
        <v/>
      </c>
      <c r="E26" s="96">
        <f>IF(I="Semestre I 2009",Data!D46,IF(I="Semestre II 2009",Data!E46,IF(I="Semestre I 2010",Data!F46,IF(I="Semestre II 2010",Data!G46,IF(I="Semestre I 2011",Data!H46,IF(I="Semestre II 2011",Data!I46,IF(I="Semestre I 2012",Data!J46,IF(I="Semestre II 2012",Data!K46,""))))))))</f>
        <v>0.87729729729729733</v>
      </c>
      <c r="F26" s="76">
        <f t="shared" si="4"/>
        <v>0.87729729729729733</v>
      </c>
      <c r="G26" s="44"/>
      <c r="H26" s="109"/>
      <c r="J26" s="106"/>
      <c r="K26" s="25" t="s">
        <v>29</v>
      </c>
      <c r="L26" s="146"/>
      <c r="M26" s="26" t="s">
        <v>27</v>
      </c>
      <c r="N26" s="26" t="s">
        <v>28</v>
      </c>
      <c r="O26" s="25" t="s">
        <v>26</v>
      </c>
      <c r="P26" s="107"/>
    </row>
    <row r="27" spans="2:16" ht="15" customHeight="1">
      <c r="B27" s="106"/>
      <c r="C27" s="74" t="str">
        <f>Data!B47</f>
        <v>Specialized Medical Care Gynecology and Obstetrics</v>
      </c>
      <c r="D27" s="139" t="str">
        <f t="shared" si="5"/>
        <v/>
      </c>
      <c r="E27" s="31">
        <f>IF(I="Semestre I 2009",Data!D47,IF(I="Semestre II 2009",Data!E47,IF(I="Semestre I 2010",Data!F47,IF(I="Semestre II 2010",Data!G47,IF(I="Semestre I 2011",Data!H47,IF(I="Semestre II 2011",Data!I47,IF(I="Semestre I 2012",Data!J47,IF(I="Semestre II 2012",Data!K47,""))))))))</f>
        <v>0.74789473684210528</v>
      </c>
      <c r="F27" s="32">
        <f t="shared" si="4"/>
        <v>0.74789473684210528</v>
      </c>
      <c r="G27" s="30"/>
      <c r="H27" s="107"/>
      <c r="J27" s="106"/>
      <c r="K27" s="18"/>
      <c r="L27" s="137"/>
      <c r="M27" s="18"/>
      <c r="N27" s="18"/>
      <c r="O27" s="18"/>
      <c r="P27" s="108"/>
    </row>
    <row r="28" spans="2:16" ht="15" customHeight="1">
      <c r="B28" s="106"/>
      <c r="C28" s="77" t="str">
        <f>Data!B48</f>
        <v>Specialized Care Internal Medicine</v>
      </c>
      <c r="D28" s="140" t="str">
        <f t="shared" si="5"/>
        <v>l</v>
      </c>
      <c r="E28" s="81">
        <f>IF(I="Semestre I 2009",Data!D48,IF(I="Semestre II 2009",Data!E48,IF(I="Semestre I 2010",Data!F48,IF(I="Semestre II 2010",Data!G48,IF(I="Semestre I 2011",Data!H48,IF(I="Semestre II 2011",Data!I48,IF(I="Semestre I 2012",Data!J48,IF(I="Semestre II 2012",Data!K48,""))))))))</f>
        <v>0.54583333333333328</v>
      </c>
      <c r="F28" s="78">
        <f t="shared" si="4"/>
        <v>0.54583333333333328</v>
      </c>
      <c r="G28" s="79"/>
      <c r="H28" s="107"/>
      <c r="J28" s="106"/>
      <c r="K28" s="33" t="str">
        <f>Data!B25</f>
        <v>% implemented Policy</v>
      </c>
      <c r="L28" s="135" t="str">
        <f>IF(M28&lt;=0.33,"l","")</f>
        <v/>
      </c>
      <c r="M28" s="36">
        <f>IF(I="Semestre I 2009",Data!D25,IF(I="Semestre II 2009",Data!E25,IF(I="Semestre I 2010",Data!F25,IF(I="Semestre II 2010",Data!G25,IF(I="Semestre I 2011",Data!H25,IF(I="Semestre II 2011",Data!I25,IF(I="Semestre I 2012",Data!J25,IF(I="Semestre II 2012",Data!K25,""))))))))</f>
        <v>0.5</v>
      </c>
      <c r="N28" s="75">
        <f>M28</f>
        <v>0.5</v>
      </c>
      <c r="O28" s="35"/>
      <c r="P28" s="109"/>
    </row>
    <row r="29" spans="2:16" ht="15" customHeight="1">
      <c r="B29" s="106"/>
      <c r="C29" s="27" t="str">
        <f>Data!B49</f>
        <v>General Elective Care EPS-S</v>
      </c>
      <c r="D29" s="139" t="str">
        <f t="shared" si="5"/>
        <v/>
      </c>
      <c r="E29" s="31">
        <f>IF(I="Semestre I 2009",Data!D49,IF(I="Semestre II 2009",Data!E49,IF(I="Semestre I 2010",Data!F49,IF(I="Semestre II 2010",Data!G49,IF(I="Semestre I 2011",Data!H49,IF(I="Semestre II 2011",Data!I49,IF(I="Semestre I 2012",Data!J49,IF(I="Semestre II 2012",Data!K49,""))))))))</f>
        <v>0.87692000000000003</v>
      </c>
      <c r="F29" s="32">
        <f t="shared" si="4"/>
        <v>0.87692000000000003</v>
      </c>
      <c r="G29" s="30"/>
      <c r="H29" s="107"/>
      <c r="J29" s="106"/>
      <c r="K29" s="41" t="str">
        <f>Data!B26</f>
        <v>% Implementation SISVEA</v>
      </c>
      <c r="L29" s="138" t="str">
        <f>IF(M29&lt;=0.33,"l","")</f>
        <v/>
      </c>
      <c r="M29" s="96">
        <f>IF(I="Semestre I 2009",Data!D26,IF(I="Semestre II 2009",Data!E26,IF(I="Semestre I 2010",Data!F26,IF(I="Semestre II 2010",Data!G26,IF(I="Semestre I 2011",Data!H26,IF(I="Semestre II 2011",Data!I26,IF(I="Semestre I 2012",Data!J26,IF(I="Semestre II 2012",Data!K26,""))))))))</f>
        <v>0.48499999999999999</v>
      </c>
      <c r="N29" s="43">
        <f t="shared" ref="N29:N32" si="6">M29</f>
        <v>0.48499999999999999</v>
      </c>
      <c r="O29" s="92"/>
      <c r="P29" s="107"/>
    </row>
    <row r="30" spans="2:16" ht="15" customHeight="1">
      <c r="B30" s="106"/>
      <c r="C30" s="80" t="str">
        <f>Data!B50</f>
        <v>General Elective Care FFDS</v>
      </c>
      <c r="D30" s="140" t="str">
        <f t="shared" si="5"/>
        <v/>
      </c>
      <c r="E30" s="81">
        <f>IF(I="Semestre I 2009",Data!D50,IF(I="Semestre II 2009",Data!E50,IF(I="Semestre I 2010",Data!F50,IF(I="Semestre II 2010",Data!G50,IF(I="Semestre I 2011",Data!H50,IF(I="Semestre II 2011",Data!I50,IF(I="Semestre I 2012",Data!J50,IF(I="Semestre II 2012",Data!K50,""))))))))</f>
        <v>0.61445454545454548</v>
      </c>
      <c r="F30" s="82">
        <f t="shared" si="4"/>
        <v>0.61445454545454548</v>
      </c>
      <c r="G30" s="79"/>
      <c r="H30" s="107"/>
      <c r="J30" s="106"/>
      <c r="K30" s="27" t="str">
        <f>Data!B27</f>
        <v># Cases of human rabies</v>
      </c>
      <c r="L30" s="139" t="str">
        <f>IF(M30&gt;0,"l","")</f>
        <v/>
      </c>
      <c r="M30" s="28">
        <f>IF(I="Semestre I 2009",Data!D27,IF(I="Semestre II 2009",Data!E27,IF(I="Semestre I 2010",Data!F27,IF(I="Semestre II 2010",Data!G27,IF(I="Semestre I 2011",Data!H27,IF(I="Semestre II 2011",Data!I27,IF(I="Semestre I 2012",Data!J27,IF(I="Semestre II 2012",Data!K27,""))))))))</f>
        <v>0</v>
      </c>
      <c r="N30" s="29">
        <f t="shared" si="6"/>
        <v>0</v>
      </c>
      <c r="O30" s="30"/>
      <c r="P30" s="107"/>
    </row>
    <row r="31" spans="2:16" ht="15" customHeight="1">
      <c r="B31" s="106"/>
      <c r="C31" s="27" t="str">
        <f>Data!B51</f>
        <v>General Medical Consultation Urgent EPS-S</v>
      </c>
      <c r="D31" s="139" t="str">
        <f t="shared" si="5"/>
        <v/>
      </c>
      <c r="E31" s="31">
        <f>IF(I="Semestre I 2009",Data!D51,IF(I="Semestre II 2009",Data!E51,IF(I="Semestre I 2010",Data!F51,IF(I="Semestre II 2010",Data!G51,IF(I="Semestre I 2011",Data!H51,IF(I="Semestre II 2011",Data!I51,IF(I="Semestre I 2012",Data!J51,IF(I="Semestre II 2012",Data!K51,""))))))))</f>
        <v>1.0692929292929292</v>
      </c>
      <c r="F31" s="32">
        <f t="shared" si="4"/>
        <v>1.0692929292929292</v>
      </c>
      <c r="G31" s="30"/>
      <c r="H31" s="107"/>
      <c r="J31" s="106"/>
      <c r="K31" s="80" t="str">
        <f>Data!B28</f>
        <v>% dog vaccination coverage</v>
      </c>
      <c r="L31" s="140" t="str">
        <f>IF(M31&lt;=0.33,"l","")</f>
        <v/>
      </c>
      <c r="M31" s="81">
        <f>IF(I="Semestre I 2009",Data!D28,IF(I="Semestre II 2009",Data!E28,IF(I="Semestre I 2010",Data!F28,IF(I="Semestre II 2010",Data!G28,IF(I="Semestre I 2011",Data!H28,IF(I="Semestre II 2011",Data!I28,IF(I="Semestre I 2012",Data!J28,IF(I="Semestre II 2012",Data!K28,""))))))))</f>
        <v>0.48</v>
      </c>
      <c r="N31" s="78">
        <f t="shared" si="6"/>
        <v>0.48</v>
      </c>
      <c r="O31" s="101"/>
      <c r="P31" s="107"/>
    </row>
    <row r="32" spans="2:16" ht="15" customHeight="1">
      <c r="B32" s="106"/>
      <c r="C32" s="80" t="str">
        <f>Data!B52</f>
        <v>General Medical Consultation Urgent FFDS</v>
      </c>
      <c r="D32" s="140" t="str">
        <f t="shared" si="5"/>
        <v>l</v>
      </c>
      <c r="E32" s="81">
        <f>IF(I="Semestre I 2009",Data!D52,IF(I="Semestre II 2009",Data!E52,IF(I="Semestre I 2010",Data!F52,IF(I="Semestre II 2010",Data!G52,IF(I="Semestre I 2011",Data!H52,IF(I="Semestre II 2011",Data!I52,IF(I="Semestre I 2012",Data!J52,IF(I="Semestre II 2012",Data!K52,""))))))))</f>
        <v>0.53431578947368419</v>
      </c>
      <c r="F32" s="78">
        <f t="shared" si="4"/>
        <v>0.53431578947368419</v>
      </c>
      <c r="G32" s="79"/>
      <c r="H32" s="107"/>
      <c r="J32" s="106"/>
      <c r="K32" s="41" t="str">
        <f>Data!B29</f>
        <v>% monitored Events</v>
      </c>
      <c r="L32" s="138" t="str">
        <f>IF(M32&lt;=0.33,"l","")</f>
        <v/>
      </c>
      <c r="M32" s="96">
        <f>IF(I="Semestre I 2009",Data!D29,IF(I="Semestre II 2009",Data!E29,IF(I="Semestre I 2010",Data!F29,IF(I="Semestre II 2010",Data!G29,IF(I="Semestre I 2011",Data!H29,IF(I="Semestre II 2011",Data!I29,IF(I="Semestre I 2012",Data!J29,IF(I="Semestre II 2012",Data!K29,""))))))))</f>
        <v>0.5</v>
      </c>
      <c r="N32" s="43">
        <f t="shared" si="6"/>
        <v>0.5</v>
      </c>
      <c r="O32" s="44"/>
      <c r="P32" s="107"/>
    </row>
    <row r="33" spans="2:16" ht="15" customHeight="1">
      <c r="B33" s="106"/>
      <c r="C33" s="27" t="str">
        <f>Data!B53</f>
        <v>Optometry Consulting</v>
      </c>
      <c r="D33" s="139" t="str">
        <f t="shared" si="5"/>
        <v/>
      </c>
      <c r="E33" s="31">
        <f>IF(I="Semestre I 2009",Data!D53,IF(I="Semestre II 2009",Data!E53,IF(I="Semestre I 2010",Data!F53,IF(I="Semestre II 2010",Data!G53,IF(I="Semestre I 2011",Data!H53,IF(I="Semestre II 2011",Data!I53,IF(I="Semestre I 2012",Data!J53,IF(I="Semestre II 2012",Data!K53,""))))))))</f>
        <v>0.9303703703703704</v>
      </c>
      <c r="F33" s="32">
        <f t="shared" si="4"/>
        <v>0.9303703703703704</v>
      </c>
      <c r="G33" s="30"/>
      <c r="H33" s="107"/>
      <c r="J33" s="110"/>
      <c r="K33" s="111"/>
      <c r="L33" s="142"/>
      <c r="M33" s="111"/>
      <c r="N33" s="111"/>
      <c r="O33" s="111"/>
      <c r="P33" s="113"/>
    </row>
    <row r="34" spans="2:16" ht="15" customHeight="1">
      <c r="B34" s="106"/>
      <c r="C34" s="80" t="str">
        <f>Data!B54</f>
        <v>Expenditures FFDS Internal Medicine</v>
      </c>
      <c r="D34" s="140" t="str">
        <f t="shared" si="5"/>
        <v/>
      </c>
      <c r="E34" s="81">
        <f>IF(I="Semestre I 2009",Data!D54,IF(I="Semestre II 2009",Data!E54,IF(I="Semestre I 2010",Data!F54,IF(I="Semestre II 2010",Data!G54,IF(I="Semestre I 2011",Data!H54,IF(I="Semestre II 2011",Data!I54,IF(I="Semestre I 2012",Data!J54,IF(I="Semestre II 2012",Data!K54,""))))))))</f>
        <v>0.72916666666666663</v>
      </c>
      <c r="F34" s="78">
        <f t="shared" si="4"/>
        <v>0.72916666666666663</v>
      </c>
      <c r="G34" s="79"/>
      <c r="H34" s="107"/>
    </row>
    <row r="35" spans="2:16" ht="15" customHeight="1">
      <c r="B35" s="106"/>
      <c r="C35" s="27" t="str">
        <f>Data!B55</f>
        <v>Pediatrics expenses FFDS</v>
      </c>
      <c r="D35" s="139" t="str">
        <f t="shared" si="5"/>
        <v/>
      </c>
      <c r="E35" s="31">
        <f>IF(I="Semestre I 2009",Data!D55,IF(I="Semestre II 2009",Data!E55,IF(I="Semestre I 2010",Data!F55,IF(I="Semestre II 2010",Data!G55,IF(I="Semestre I 2011",Data!H55,IF(I="Semestre II 2011",Data!I55,IF(I="Semestre I 2012",Data!J55,IF(I="Semestre II 2012",Data!K55,""))))))))</f>
        <v>0.9244444444444444</v>
      </c>
      <c r="F35" s="32">
        <f t="shared" si="4"/>
        <v>0.9244444444444444</v>
      </c>
      <c r="G35" s="30"/>
      <c r="H35" s="107"/>
      <c r="K35" s="132" t="s">
        <v>25</v>
      </c>
      <c r="L35" s="130"/>
      <c r="M35" s="130"/>
      <c r="N35" s="130"/>
      <c r="O35" s="130"/>
      <c r="P35" s="130"/>
    </row>
    <row r="36" spans="2:16" ht="15" customHeight="1">
      <c r="B36" s="106"/>
      <c r="C36" s="80" t="str">
        <f>Data!B56</f>
        <v>EPS-S deliveries</v>
      </c>
      <c r="D36" s="140" t="str">
        <f t="shared" si="5"/>
        <v>l</v>
      </c>
      <c r="E36" s="81">
        <f>IF(I="Semestre I 2009",Data!D56,IF(I="Semestre II 2009",Data!E56,IF(I="Semestre I 2010",Data!F56,IF(I="Semestre II 2010",Data!G56,IF(I="Semestre I 2011",Data!H56,IF(I="Semestre II 2011",Data!I56,IF(I="Semestre I 2012",Data!J56,IF(I="Semestre II 2012",Data!K56,""))))))))</f>
        <v>0.37142857142857144</v>
      </c>
      <c r="F36" s="78">
        <f t="shared" si="4"/>
        <v>0.37142857142857144</v>
      </c>
      <c r="G36" s="79"/>
      <c r="H36" s="107"/>
    </row>
    <row r="37" spans="2:16" ht="15" customHeight="1">
      <c r="B37" s="106"/>
      <c r="C37" s="27" t="str">
        <f>Data!B57</f>
        <v>Births FFDS</v>
      </c>
      <c r="D37" s="139" t="str">
        <f t="shared" si="5"/>
        <v/>
      </c>
      <c r="E37" s="31">
        <f>IF(I="Semestre I 2009",Data!D57,IF(I="Semestre II 2009",Data!E57,IF(I="Semestre I 2010",Data!F57,IF(I="Semestre II 2010",Data!G57,IF(I="Semestre I 2011",Data!H57,IF(I="Semestre II 2011",Data!I57,IF(I="Semestre I 2012",Data!J57,IF(I="Semestre II 2012",Data!K57,""))))))))</f>
        <v>0.63157894736842102</v>
      </c>
      <c r="F37" s="32">
        <f t="shared" si="4"/>
        <v>0.63157894736842102</v>
      </c>
      <c r="G37" s="30"/>
      <c r="H37" s="107"/>
    </row>
    <row r="38" spans="2:16" ht="15" customHeight="1" thickBot="1">
      <c r="B38" s="106"/>
      <c r="C38" s="83" t="str">
        <f>Data!B58</f>
        <v>Total finished dental treatment</v>
      </c>
      <c r="D38" s="141" t="str">
        <f t="shared" si="5"/>
        <v/>
      </c>
      <c r="E38" s="84">
        <f>IF(I="Semestre I 2009",Data!D58,IF(I="Semestre II 2009",Data!E58,IF(I="Semestre I 2010",Data!F58,IF(I="Semestre II 2010",Data!G58,IF(I="Semestre I 2011",Data!H58,IF(I="Semestre II 2011",Data!I58,IF(I="Semestre I 2012",Data!J58,IF(I="Semestre II 2012",Data!K58,""))))))))</f>
        <v>0.97388888888888892</v>
      </c>
      <c r="F38" s="85">
        <f t="shared" si="4"/>
        <v>0.97388888888888892</v>
      </c>
      <c r="G38" s="86"/>
      <c r="H38" s="107"/>
    </row>
    <row r="39" spans="2:16" ht="15" customHeight="1">
      <c r="B39" s="110"/>
      <c r="C39" s="111"/>
      <c r="D39" s="142"/>
      <c r="E39" s="112"/>
      <c r="F39" s="111"/>
      <c r="G39" s="111"/>
      <c r="H39" s="113"/>
    </row>
    <row r="40" spans="2:16" ht="5.25" customHeight="1">
      <c r="D40" s="143"/>
    </row>
    <row r="41" spans="2:16" ht="15" customHeight="1">
      <c r="C41" s="131" t="s">
        <v>21</v>
      </c>
      <c r="D41" s="144"/>
    </row>
    <row r="42" spans="2:16" ht="6" customHeight="1">
      <c r="B42" s="102"/>
      <c r="C42" s="103"/>
      <c r="D42" s="145"/>
      <c r="E42" s="103"/>
      <c r="F42" s="103"/>
      <c r="G42" s="103"/>
      <c r="H42" s="105"/>
    </row>
    <row r="43" spans="2:16" ht="15" customHeight="1">
      <c r="B43" s="106"/>
      <c r="C43" s="25" t="s">
        <v>29</v>
      </c>
      <c r="D43" s="146"/>
      <c r="E43" s="26" t="s">
        <v>27</v>
      </c>
      <c r="F43" s="26" t="s">
        <v>28</v>
      </c>
      <c r="G43" s="25" t="s">
        <v>26</v>
      </c>
      <c r="H43" s="107"/>
    </row>
    <row r="44" spans="2:16" ht="15" customHeight="1">
      <c r="B44" s="106"/>
      <c r="C44" s="21"/>
      <c r="D44" s="137"/>
      <c r="E44" s="24"/>
      <c r="F44" s="21"/>
      <c r="G44" s="21"/>
      <c r="H44" s="107"/>
    </row>
    <row r="45" spans="2:16" ht="15" customHeight="1">
      <c r="B45" s="106"/>
      <c r="C45" s="87" t="str">
        <f>Data!B3</f>
        <v>% Progress of local health plan</v>
      </c>
      <c r="D45" s="147" t="str">
        <f>IF(E45&lt;=0.2,"l","")</f>
        <v>l</v>
      </c>
      <c r="E45" s="88">
        <f>IF(I="Semestre I 2009",Data!D3,IF(I="Semestre II 2009",Data!E3,IF(I="Semestre I 2010",Data!F3,IF(I="Semestre II 2010",Data!G3,IF(I="Semestre I 2011",Data!H3,IF(I="Semestre II 2011",Data!I3,IF(I="Semestre I 2012",Data!J3,IF(I="Semestre II 2012",Data!K3,""))))))))</f>
        <v>0.13300000000000001</v>
      </c>
      <c r="F45" s="89">
        <f>E45</f>
        <v>0.13300000000000001</v>
      </c>
      <c r="G45" s="90"/>
      <c r="H45" s="108"/>
    </row>
    <row r="46" spans="2:16" ht="15" customHeight="1">
      <c r="B46" s="106"/>
      <c r="C46" s="41" t="str">
        <f>Data!B4</f>
        <v>Areas with processes of social participation</v>
      </c>
      <c r="D46" s="138" t="str">
        <f>IF(E46&lt;=0.23,"l","")</f>
        <v>l</v>
      </c>
      <c r="E46" s="96">
        <f>IF(I="Semestre I 2009",Data!D4,IF(I="Semestre II 2009",Data!E4,IF(I="Semestre I 2010",Data!F4,IF(I="Semestre II 2010",Data!G4,IF(I="Semestre I 2011",Data!H4,IF(I="Semestre II 2011",Data!I4,IF(I="Semestre I 2012",Data!J4,IF(I="Semestre II 2012",Data!K4,""))))))))</f>
        <v>0.17</v>
      </c>
      <c r="F46" s="76">
        <f>E46</f>
        <v>0.17</v>
      </c>
      <c r="G46" s="92"/>
      <c r="H46" s="109"/>
    </row>
    <row r="47" spans="2:16" ht="15" customHeight="1">
      <c r="B47" s="110"/>
      <c r="C47" s="111"/>
      <c r="D47" s="142"/>
      <c r="E47" s="111"/>
      <c r="F47" s="111"/>
      <c r="G47" s="111"/>
      <c r="H47" s="113"/>
    </row>
    <row r="48" spans="2:16" ht="7.5" customHeight="1">
      <c r="D48" s="143"/>
    </row>
    <row r="49" spans="2:9" ht="15" customHeight="1">
      <c r="C49" s="17" t="s">
        <v>22</v>
      </c>
      <c r="D49" s="144"/>
    </row>
    <row r="50" spans="2:9" ht="6" customHeight="1">
      <c r="B50" s="102"/>
      <c r="C50" s="103"/>
      <c r="D50" s="145"/>
      <c r="E50" s="103"/>
      <c r="F50" s="103"/>
      <c r="G50" s="103"/>
      <c r="H50" s="105"/>
    </row>
    <row r="51" spans="2:9">
      <c r="B51" s="106"/>
      <c r="C51" s="25" t="s">
        <v>29</v>
      </c>
      <c r="D51" s="146"/>
      <c r="E51" s="26" t="s">
        <v>27</v>
      </c>
      <c r="F51" s="26" t="s">
        <v>28</v>
      </c>
      <c r="G51" s="25" t="s">
        <v>26</v>
      </c>
      <c r="H51" s="107"/>
    </row>
    <row r="52" spans="2:9">
      <c r="B52" s="106"/>
      <c r="C52" s="21"/>
      <c r="D52" s="137"/>
      <c r="E52" s="24"/>
      <c r="F52" s="21"/>
      <c r="G52" s="21"/>
      <c r="H52" s="107"/>
    </row>
    <row r="53" spans="2:9" ht="13.5" customHeight="1">
      <c r="B53" s="106"/>
      <c r="C53" s="87" t="str">
        <f>Data!B23</f>
        <v>Educational sites covered by the PAI program</v>
      </c>
      <c r="D53" s="147" t="str">
        <f>IF(E53&lt;=0.32,"l","")</f>
        <v/>
      </c>
      <c r="E53" s="88">
        <f>IF(I="Semestre I 2009",Data!D23,IF(I="Semestre II 2009",Data!E23,IF(I="Semestre I 2010",Data!F23,IF(I="Semestre II 2010",Data!G23,IF(I="Semestre I 2011",Data!H23,IF(I="Semestre II 2011",Data!I23,IF(I="Semestre I 2012",Data!J23,IF(I="Semestre II 2012",Data!K23,""))))))))</f>
        <v>0.46566666666666662</v>
      </c>
      <c r="F53" s="93">
        <f>E53</f>
        <v>0.46566666666666662</v>
      </c>
      <c r="G53" s="90"/>
      <c r="H53" s="107"/>
    </row>
    <row r="54" spans="2:9" ht="9" customHeight="1">
      <c r="B54" s="110"/>
      <c r="C54" s="114"/>
      <c r="D54" s="142"/>
      <c r="E54" s="115"/>
      <c r="F54" s="116"/>
      <c r="G54" s="116"/>
      <c r="H54" s="117"/>
    </row>
    <row r="55" spans="2:9">
      <c r="I55" s="18"/>
    </row>
    <row r="56" spans="2:9">
      <c r="I56" s="18"/>
    </row>
    <row r="57" spans="2:9">
      <c r="I57" s="18"/>
    </row>
    <row r="58" spans="2:9">
      <c r="E58" s="16"/>
      <c r="H58" s="18"/>
      <c r="I58" s="18"/>
    </row>
  </sheetData>
  <mergeCells count="2">
    <mergeCell ref="K35:P35"/>
    <mergeCell ref="L1:M1"/>
  </mergeCells>
  <conditionalFormatting sqref="P27 H45 P6 H25 H6">
    <cfRule type="cellIs" dxfId="0" priority="71" operator="lessThan">
      <formula>0.6</formula>
    </cfRule>
  </conditionalFormatting>
  <conditionalFormatting sqref="F14 N7 F18">
    <cfRule type="dataBar" priority="66">
      <dataBar showValue="0">
        <cfvo type="num" val="0.05"/>
        <cfvo type="num" val="0"/>
        <color theme="1"/>
      </dataBar>
    </cfRule>
  </conditionalFormatting>
  <conditionalFormatting sqref="F15">
    <cfRule type="dataBar" priority="65">
      <dataBar showValue="0">
        <cfvo type="num" val="0.7"/>
        <cfvo type="num" val="0"/>
        <color theme="1"/>
      </dataBar>
    </cfRule>
  </conditionalFormatting>
  <conditionalFormatting sqref="N8">
    <cfRule type="dataBar" priority="62">
      <dataBar showValue="0">
        <cfvo type="num" val="0"/>
        <cfvo type="num" val="64"/>
        <color theme="1"/>
      </dataBar>
    </cfRule>
  </conditionalFormatting>
  <conditionalFormatting sqref="N9">
    <cfRule type="dataBar" priority="61">
      <dataBar showValue="0">
        <cfvo type="num" val="0"/>
        <cfvo type="num" val="35"/>
        <color theme="1"/>
      </dataBar>
    </cfRule>
  </conditionalFormatting>
  <conditionalFormatting sqref="N10">
    <cfRule type="dataBar" priority="60">
      <dataBar showValue="0">
        <cfvo type="num" val="0"/>
        <cfvo type="num" val="36"/>
        <color theme="1"/>
      </dataBar>
    </cfRule>
  </conditionalFormatting>
  <conditionalFormatting sqref="N11">
    <cfRule type="dataBar" priority="59">
      <dataBar showValue="0">
        <cfvo type="num" val="0"/>
        <cfvo type="num" val="20"/>
        <color theme="1"/>
      </dataBar>
    </cfRule>
  </conditionalFormatting>
  <conditionalFormatting sqref="N12">
    <cfRule type="dataBar" priority="58">
      <dataBar showValue="0">
        <cfvo type="num" val="0"/>
        <cfvo type="num" val="100"/>
        <color theme="1"/>
      </dataBar>
    </cfRule>
  </conditionalFormatting>
  <conditionalFormatting sqref="N13">
    <cfRule type="dataBar" priority="57">
      <dataBar showValue="0">
        <cfvo type="num" val="0"/>
        <cfvo type="num" val="3"/>
        <color theme="1"/>
      </dataBar>
    </cfRule>
  </conditionalFormatting>
  <conditionalFormatting sqref="N28:N29 F25:F38 N17 N19 N14:N15 N31:N32">
    <cfRule type="dataBar" priority="56">
      <dataBar showValue="0">
        <cfvo type="num" val="0"/>
        <cfvo type="num" val="1"/>
        <color theme="1"/>
      </dataBar>
    </cfRule>
  </conditionalFormatting>
  <conditionalFormatting sqref="N16">
    <cfRule type="dataBar" priority="54">
      <dataBar showValue="0">
        <cfvo type="num" val="0"/>
        <cfvo type="num" val="0.4"/>
        <color theme="1"/>
      </dataBar>
    </cfRule>
  </conditionalFormatting>
  <conditionalFormatting sqref="N30 N18">
    <cfRule type="dataBar" priority="52">
      <dataBar showValue="0">
        <cfvo type="num" val="0.06"/>
        <cfvo type="num" val="0"/>
        <color theme="1"/>
      </dataBar>
    </cfRule>
  </conditionalFormatting>
  <conditionalFormatting sqref="N20">
    <cfRule type="dataBar" priority="50">
      <dataBar showValue="0">
        <cfvo type="num" val="5.7"/>
        <cfvo type="num" val="0"/>
        <color theme="1"/>
      </dataBar>
    </cfRule>
  </conditionalFormatting>
  <conditionalFormatting sqref="N21">
    <cfRule type="dataBar" priority="49">
      <dataBar showValue="0">
        <cfvo type="num" val="22"/>
        <cfvo type="num" val="0"/>
        <color theme="1"/>
      </dataBar>
    </cfRule>
  </conditionalFormatting>
  <conditionalFormatting sqref="F53">
    <cfRule type="dataBar" priority="43">
      <dataBar showValue="0">
        <cfvo type="num" val="0"/>
        <cfvo type="num" val="0.95"/>
        <color theme="1"/>
      </dataBar>
    </cfRule>
  </conditionalFormatting>
  <conditionalFormatting sqref="F6:F7">
    <cfRule type="dataBar" priority="42">
      <dataBar showValue="0">
        <cfvo type="num" val="0"/>
        <cfvo type="num" val="2.5"/>
        <color theme="1"/>
      </dataBar>
    </cfRule>
  </conditionalFormatting>
  <conditionalFormatting sqref="F16 F8">
    <cfRule type="dataBar" priority="40">
      <dataBar showValue="0">
        <cfvo type="num" val="0"/>
        <cfvo type="num" val="0.2"/>
        <color theme="1"/>
      </dataBar>
    </cfRule>
  </conditionalFormatting>
  <conditionalFormatting sqref="F9:F10">
    <cfRule type="dataBar" priority="39">
      <dataBar showValue="0">
        <cfvo type="num" val="0"/>
        <cfvo type="num" val="0.9"/>
        <color theme="1"/>
      </dataBar>
    </cfRule>
  </conditionalFormatting>
  <conditionalFormatting sqref="F11">
    <cfRule type="dataBar" priority="37">
      <dataBar showValue="0">
        <cfvo type="num" val="0"/>
        <cfvo type="num" val="1.3"/>
        <color theme="1"/>
      </dataBar>
    </cfRule>
  </conditionalFormatting>
  <conditionalFormatting sqref="F12:F13">
    <cfRule type="dataBar" priority="36">
      <dataBar showValue="0">
        <cfvo type="num" val="0"/>
        <cfvo type="num" val="0.24"/>
        <color theme="1"/>
      </dataBar>
    </cfRule>
  </conditionalFormatting>
  <conditionalFormatting sqref="F17">
    <cfRule type="dataBar" priority="31">
      <dataBar showValue="0">
        <cfvo type="num" val="0.04"/>
        <cfvo type="num" val="0"/>
        <color theme="1"/>
      </dataBar>
    </cfRule>
  </conditionalFormatting>
  <conditionalFormatting sqref="F45">
    <cfRule type="dataBar" priority="5">
      <dataBar showValue="0">
        <cfvo type="num" val="0"/>
        <cfvo type="num" val="0.6"/>
        <color theme="1"/>
      </dataBar>
    </cfRule>
  </conditionalFormatting>
  <conditionalFormatting sqref="F46">
    <cfRule type="dataBar" priority="4">
      <dataBar showValue="0">
        <cfvo type="num" val="0"/>
        <cfvo type="num" val="0.7"/>
        <color theme="1"/>
      </dataBar>
    </cfRule>
  </conditionalFormatting>
  <conditionalFormatting sqref="N6">
    <cfRule type="dataBar" priority="3">
      <dataBar showValue="0">
        <cfvo type="num" val="0.6"/>
        <cfvo type="num" val="0"/>
        <color theme="1"/>
      </dataBar>
    </cfRule>
  </conditionalFormatting>
  <dataValidations count="1">
    <dataValidation type="list" allowBlank="1" showInputMessage="1" showErrorMessage="1" sqref="L1">
      <formula1>$R$4:$R$11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scale="66" orientation="landscape" r:id="rId1"/>
  <headerFooter>
    <oddFooter>&amp;L&amp;8Hospital Centro Oriente&amp;C&amp;8Informe semestral plan de desarrollo institucional&amp;R&amp;8Junio 2011</oddFooter>
  </headerFooter>
  <ignoredErrors>
    <ignoredError sqref="D8 L12 L15:L16 L18 L30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K70"/>
  <sheetViews>
    <sheetView topLeftCell="B1" workbookViewId="0">
      <selection activeCell="B59" sqref="B59"/>
    </sheetView>
  </sheetViews>
  <sheetFormatPr baseColWidth="10" defaultRowHeight="12.75"/>
  <cols>
    <col min="1" max="1" width="3" bestFit="1" customWidth="1"/>
    <col min="2" max="2" width="44.28515625" bestFit="1" customWidth="1"/>
    <col min="3" max="3" width="11.85546875" customWidth="1"/>
    <col min="4" max="6" width="14.5703125" bestFit="1" customWidth="1"/>
    <col min="7" max="7" width="15" bestFit="1" customWidth="1"/>
    <col min="8" max="8" width="14.5703125" bestFit="1" customWidth="1"/>
    <col min="9" max="9" width="15" bestFit="1" customWidth="1"/>
    <col min="10" max="10" width="14.5703125" bestFit="1" customWidth="1"/>
    <col min="11" max="11" width="15" bestFit="1" customWidth="1"/>
  </cols>
  <sheetData>
    <row r="2" spans="1:11">
      <c r="A2" s="1" t="s">
        <v>10</v>
      </c>
      <c r="B2" s="1" t="s">
        <v>0</v>
      </c>
      <c r="C2" s="1"/>
      <c r="D2" s="1" t="s">
        <v>1</v>
      </c>
      <c r="E2" s="1" t="s">
        <v>2</v>
      </c>
      <c r="F2" s="1" t="s">
        <v>3</v>
      </c>
      <c r="G2" s="1" t="s">
        <v>4</v>
      </c>
      <c r="H2" s="5" t="s">
        <v>11</v>
      </c>
      <c r="I2" s="5" t="s">
        <v>12</v>
      </c>
      <c r="J2" s="5" t="s">
        <v>13</v>
      </c>
      <c r="K2" s="5" t="s">
        <v>14</v>
      </c>
    </row>
    <row r="3" spans="1:11">
      <c r="A3" s="1">
        <v>1</v>
      </c>
      <c r="B3" s="5" t="s">
        <v>30</v>
      </c>
      <c r="C3" s="1" t="s">
        <v>5</v>
      </c>
      <c r="D3" s="1">
        <v>0.13300000000000001</v>
      </c>
      <c r="E3" s="1">
        <v>0.27</v>
      </c>
      <c r="F3" s="1">
        <v>0.6</v>
      </c>
      <c r="G3" s="1">
        <v>0.6</v>
      </c>
      <c r="H3" s="10"/>
      <c r="I3" s="10"/>
      <c r="J3" s="10"/>
      <c r="K3" s="10"/>
    </row>
    <row r="4" spans="1:11">
      <c r="A4" s="3">
        <v>2</v>
      </c>
      <c r="B4" s="155" t="s">
        <v>31</v>
      </c>
      <c r="C4" s="3" t="s">
        <v>5</v>
      </c>
      <c r="D4" s="3">
        <v>0.17</v>
      </c>
      <c r="E4" s="3">
        <v>0.33</v>
      </c>
      <c r="F4" s="3">
        <v>0.5</v>
      </c>
      <c r="G4" s="3">
        <v>0.66</v>
      </c>
    </row>
    <row r="5" spans="1:11" s="4" customFormat="1"/>
    <row r="6" spans="1:11">
      <c r="A6" s="1">
        <v>3</v>
      </c>
      <c r="B6" s="5" t="s">
        <v>32</v>
      </c>
      <c r="C6" s="1" t="s">
        <v>6</v>
      </c>
      <c r="D6" s="1">
        <v>2.8999999999999998E-3</v>
      </c>
      <c r="E6" s="1">
        <v>0.37</v>
      </c>
      <c r="F6" s="1">
        <v>0.04</v>
      </c>
      <c r="G6" s="1">
        <v>0</v>
      </c>
    </row>
    <row r="7" spans="1:11">
      <c r="A7" s="2">
        <v>4</v>
      </c>
      <c r="B7" s="20" t="s">
        <v>33</v>
      </c>
      <c r="C7" s="2" t="s">
        <v>6</v>
      </c>
      <c r="D7" s="2">
        <v>0.08</v>
      </c>
      <c r="E7" s="2">
        <v>0.05</v>
      </c>
      <c r="F7" s="2">
        <v>0.05</v>
      </c>
      <c r="G7" s="2">
        <v>0.05</v>
      </c>
    </row>
    <row r="8" spans="1:11">
      <c r="A8" s="2">
        <v>6</v>
      </c>
      <c r="B8" s="20" t="s">
        <v>34</v>
      </c>
      <c r="C8" s="2" t="s">
        <v>6</v>
      </c>
      <c r="D8" s="2">
        <v>32</v>
      </c>
      <c r="E8" s="2">
        <v>64</v>
      </c>
      <c r="F8" s="2">
        <v>32</v>
      </c>
      <c r="G8" s="2">
        <v>64</v>
      </c>
    </row>
    <row r="9" spans="1:11">
      <c r="A9" s="1">
        <v>7</v>
      </c>
      <c r="B9" s="5" t="s">
        <v>35</v>
      </c>
      <c r="C9" s="1" t="s">
        <v>6</v>
      </c>
      <c r="D9" s="1">
        <v>68</v>
      </c>
      <c r="E9" s="1">
        <v>136</v>
      </c>
      <c r="F9" s="1">
        <v>20</v>
      </c>
      <c r="G9" s="1">
        <v>34</v>
      </c>
    </row>
    <row r="10" spans="1:11">
      <c r="A10" s="2">
        <v>8</v>
      </c>
      <c r="B10" s="20" t="s">
        <v>36</v>
      </c>
      <c r="C10" s="2" t="s">
        <v>6</v>
      </c>
      <c r="D10" s="2">
        <v>68</v>
      </c>
      <c r="E10" s="2">
        <v>136</v>
      </c>
      <c r="F10" s="2">
        <v>9</v>
      </c>
      <c r="G10" s="2">
        <v>36</v>
      </c>
    </row>
    <row r="11" spans="1:11">
      <c r="A11" s="1">
        <v>9</v>
      </c>
      <c r="B11" s="5" t="s">
        <v>37</v>
      </c>
      <c r="C11" s="1" t="s">
        <v>6</v>
      </c>
      <c r="D11" s="1">
        <v>20</v>
      </c>
      <c r="E11" s="1">
        <v>40</v>
      </c>
      <c r="F11" s="1">
        <v>10</v>
      </c>
      <c r="G11" s="1">
        <v>18</v>
      </c>
    </row>
    <row r="12" spans="1:11">
      <c r="A12" s="2">
        <v>10</v>
      </c>
      <c r="B12" s="20" t="s">
        <v>38</v>
      </c>
      <c r="C12" s="2" t="s">
        <v>6</v>
      </c>
      <c r="D12" s="2">
        <v>176</v>
      </c>
      <c r="E12" s="2">
        <v>352</v>
      </c>
      <c r="F12" s="2">
        <v>60</v>
      </c>
      <c r="G12" s="2">
        <v>60</v>
      </c>
    </row>
    <row r="13" spans="1:11">
      <c r="A13" s="1">
        <v>11</v>
      </c>
      <c r="B13" s="5" t="s">
        <v>39</v>
      </c>
      <c r="C13" s="1" t="s">
        <v>6</v>
      </c>
      <c r="D13" s="1">
        <v>6</v>
      </c>
      <c r="E13" s="1">
        <v>12</v>
      </c>
      <c r="F13" s="1">
        <v>3</v>
      </c>
      <c r="G13" s="1">
        <v>3</v>
      </c>
    </row>
    <row r="14" spans="1:11">
      <c r="A14" s="2">
        <v>12</v>
      </c>
      <c r="B14" s="20" t="s">
        <v>40</v>
      </c>
      <c r="C14" s="2" t="s">
        <v>6</v>
      </c>
      <c r="D14" s="2">
        <v>4</v>
      </c>
      <c r="E14" s="2">
        <v>8</v>
      </c>
      <c r="F14" s="2">
        <v>3</v>
      </c>
      <c r="G14" s="2">
        <v>3</v>
      </c>
    </row>
    <row r="15" spans="1:11">
      <c r="A15" s="1">
        <v>13</v>
      </c>
      <c r="B15" s="5" t="s">
        <v>41</v>
      </c>
      <c r="C15" s="1" t="s">
        <v>6</v>
      </c>
      <c r="D15" s="1">
        <v>0.5</v>
      </c>
      <c r="E15" s="1">
        <v>1</v>
      </c>
      <c r="F15" s="1">
        <v>0.5</v>
      </c>
      <c r="G15" s="1">
        <v>1</v>
      </c>
    </row>
    <row r="16" spans="1:11">
      <c r="A16" s="2">
        <v>14</v>
      </c>
      <c r="B16" s="20" t="s">
        <v>42</v>
      </c>
      <c r="C16" s="2" t="s">
        <v>6</v>
      </c>
      <c r="D16" s="2">
        <v>0.03</v>
      </c>
      <c r="E16" s="2">
        <v>0.13</v>
      </c>
      <c r="F16" s="2">
        <v>0.34</v>
      </c>
      <c r="G16" s="2">
        <v>0</v>
      </c>
    </row>
    <row r="17" spans="1:11">
      <c r="A17" s="1">
        <v>15</v>
      </c>
      <c r="B17" s="5" t="s">
        <v>43</v>
      </c>
      <c r="C17" s="1" t="s">
        <v>6</v>
      </c>
      <c r="D17" s="1">
        <v>0.5</v>
      </c>
      <c r="E17" s="1">
        <v>0.83</v>
      </c>
      <c r="F17" s="1">
        <v>1</v>
      </c>
      <c r="G17" s="1">
        <v>1</v>
      </c>
    </row>
    <row r="18" spans="1:11">
      <c r="A18" s="2">
        <v>16</v>
      </c>
      <c r="B18" s="20" t="s">
        <v>44</v>
      </c>
      <c r="C18" s="2" t="s">
        <v>6</v>
      </c>
      <c r="D18" s="2">
        <v>0</v>
      </c>
      <c r="E18" s="2">
        <v>0</v>
      </c>
      <c r="F18" s="2">
        <v>0</v>
      </c>
      <c r="G18" s="2">
        <v>0</v>
      </c>
    </row>
    <row r="19" spans="1:11">
      <c r="A19" s="1">
        <v>17</v>
      </c>
      <c r="B19" s="5" t="s">
        <v>45</v>
      </c>
      <c r="C19" s="1" t="s">
        <v>6</v>
      </c>
      <c r="D19" s="1">
        <v>0.38500000000000001</v>
      </c>
      <c r="E19" s="1">
        <v>1</v>
      </c>
      <c r="F19" s="1">
        <v>0.34</v>
      </c>
      <c r="G19" s="1">
        <v>1</v>
      </c>
    </row>
    <row r="20" spans="1:11">
      <c r="A20" s="1">
        <v>23</v>
      </c>
      <c r="B20" s="5" t="s">
        <v>46</v>
      </c>
      <c r="C20" s="1" t="s">
        <v>6</v>
      </c>
      <c r="D20" s="1">
        <v>14.5</v>
      </c>
      <c r="E20" s="1">
        <v>7.5</v>
      </c>
      <c r="F20" s="1">
        <v>5.7</v>
      </c>
      <c r="G20" s="1">
        <v>0</v>
      </c>
    </row>
    <row r="21" spans="1:11">
      <c r="A21" s="2">
        <v>24</v>
      </c>
      <c r="B21" s="20" t="s">
        <v>47</v>
      </c>
      <c r="C21" s="2" t="s">
        <v>6</v>
      </c>
      <c r="D21" s="2">
        <v>2.8</v>
      </c>
      <c r="E21" s="2">
        <v>3.6</v>
      </c>
      <c r="F21" s="2">
        <v>3.7</v>
      </c>
      <c r="G21" s="2">
        <v>2.2000000000000002</v>
      </c>
    </row>
    <row r="23" spans="1:11">
      <c r="A23" s="1">
        <v>5</v>
      </c>
      <c r="B23" s="5" t="s">
        <v>48</v>
      </c>
      <c r="C23" s="1" t="s">
        <v>7</v>
      </c>
      <c r="D23" s="1">
        <v>0.46566666666666662</v>
      </c>
      <c r="E23" s="1">
        <v>0.84333333333333327</v>
      </c>
      <c r="F23" s="1">
        <v>0.43333333333333335</v>
      </c>
      <c r="G23" s="1">
        <v>0.82</v>
      </c>
    </row>
    <row r="25" spans="1:11">
      <c r="A25" s="2">
        <v>18</v>
      </c>
      <c r="B25" s="2" t="s">
        <v>49</v>
      </c>
      <c r="C25" s="2" t="s">
        <v>8</v>
      </c>
      <c r="D25" s="2">
        <v>0.5</v>
      </c>
      <c r="E25" s="2">
        <v>0.88</v>
      </c>
      <c r="F25" s="2">
        <v>1</v>
      </c>
      <c r="G25" s="2">
        <v>1</v>
      </c>
    </row>
    <row r="26" spans="1:11">
      <c r="A26" s="1">
        <v>19</v>
      </c>
      <c r="B26" s="5" t="s">
        <v>50</v>
      </c>
      <c r="C26" s="1" t="s">
        <v>8</v>
      </c>
      <c r="D26" s="1">
        <v>0.48499999999999999</v>
      </c>
      <c r="E26" s="1">
        <v>0.96</v>
      </c>
      <c r="F26" s="1">
        <v>1</v>
      </c>
      <c r="G26" s="1">
        <v>1</v>
      </c>
    </row>
    <row r="27" spans="1:11">
      <c r="A27" s="2">
        <v>20</v>
      </c>
      <c r="B27" s="2" t="s">
        <v>51</v>
      </c>
      <c r="C27" s="2" t="s">
        <v>8</v>
      </c>
      <c r="D27" s="2">
        <v>0</v>
      </c>
      <c r="E27" s="2">
        <v>0</v>
      </c>
      <c r="F27" s="2">
        <v>0</v>
      </c>
      <c r="G27" s="2">
        <v>0</v>
      </c>
    </row>
    <row r="28" spans="1:11">
      <c r="A28" s="1">
        <v>21</v>
      </c>
      <c r="B28" s="5" t="s">
        <v>52</v>
      </c>
      <c r="C28" s="1" t="s">
        <v>8</v>
      </c>
      <c r="D28" s="1">
        <v>0.48</v>
      </c>
      <c r="E28" s="1">
        <v>0.7</v>
      </c>
      <c r="F28" s="1">
        <v>0.7</v>
      </c>
      <c r="G28" s="1">
        <v>0.7</v>
      </c>
    </row>
    <row r="29" spans="1:11">
      <c r="A29" s="2">
        <v>22</v>
      </c>
      <c r="B29" s="20" t="s">
        <v>53</v>
      </c>
      <c r="C29" s="2" t="s">
        <v>8</v>
      </c>
      <c r="D29" s="2">
        <v>0.5</v>
      </c>
      <c r="E29" s="2">
        <v>1</v>
      </c>
      <c r="F29" s="2">
        <v>1</v>
      </c>
      <c r="G29" s="2">
        <v>1</v>
      </c>
    </row>
    <row r="31" spans="1:11">
      <c r="A31" s="1">
        <v>25</v>
      </c>
      <c r="B31" s="1" t="s">
        <v>54</v>
      </c>
      <c r="C31" s="1" t="s">
        <v>9</v>
      </c>
      <c r="D31" s="1">
        <v>0.94206372209448452</v>
      </c>
      <c r="E31" s="1">
        <v>2</v>
      </c>
      <c r="F31" s="1">
        <v>2.31</v>
      </c>
      <c r="G31" s="1">
        <v>1.5</v>
      </c>
      <c r="H31" s="10"/>
      <c r="I31" s="10"/>
      <c r="J31" s="10"/>
      <c r="K31" s="10"/>
    </row>
    <row r="32" spans="1:11">
      <c r="A32" s="2">
        <v>26</v>
      </c>
      <c r="B32" s="20" t="s">
        <v>55</v>
      </c>
      <c r="C32" s="2" t="s">
        <v>9</v>
      </c>
      <c r="D32" s="2">
        <v>1.6931590995111327</v>
      </c>
      <c r="E32" s="2">
        <v>2</v>
      </c>
      <c r="F32" s="2">
        <v>3.62</v>
      </c>
      <c r="G32" s="2">
        <v>3.5</v>
      </c>
    </row>
    <row r="33" spans="1:11">
      <c r="A33" s="1">
        <v>27</v>
      </c>
      <c r="B33" s="5" t="s">
        <v>56</v>
      </c>
      <c r="C33" s="1" t="s">
        <v>9</v>
      </c>
      <c r="D33" s="1">
        <v>0</v>
      </c>
      <c r="E33" s="1">
        <v>0.1</v>
      </c>
      <c r="F33" s="1">
        <v>0.15</v>
      </c>
      <c r="G33" s="1">
        <v>0</v>
      </c>
    </row>
    <row r="34" spans="1:11">
      <c r="A34" s="2">
        <v>28</v>
      </c>
      <c r="B34" s="2" t="s">
        <v>58</v>
      </c>
      <c r="C34" s="2" t="s">
        <v>9</v>
      </c>
      <c r="D34" s="2">
        <v>0.59242771786505966</v>
      </c>
      <c r="E34" s="2">
        <v>0.91</v>
      </c>
      <c r="F34" s="2">
        <v>0.59</v>
      </c>
      <c r="G34" s="2">
        <v>1</v>
      </c>
    </row>
    <row r="35" spans="1:11">
      <c r="A35" s="1">
        <v>29</v>
      </c>
      <c r="B35" s="5" t="s">
        <v>59</v>
      </c>
      <c r="C35" s="1" t="s">
        <v>9</v>
      </c>
      <c r="D35" s="1">
        <v>0.55886655883696346</v>
      </c>
      <c r="E35" s="1">
        <v>0.88700000000000001</v>
      </c>
      <c r="F35" s="1">
        <v>0.58930000000000005</v>
      </c>
      <c r="G35" s="1">
        <v>0.95730000000000004</v>
      </c>
    </row>
    <row r="36" spans="1:11">
      <c r="A36" s="2">
        <v>30</v>
      </c>
      <c r="B36" s="20" t="s">
        <v>60</v>
      </c>
      <c r="C36" s="2" t="s">
        <v>9</v>
      </c>
      <c r="D36" s="2">
        <v>0.55075174026307527</v>
      </c>
      <c r="E36" s="2">
        <v>1.23E-2</v>
      </c>
      <c r="F36" s="2">
        <v>1.26</v>
      </c>
      <c r="G36" s="2">
        <v>1.1000000000000001</v>
      </c>
    </row>
    <row r="37" spans="1:11">
      <c r="A37" s="1">
        <v>31</v>
      </c>
      <c r="B37" s="5" t="s">
        <v>57</v>
      </c>
      <c r="C37" s="1" t="s">
        <v>9</v>
      </c>
      <c r="D37" s="1">
        <v>4.7487752486647009E-2</v>
      </c>
      <c r="E37" s="1">
        <v>0.03</v>
      </c>
      <c r="F37" s="1">
        <v>0</v>
      </c>
      <c r="G37" s="1">
        <v>0.06</v>
      </c>
    </row>
    <row r="38" spans="1:11">
      <c r="A38" s="2">
        <v>32</v>
      </c>
      <c r="B38" s="2" t="s">
        <v>61</v>
      </c>
      <c r="C38" s="2" t="s">
        <v>9</v>
      </c>
      <c r="D38" s="2">
        <v>4.9206292610354783E-4</v>
      </c>
      <c r="E38" s="2">
        <v>7.6999999999999999E-2</v>
      </c>
      <c r="F38" s="2">
        <v>0</v>
      </c>
      <c r="G38" s="2">
        <v>0</v>
      </c>
    </row>
    <row r="39" spans="1:11">
      <c r="A39" s="1">
        <v>33</v>
      </c>
      <c r="B39" s="5" t="s">
        <v>62</v>
      </c>
      <c r="C39" s="1" t="s">
        <v>9</v>
      </c>
      <c r="D39" s="1">
        <v>0.59061195152229395</v>
      </c>
      <c r="E39" s="1">
        <v>0.26</v>
      </c>
      <c r="F39" s="1">
        <v>0.27</v>
      </c>
      <c r="G39" s="1">
        <v>0.28000000000000003</v>
      </c>
    </row>
    <row r="40" spans="1:11">
      <c r="A40" s="2">
        <v>34</v>
      </c>
      <c r="B40" s="20" t="s">
        <v>63</v>
      </c>
      <c r="C40" s="2" t="s">
        <v>9</v>
      </c>
      <c r="D40" s="2">
        <v>1.0614993195754381</v>
      </c>
      <c r="E40" s="2">
        <v>0.44</v>
      </c>
      <c r="F40" s="2">
        <v>0.43</v>
      </c>
      <c r="G40" s="2">
        <v>0.67</v>
      </c>
    </row>
    <row r="41" spans="1:11">
      <c r="A41" s="1">
        <v>35</v>
      </c>
      <c r="B41" s="1" t="s">
        <v>64</v>
      </c>
      <c r="C41" s="1" t="s">
        <v>9</v>
      </c>
      <c r="D41" s="1">
        <v>6.364797576232617E-2</v>
      </c>
      <c r="E41" s="1">
        <v>0.46</v>
      </c>
      <c r="F41" s="1">
        <v>0.21</v>
      </c>
      <c r="G41" s="1">
        <v>0.42</v>
      </c>
    </row>
    <row r="42" spans="1:11">
      <c r="A42" s="2">
        <v>36</v>
      </c>
      <c r="B42" s="20" t="s">
        <v>65</v>
      </c>
      <c r="C42" s="2" t="s">
        <v>9</v>
      </c>
      <c r="D42" s="2">
        <v>0.05</v>
      </c>
      <c r="E42" s="2">
        <v>3.4099999999999998E-2</v>
      </c>
      <c r="F42" s="2">
        <v>0.03</v>
      </c>
      <c r="G42" s="2">
        <v>1.4E-2</v>
      </c>
    </row>
    <row r="43" spans="1:11">
      <c r="A43" s="6">
        <v>37</v>
      </c>
      <c r="B43" s="156" t="s">
        <v>66</v>
      </c>
      <c r="C43" s="6" t="s">
        <v>9</v>
      </c>
      <c r="D43" s="6">
        <v>5.1227603632068346E-2</v>
      </c>
      <c r="E43" s="6">
        <v>5.2499999999999998E-2</v>
      </c>
      <c r="F43" s="6">
        <v>5.4899999999999997E-2</v>
      </c>
      <c r="G43" s="6">
        <v>6.5000000000000002E-2</v>
      </c>
    </row>
    <row r="45" spans="1:11">
      <c r="A45" s="2">
        <v>38</v>
      </c>
      <c r="B45" s="2" t="s">
        <v>67</v>
      </c>
      <c r="C45" s="2" t="s">
        <v>16</v>
      </c>
      <c r="D45" s="11">
        <v>0.98</v>
      </c>
      <c r="E45" s="11">
        <v>0.97696000000000005</v>
      </c>
      <c r="F45" s="11">
        <v>0.22872380952380952</v>
      </c>
      <c r="G45" s="11">
        <v>1</v>
      </c>
      <c r="H45" s="1"/>
      <c r="I45" s="1"/>
      <c r="J45" s="1"/>
      <c r="K45" s="1"/>
    </row>
    <row r="46" spans="1:11">
      <c r="A46" s="6">
        <v>39</v>
      </c>
      <c r="B46" s="156" t="s">
        <v>68</v>
      </c>
      <c r="C46" s="6" t="s">
        <v>16</v>
      </c>
      <c r="D46" s="12">
        <v>0.87729729729729733</v>
      </c>
      <c r="E46" s="12">
        <v>1.5397297297297297</v>
      </c>
      <c r="F46" s="12">
        <v>0.39485199485199485</v>
      </c>
      <c r="G46" s="12">
        <v>0.37271557271557271</v>
      </c>
      <c r="H46" s="1"/>
      <c r="I46" s="1"/>
      <c r="J46" s="1"/>
      <c r="K46" s="1"/>
    </row>
    <row r="47" spans="1:11">
      <c r="A47" s="2">
        <v>40</v>
      </c>
      <c r="B47" s="20" t="s">
        <v>69</v>
      </c>
      <c r="C47" s="2" t="s">
        <v>16</v>
      </c>
      <c r="D47" s="11">
        <v>0.74789473684210528</v>
      </c>
      <c r="E47" s="11">
        <v>0.76236842105263158</v>
      </c>
      <c r="F47" s="11">
        <v>0.60902255639097747</v>
      </c>
      <c r="G47" s="11">
        <v>0.58746867167919803</v>
      </c>
      <c r="H47" s="1"/>
      <c r="I47" s="1"/>
      <c r="J47" s="1"/>
      <c r="K47" s="1"/>
    </row>
    <row r="48" spans="1:11">
      <c r="A48" s="6">
        <v>41</v>
      </c>
      <c r="B48" s="156" t="s">
        <v>70</v>
      </c>
      <c r="C48" s="6" t="s">
        <v>16</v>
      </c>
      <c r="D48" s="12">
        <v>0.54583333333333328</v>
      </c>
      <c r="E48" s="12">
        <v>0.59291666666666665</v>
      </c>
      <c r="F48" s="12">
        <v>0.46190476190476193</v>
      </c>
      <c r="G48" s="12">
        <v>0.47499999999999998</v>
      </c>
      <c r="H48" s="1"/>
      <c r="I48" s="1"/>
      <c r="J48" s="1"/>
      <c r="K48" s="1"/>
    </row>
    <row r="49" spans="1:11">
      <c r="A49" s="2">
        <v>42</v>
      </c>
      <c r="B49" s="20" t="s">
        <v>71</v>
      </c>
      <c r="C49" s="2" t="s">
        <v>16</v>
      </c>
      <c r="D49" s="11">
        <v>0.87692000000000003</v>
      </c>
      <c r="E49" s="11">
        <v>0.95974000000000004</v>
      </c>
      <c r="F49" s="11">
        <v>0.9971480804387568</v>
      </c>
      <c r="G49" s="11">
        <v>1</v>
      </c>
      <c r="H49" s="1"/>
      <c r="I49" s="1"/>
      <c r="J49" s="1"/>
      <c r="K49" s="1"/>
    </row>
    <row r="50" spans="1:11">
      <c r="A50" s="6">
        <v>43</v>
      </c>
      <c r="B50" s="156" t="s">
        <v>72</v>
      </c>
      <c r="C50" s="6" t="s">
        <v>16</v>
      </c>
      <c r="D50" s="12">
        <v>0.61445454545454548</v>
      </c>
      <c r="E50" s="12">
        <v>0.92754545454545456</v>
      </c>
      <c r="F50" s="12">
        <v>0.60593301435406699</v>
      </c>
      <c r="G50" s="12">
        <v>0.60985645933014354</v>
      </c>
      <c r="H50" s="1"/>
      <c r="I50" s="1"/>
      <c r="J50" s="1"/>
      <c r="K50" s="1"/>
    </row>
    <row r="51" spans="1:11">
      <c r="A51" s="2">
        <v>44</v>
      </c>
      <c r="B51" s="20" t="s">
        <v>73</v>
      </c>
      <c r="C51" s="2" t="s">
        <v>16</v>
      </c>
      <c r="D51" s="11">
        <v>1.0692929292929292</v>
      </c>
      <c r="E51" s="11">
        <v>1.06</v>
      </c>
      <c r="F51" s="11">
        <v>1.1253487253487253</v>
      </c>
      <c r="G51" s="11">
        <v>1</v>
      </c>
      <c r="H51" s="1"/>
      <c r="I51" s="1"/>
      <c r="J51" s="1"/>
      <c r="K51" s="1"/>
    </row>
    <row r="52" spans="1:11">
      <c r="A52" s="6">
        <v>45</v>
      </c>
      <c r="B52" s="156" t="s">
        <v>74</v>
      </c>
      <c r="C52" s="6" t="s">
        <v>16</v>
      </c>
      <c r="D52" s="12">
        <v>0.53431578947368419</v>
      </c>
      <c r="E52" s="12">
        <v>0.86031578947368426</v>
      </c>
      <c r="F52" s="12">
        <v>0.76711779448621553</v>
      </c>
      <c r="G52" s="12">
        <v>0.71949874686716797</v>
      </c>
      <c r="H52" s="1"/>
      <c r="I52" s="1"/>
      <c r="J52" s="1"/>
      <c r="K52" s="1"/>
    </row>
    <row r="53" spans="1:11">
      <c r="A53" s="2">
        <v>46</v>
      </c>
      <c r="B53" s="20" t="s">
        <v>75</v>
      </c>
      <c r="C53" s="2" t="s">
        <v>16</v>
      </c>
      <c r="D53" s="11">
        <v>0.9303703703703704</v>
      </c>
      <c r="E53" s="11">
        <v>0.96370370370370373</v>
      </c>
      <c r="F53" s="11">
        <v>0.80423280423280419</v>
      </c>
      <c r="G53" s="11">
        <v>0.74109347442680773</v>
      </c>
      <c r="H53" s="1"/>
      <c r="I53" s="1"/>
      <c r="J53" s="1"/>
      <c r="K53" s="1"/>
    </row>
    <row r="54" spans="1:11">
      <c r="A54" s="6">
        <v>47</v>
      </c>
      <c r="B54" s="156" t="s">
        <v>76</v>
      </c>
      <c r="C54" s="6" t="s">
        <v>16</v>
      </c>
      <c r="D54" s="12">
        <v>0.72916666666666663</v>
      </c>
      <c r="E54" s="12">
        <v>0.77013888888888893</v>
      </c>
      <c r="F54" s="12">
        <v>0.74470899470899465</v>
      </c>
      <c r="G54" s="12">
        <v>0.8035714285714286</v>
      </c>
      <c r="H54" s="1"/>
      <c r="I54" s="1"/>
      <c r="J54" s="1"/>
      <c r="K54" s="1"/>
    </row>
    <row r="55" spans="1:11">
      <c r="A55" s="2">
        <v>48</v>
      </c>
      <c r="B55" s="20" t="s">
        <v>77</v>
      </c>
      <c r="C55" s="2" t="s">
        <v>16</v>
      </c>
      <c r="D55" s="11">
        <v>0.9244444444444444</v>
      </c>
      <c r="E55" s="11">
        <v>0.85277777777777775</v>
      </c>
      <c r="F55" s="11">
        <v>0.42433862433862435</v>
      </c>
      <c r="G55" s="11">
        <v>0.3529100529100529</v>
      </c>
      <c r="H55" s="1"/>
      <c r="I55" s="1"/>
      <c r="J55" s="1"/>
      <c r="K55" s="1"/>
    </row>
    <row r="56" spans="1:11">
      <c r="A56" s="6">
        <v>49</v>
      </c>
      <c r="B56" s="156" t="s">
        <v>78</v>
      </c>
      <c r="C56" s="6" t="s">
        <v>16</v>
      </c>
      <c r="D56" s="12">
        <v>0.37142857142857144</v>
      </c>
      <c r="E56" s="12">
        <v>0.37142857142857144</v>
      </c>
      <c r="F56" s="12">
        <v>0.27027027027027029</v>
      </c>
      <c r="G56" s="12">
        <v>0.44594594594594594</v>
      </c>
      <c r="H56" s="1"/>
      <c r="I56" s="1"/>
      <c r="J56" s="1"/>
      <c r="K56" s="1"/>
    </row>
    <row r="57" spans="1:11">
      <c r="A57" s="2">
        <v>50</v>
      </c>
      <c r="B57" s="20" t="s">
        <v>79</v>
      </c>
      <c r="C57" s="2" t="s">
        <v>16</v>
      </c>
      <c r="D57" s="11">
        <v>0.63157894736842102</v>
      </c>
      <c r="E57" s="11">
        <v>0.43157894736842106</v>
      </c>
      <c r="F57" s="11">
        <v>0.36</v>
      </c>
      <c r="G57" s="11">
        <v>0.2</v>
      </c>
      <c r="H57" s="1"/>
      <c r="I57" s="1"/>
      <c r="J57" s="1"/>
      <c r="K57" s="1"/>
    </row>
    <row r="58" spans="1:11">
      <c r="A58" s="1">
        <v>51</v>
      </c>
      <c r="B58" s="5" t="s">
        <v>80</v>
      </c>
      <c r="C58" s="1" t="s">
        <v>16</v>
      </c>
      <c r="D58" s="13">
        <v>0.97388888888888892</v>
      </c>
      <c r="E58" s="13">
        <v>0.76594444444444443</v>
      </c>
      <c r="F58" s="13">
        <v>1.1534779509114981</v>
      </c>
      <c r="G58" s="13">
        <v>1</v>
      </c>
      <c r="H58" s="1"/>
      <c r="I58" s="1"/>
      <c r="J58" s="1"/>
      <c r="K58" s="1"/>
    </row>
    <row r="60" spans="1:11">
      <c r="A60" s="7"/>
      <c r="B60" s="8" t="s">
        <v>15</v>
      </c>
      <c r="C60" s="7"/>
      <c r="D60" s="9">
        <v>0.54</v>
      </c>
      <c r="E60" s="9">
        <v>0.7</v>
      </c>
      <c r="F60" s="9">
        <v>0.66900000000000004</v>
      </c>
      <c r="G60" s="9">
        <v>0.78</v>
      </c>
      <c r="H60" s="7"/>
      <c r="I60" s="7"/>
      <c r="J60" s="7"/>
      <c r="K60" s="7"/>
    </row>
    <row r="65" spans="2:6">
      <c r="B65" s="4"/>
      <c r="C65" s="4"/>
      <c r="D65" s="4"/>
      <c r="E65" s="4"/>
      <c r="F65" s="4"/>
    </row>
    <row r="66" spans="2:6">
      <c r="B66" s="4"/>
      <c r="C66" s="4"/>
      <c r="D66" s="4"/>
      <c r="E66" s="4"/>
      <c r="F66" s="4"/>
    </row>
    <row r="67" spans="2:6">
      <c r="B67" s="22"/>
      <c r="C67" s="22"/>
      <c r="D67" s="22"/>
      <c r="E67" s="22"/>
      <c r="F67" s="4"/>
    </row>
    <row r="68" spans="2:6">
      <c r="B68" s="4"/>
      <c r="C68" s="4"/>
      <c r="D68" s="4"/>
      <c r="E68" s="4"/>
      <c r="F68" s="4"/>
    </row>
    <row r="69" spans="2:6">
      <c r="B69" s="4"/>
      <c r="C69" s="4"/>
      <c r="D69" s="4"/>
      <c r="E69" s="4"/>
      <c r="F69" s="4"/>
    </row>
    <row r="70" spans="2:6">
      <c r="B70" s="23"/>
      <c r="C70" s="23"/>
      <c r="D70" s="23"/>
      <c r="E70" s="23"/>
      <c r="F70" s="23"/>
    </row>
  </sheetData>
  <pageMargins left="0.70866141732283472" right="0.70866141732283472" top="0.74803149606299213" bottom="0.74803149606299213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Hoja2</vt:lpstr>
      <vt:lpstr>Data</vt:lpstr>
      <vt:lpstr>Hoja2!Área_de_impresión</vt:lpstr>
      <vt:lpstr>I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talhumano1</dc:creator>
  <cp:lastModifiedBy>talhumano1</cp:lastModifiedBy>
  <cp:lastPrinted>2011-03-04T20:18:59Z</cp:lastPrinted>
  <dcterms:created xsi:type="dcterms:W3CDTF">2011-01-05T19:52:38Z</dcterms:created>
  <dcterms:modified xsi:type="dcterms:W3CDTF">2011-03-07T16:42:39Z</dcterms:modified>
</cp:coreProperties>
</file>