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15" yWindow="-45" windowWidth="8655" windowHeight="6675" tabRatio="554"/>
  </bookViews>
  <sheets>
    <sheet name="lbs" sheetId="10" r:id="rId1"/>
    <sheet name="kg" sheetId="11" r:id="rId2"/>
    <sheet name="©" sheetId="12" r:id="rId3"/>
  </sheets>
  <definedNames>
    <definedName name="valuevx">42.314159</definedName>
  </definedNames>
  <calcPr calcId="145621"/>
</workbook>
</file>

<file path=xl/calcChain.xml><?xml version="1.0" encoding="utf-8"?>
<calcChain xmlns="http://schemas.openxmlformats.org/spreadsheetml/2006/main">
  <c r="C11" i="11" l="1"/>
  <c r="C11" i="10"/>
  <c r="A30" i="11" l="1"/>
  <c r="A31" i="1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30" i="10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29" i="10"/>
  <c r="F5" i="11" l="1"/>
  <c r="F5" i="10"/>
  <c r="A28" i="10"/>
  <c r="D28" i="10"/>
  <c r="C28" i="10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6" i="11"/>
  <c r="D15" i="11"/>
  <c r="D14" i="11"/>
  <c r="D28" i="11"/>
  <c r="F6" i="11"/>
  <c r="C6" i="11"/>
  <c r="C10" i="11"/>
  <c r="B14" i="11"/>
  <c r="B15" i="11"/>
  <c r="B16" i="11"/>
  <c r="A28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B16" i="10"/>
  <c r="B15" i="10"/>
  <c r="B14" i="10"/>
  <c r="D14" i="10"/>
  <c r="D15" i="10"/>
  <c r="D16" i="10"/>
  <c r="C10" i="10"/>
  <c r="C6" i="10"/>
  <c r="F6" i="10"/>
  <c r="E28" i="10" l="1"/>
  <c r="E30" i="10"/>
  <c r="E29" i="10"/>
  <c r="F28" i="10"/>
  <c r="F29" i="10"/>
  <c r="A29" i="11"/>
  <c r="F28" i="11"/>
  <c r="E28" i="11"/>
  <c r="F30" i="10" l="1"/>
  <c r="F29" i="11"/>
  <c r="E29" i="11"/>
  <c r="E31" i="10" l="1"/>
  <c r="F31" i="10"/>
  <c r="E30" i="11"/>
  <c r="F30" i="11"/>
  <c r="F32" i="10" l="1"/>
  <c r="E32" i="10"/>
  <c r="E31" i="11"/>
  <c r="F31" i="11"/>
  <c r="E33" i="10" l="1"/>
  <c r="F33" i="10"/>
  <c r="E32" i="11"/>
  <c r="F32" i="11"/>
  <c r="F34" i="10" l="1"/>
  <c r="E34" i="10"/>
  <c r="F33" i="11"/>
  <c r="E33" i="11"/>
  <c r="F35" i="10" l="1"/>
  <c r="E35" i="10"/>
  <c r="E34" i="11"/>
  <c r="F34" i="11"/>
  <c r="F36" i="10" l="1"/>
  <c r="E36" i="10"/>
  <c r="E35" i="11"/>
  <c r="F35" i="11"/>
  <c r="E37" i="10" l="1"/>
  <c r="F37" i="10"/>
  <c r="E36" i="11"/>
  <c r="F36" i="11"/>
  <c r="E38" i="10" l="1"/>
  <c r="F38" i="10"/>
  <c r="F37" i="11"/>
  <c r="E37" i="11"/>
  <c r="F39" i="10" l="1"/>
  <c r="E39" i="10"/>
  <c r="E38" i="11"/>
  <c r="F38" i="11"/>
  <c r="F40" i="10" l="1"/>
  <c r="E40" i="10"/>
  <c r="E39" i="11"/>
  <c r="F39" i="11"/>
  <c r="E41" i="10" l="1"/>
  <c r="F41" i="10"/>
  <c r="E40" i="11"/>
  <c r="F40" i="11"/>
  <c r="E42" i="10" l="1"/>
  <c r="F42" i="10"/>
  <c r="F41" i="11"/>
  <c r="E41" i="11"/>
  <c r="E43" i="10" l="1"/>
  <c r="F43" i="10"/>
  <c r="E42" i="11"/>
  <c r="F42" i="11"/>
  <c r="E44" i="10" l="1"/>
  <c r="F44" i="10"/>
  <c r="E43" i="11"/>
  <c r="F43" i="11"/>
  <c r="E45" i="10" l="1"/>
  <c r="F45" i="10"/>
  <c r="E44" i="11"/>
  <c r="F44" i="11"/>
  <c r="F46" i="10" l="1"/>
  <c r="E46" i="10"/>
  <c r="F45" i="11"/>
  <c r="E45" i="11"/>
  <c r="E47" i="10" l="1"/>
  <c r="F47" i="10"/>
  <c r="E46" i="11"/>
  <c r="F46" i="11"/>
  <c r="F48" i="10" l="1"/>
  <c r="E48" i="10"/>
  <c r="E47" i="11"/>
  <c r="F47" i="11"/>
  <c r="F49" i="10" l="1"/>
  <c r="E49" i="10"/>
  <c r="E48" i="11"/>
  <c r="F48" i="11"/>
  <c r="F50" i="10" l="1"/>
  <c r="E50" i="10"/>
  <c r="F49" i="11"/>
  <c r="E49" i="11"/>
  <c r="F51" i="10" l="1"/>
  <c r="E51" i="10"/>
  <c r="E50" i="11"/>
  <c r="F50" i="11"/>
  <c r="F52" i="10" l="1"/>
  <c r="E52" i="10"/>
  <c r="E51" i="11"/>
  <c r="F51" i="11"/>
  <c r="F53" i="10" l="1"/>
  <c r="E53" i="10"/>
  <c r="E52" i="11"/>
  <c r="F52" i="11"/>
  <c r="E54" i="10" l="1"/>
  <c r="F54" i="10"/>
  <c r="F53" i="11"/>
  <c r="E53" i="11"/>
  <c r="F55" i="10" l="1"/>
  <c r="E55" i="10"/>
  <c r="E54" i="11"/>
  <c r="F54" i="11"/>
  <c r="E56" i="10" l="1"/>
  <c r="F56" i="10"/>
  <c r="F55" i="11"/>
  <c r="E55" i="11"/>
  <c r="F57" i="10" l="1"/>
  <c r="E57" i="10"/>
  <c r="E56" i="11"/>
  <c r="F56" i="11"/>
  <c r="E58" i="10" l="1"/>
  <c r="F58" i="10"/>
  <c r="F57" i="11"/>
  <c r="E57" i="11"/>
  <c r="E59" i="10" l="1"/>
  <c r="F59" i="10"/>
  <c r="E58" i="11"/>
  <c r="F58" i="11"/>
  <c r="F60" i="10" l="1"/>
  <c r="E60" i="10"/>
  <c r="F59" i="11"/>
  <c r="E59" i="11"/>
  <c r="E61" i="10" l="1"/>
  <c r="F61" i="10"/>
  <c r="E60" i="11"/>
  <c r="F60" i="11"/>
  <c r="F62" i="10" l="1"/>
  <c r="E62" i="10"/>
  <c r="F61" i="11"/>
  <c r="E61" i="11"/>
  <c r="E63" i="10" l="1"/>
  <c r="F63" i="10"/>
  <c r="E62" i="11"/>
  <c r="F62" i="11"/>
  <c r="F64" i="10" l="1"/>
  <c r="E64" i="10"/>
  <c r="F63" i="11"/>
  <c r="E63" i="11"/>
  <c r="E65" i="10" l="1"/>
  <c r="F65" i="10"/>
  <c r="E64" i="11"/>
  <c r="F64" i="11"/>
  <c r="E66" i="10" l="1"/>
  <c r="F66" i="10"/>
  <c r="F65" i="11"/>
  <c r="E65" i="11"/>
  <c r="F67" i="10" l="1"/>
  <c r="E67" i="10"/>
  <c r="E66" i="11"/>
  <c r="F66" i="11"/>
  <c r="F68" i="10" l="1"/>
  <c r="E68" i="10"/>
  <c r="F67" i="11"/>
  <c r="E67" i="11"/>
  <c r="E69" i="10" l="1"/>
  <c r="F69" i="10"/>
  <c r="E68" i="11"/>
  <c r="F68" i="11"/>
  <c r="F70" i="10" l="1"/>
  <c r="E70" i="10"/>
  <c r="F69" i="11"/>
  <c r="E69" i="11"/>
  <c r="F71" i="10" l="1"/>
  <c r="E71" i="10"/>
  <c r="E70" i="11"/>
  <c r="F70" i="11"/>
  <c r="E72" i="10" l="1"/>
  <c r="F72" i="10"/>
  <c r="F71" i="11"/>
  <c r="E71" i="11"/>
  <c r="E73" i="10" l="1"/>
  <c r="F73" i="10"/>
  <c r="E72" i="11"/>
  <c r="F72" i="11"/>
  <c r="F74" i="10" l="1"/>
  <c r="E74" i="10"/>
  <c r="F73" i="11"/>
  <c r="E73" i="11"/>
  <c r="E75" i="10" l="1"/>
  <c r="F75" i="10"/>
  <c r="E74" i="11"/>
  <c r="F74" i="11"/>
  <c r="E76" i="10" l="1"/>
  <c r="F76" i="10"/>
  <c r="F75" i="11"/>
  <c r="E75" i="11"/>
  <c r="E77" i="10" l="1"/>
  <c r="F77" i="10"/>
  <c r="E76" i="11"/>
  <c r="F76" i="11"/>
  <c r="E78" i="10" l="1"/>
  <c r="F78" i="10"/>
  <c r="F77" i="11"/>
  <c r="E77" i="11"/>
  <c r="F79" i="10" l="1"/>
  <c r="E79" i="10"/>
  <c r="E78" i="11"/>
  <c r="F78" i="11"/>
  <c r="E80" i="10" l="1"/>
  <c r="F80" i="10"/>
  <c r="F79" i="11"/>
  <c r="E79" i="11"/>
  <c r="E81" i="10" l="1"/>
  <c r="F81" i="10"/>
  <c r="E80" i="11"/>
  <c r="F80" i="11"/>
  <c r="F82" i="10" l="1"/>
  <c r="E82" i="10"/>
  <c r="F81" i="11"/>
  <c r="E81" i="11"/>
  <c r="F83" i="10" l="1"/>
  <c r="E83" i="10"/>
  <c r="E82" i="11"/>
  <c r="F82" i="11"/>
  <c r="F84" i="10" l="1"/>
  <c r="E84" i="10"/>
  <c r="F83" i="11"/>
  <c r="E83" i="11"/>
  <c r="E85" i="10" l="1"/>
  <c r="F85" i="10"/>
  <c r="E84" i="11"/>
  <c r="F84" i="11"/>
  <c r="F86" i="10" l="1"/>
  <c r="E86" i="10"/>
  <c r="F85" i="11"/>
  <c r="E85" i="11"/>
  <c r="E87" i="10" l="1"/>
  <c r="F87" i="10"/>
  <c r="E86" i="11"/>
  <c r="F86" i="11"/>
  <c r="E88" i="10" l="1"/>
  <c r="F88" i="10"/>
  <c r="F87" i="11"/>
  <c r="E87" i="11"/>
  <c r="E89" i="10" l="1"/>
  <c r="F89" i="10"/>
  <c r="E88" i="11"/>
  <c r="F88" i="11"/>
  <c r="E90" i="10" l="1"/>
  <c r="F90" i="10"/>
  <c r="F89" i="11"/>
  <c r="E89" i="11"/>
  <c r="F91" i="10" l="1"/>
  <c r="E91" i="10"/>
  <c r="E90" i="11"/>
  <c r="F90" i="11"/>
  <c r="E92" i="10" l="1"/>
  <c r="F92" i="10"/>
  <c r="F91" i="11"/>
  <c r="E91" i="11"/>
  <c r="E93" i="10" l="1"/>
  <c r="F93" i="10"/>
  <c r="E92" i="11"/>
  <c r="F92" i="11"/>
  <c r="F94" i="10" l="1"/>
  <c r="E94" i="10"/>
  <c r="F93" i="11"/>
  <c r="E93" i="11"/>
  <c r="E95" i="10" l="1"/>
  <c r="F95" i="10"/>
  <c r="E94" i="11"/>
  <c r="F94" i="11"/>
  <c r="F96" i="10" l="1"/>
  <c r="E96" i="10"/>
  <c r="F95" i="11"/>
  <c r="E95" i="11"/>
  <c r="F97" i="10" l="1"/>
  <c r="E97" i="10"/>
  <c r="E96" i="11"/>
  <c r="F96" i="11"/>
  <c r="E98" i="10" l="1"/>
  <c r="F98" i="10"/>
  <c r="F97" i="11"/>
  <c r="E97" i="11"/>
  <c r="E99" i="10" l="1"/>
  <c r="F99" i="10"/>
  <c r="E98" i="11"/>
  <c r="F98" i="11"/>
  <c r="F100" i="10" l="1"/>
  <c r="E100" i="10"/>
  <c r="F99" i="11"/>
  <c r="E99" i="11"/>
  <c r="E101" i="10" l="1"/>
  <c r="F101" i="10"/>
  <c r="E100" i="11"/>
  <c r="F100" i="11"/>
  <c r="F102" i="10" l="1"/>
  <c r="E102" i="10"/>
  <c r="F101" i="11"/>
  <c r="E101" i="11"/>
  <c r="F103" i="10" l="1"/>
  <c r="E103" i="10"/>
  <c r="E102" i="11"/>
  <c r="F102" i="11"/>
  <c r="E104" i="10" l="1"/>
  <c r="F104" i="10"/>
  <c r="F103" i="11"/>
  <c r="E103" i="11"/>
  <c r="F105" i="10" l="1"/>
  <c r="E105" i="10"/>
  <c r="E104" i="11"/>
  <c r="F104" i="11"/>
  <c r="E106" i="10" l="1"/>
  <c r="F106" i="10"/>
  <c r="F105" i="11"/>
  <c r="E105" i="11"/>
  <c r="F107" i="10" l="1"/>
  <c r="E107" i="10"/>
  <c r="E106" i="11"/>
  <c r="F106" i="11"/>
  <c r="F108" i="10" l="1"/>
  <c r="E108" i="10"/>
  <c r="F107" i="11"/>
  <c r="E107" i="11"/>
  <c r="E109" i="10" l="1"/>
  <c r="F109" i="10"/>
  <c r="E108" i="11"/>
  <c r="F108" i="11"/>
  <c r="E110" i="10" l="1"/>
  <c r="F110" i="10"/>
  <c r="F109" i="11"/>
  <c r="E109" i="11"/>
  <c r="F111" i="10" l="1"/>
  <c r="E111" i="10"/>
  <c r="E110" i="11"/>
  <c r="F110" i="11"/>
  <c r="E112" i="10" l="1"/>
  <c r="F112" i="10"/>
  <c r="F111" i="11"/>
  <c r="E111" i="11"/>
  <c r="E113" i="10" l="1"/>
  <c r="F113" i="10"/>
  <c r="E112" i="11"/>
  <c r="F112" i="11"/>
  <c r="F114" i="10" l="1"/>
  <c r="E114" i="10"/>
  <c r="F113" i="11"/>
  <c r="E113" i="11"/>
  <c r="E115" i="10" l="1"/>
  <c r="F115" i="10"/>
  <c r="E114" i="11"/>
  <c r="F114" i="11"/>
  <c r="F116" i="10" l="1"/>
  <c r="E116" i="10"/>
  <c r="F115" i="11"/>
  <c r="E115" i="11"/>
  <c r="F117" i="10" l="1"/>
  <c r="E117" i="10"/>
  <c r="E116" i="11"/>
  <c r="F116" i="11"/>
  <c r="F117" i="11" l="1"/>
  <c r="E117" i="11"/>
</calcChain>
</file>

<file path=xl/sharedStrings.xml><?xml version="1.0" encoding="utf-8"?>
<sst xmlns="http://schemas.openxmlformats.org/spreadsheetml/2006/main" count="63" uniqueCount="43">
  <si>
    <t>http://www.vertex42.com/ExcelTemplates/weight-loss-chart.html</t>
  </si>
  <si>
    <t>Start Date:</t>
  </si>
  <si>
    <t>Weight</t>
  </si>
  <si>
    <t>Date</t>
  </si>
  <si>
    <t>Weight Loss Chart</t>
  </si>
  <si>
    <t>Goal Weight:</t>
  </si>
  <si>
    <t>Goal Date:</t>
  </si>
  <si>
    <t>Height (ft)</t>
  </si>
  <si>
    <t>Height (in)</t>
  </si>
  <si>
    <t>BMI</t>
  </si>
  <si>
    <t>Start BMI:</t>
  </si>
  <si>
    <t>Goal BMI:</t>
  </si>
  <si>
    <t>Chart Settings</t>
  </si>
  <si>
    <t>Start Date</t>
  </si>
  <si>
    <t>End Date</t>
  </si>
  <si>
    <t>BMI Values</t>
  </si>
  <si>
    <t>+/-</t>
  </si>
  <si>
    <t xml:space="preserve">BMI </t>
  </si>
  <si>
    <t>1 lb/wk</t>
  </si>
  <si>
    <t>2 lb/wk</t>
  </si>
  <si>
    <r>
      <t>Weight</t>
    </r>
    <r>
      <rPr>
        <sz val="10"/>
        <rFont val="Trebuchet MS"/>
        <family val="2"/>
      </rPr>
      <t xml:space="preserve"> (lbs)</t>
    </r>
  </si>
  <si>
    <t>Start Weight (lbs):</t>
  </si>
  <si>
    <t>Start Weight (kg):</t>
  </si>
  <si>
    <t>Height (cm)</t>
  </si>
  <si>
    <t>½ kg/wk</t>
  </si>
  <si>
    <t>1 kg/wk</t>
  </si>
  <si>
    <r>
      <t>Weight</t>
    </r>
    <r>
      <rPr>
        <sz val="10"/>
        <rFont val="Trebuchet MS"/>
        <family val="2"/>
      </rPr>
      <t xml:space="preserve"> (kg)</t>
    </r>
  </si>
  <si>
    <t>Weight Loss Chart (Metric)</t>
  </si>
  <si>
    <t>© 2009-2014 Vertex42 LLC</t>
  </si>
  <si>
    <t>◄ Delete the sample data in the Weight column</t>
  </si>
  <si>
    <t>To Change the Scale of the Vertical Axis (pounds)</t>
  </si>
  <si>
    <t>1. Right-click on the vertical axis and go to Format Axis</t>
  </si>
  <si>
    <t>2. Edit the Minimum and Maximum values, then click OK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</si>
  <si>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</si>
  <si>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</si>
  <si>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</si>
  <si>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</si>
  <si>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</si>
  <si>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</si>
  <si>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</si>
  <si>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Weight Loss Chart Template</t>
  </si>
  <si>
    <r>
      <rPr>
        <b/>
        <sz val="12"/>
        <rFont val="Arial"/>
        <family val="2"/>
      </rPr>
      <t xml:space="preserve">Caution: </t>
    </r>
    <r>
      <rPr>
        <sz val="12"/>
        <rFont val="Arial"/>
        <family val="2"/>
      </rPr>
      <t>This spreadsheet is for educational use only. It is not to be construed as medical advice. You should seek the advice of qualified professionals regarding medical/fitness/health decisions.</t>
    </r>
  </si>
  <si>
    <t>◄ Insert new rows ABOVE this one, then copy formulas down (in columns C-F)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</si>
</sst>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2" x14ac:knownFonts="1">
    <font>
      <sz val="10"/>
      <name val="Trebuchet MS"/>
      <family val="2"/>
    </font>
    <font>
      <sz val="8"/>
      <name val="Arial"/>
      <family val="2"/>
    </font>
    <font>
      <sz val="8"/>
      <name val="Tahoma"/>
      <family val="2"/>
    </font>
    <font>
      <b/>
      <sz val="8"/>
      <name val="Trebuchet MS"/>
      <family val="2"/>
    </font>
    <font>
      <u/>
      <sz val="10"/>
      <color indexed="12"/>
      <name val="Arial"/>
      <family val="2"/>
    </font>
    <font>
      <b/>
      <sz val="16"/>
      <color indexed="9"/>
      <name val="Trebuchet MS"/>
      <family val="2"/>
    </font>
    <font>
      <u/>
      <sz val="8"/>
      <color indexed="12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theme="4"/>
      <name val="Trebuchet MS"/>
      <family val="2"/>
    </font>
    <font>
      <b/>
      <sz val="10"/>
      <color theme="4"/>
      <name val="Trebuchet MS"/>
      <family val="2"/>
    </font>
    <font>
      <sz val="9"/>
      <color theme="4"/>
      <name val="Arial"/>
      <family val="2"/>
    </font>
    <font>
      <u/>
      <sz val="10"/>
      <color theme="10"/>
      <name val="Trebuchet MS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9"/>
      <color theme="4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/>
    <xf numFmtId="0" fontId="8" fillId="0" borderId="0" xfId="0" applyFont="1" applyFill="1" applyBorder="1" applyAlignment="1"/>
    <xf numFmtId="2" fontId="0" fillId="0" borderId="0" xfId="0" applyNumberFormat="1" applyBorder="1" applyAlignment="1"/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14" fontId="7" fillId="2" borderId="0" xfId="0" applyNumberFormat="1" applyFont="1" applyFill="1" applyBorder="1" applyAlignment="1"/>
    <xf numFmtId="0" fontId="7" fillId="0" borderId="0" xfId="0" applyFont="1" applyFill="1" applyBorder="1" applyAlignment="1"/>
    <xf numFmtId="0" fontId="3" fillId="2" borderId="0" xfId="0" applyFont="1" applyFill="1" applyBorder="1" applyAlignment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/>
    <xf numFmtId="12" fontId="8" fillId="0" borderId="2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0" fontId="5" fillId="4" borderId="0" xfId="0" applyFont="1" applyFill="1" applyBorder="1" applyAlignment="1">
      <alignment vertical="center"/>
    </xf>
    <xf numFmtId="0" fontId="6" fillId="5" borderId="0" xfId="1" applyFont="1" applyFill="1" applyBorder="1" applyAlignment="1" applyProtection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8" fillId="5" borderId="0" xfId="0" applyFont="1" applyFill="1" applyBorder="1" applyAlignment="1">
      <alignment horizontal="right"/>
    </xf>
    <xf numFmtId="2" fontId="8" fillId="5" borderId="0" xfId="0" applyNumberFormat="1" applyFont="1" applyFill="1" applyBorder="1" applyAlignment="1">
      <alignment horizontal="center"/>
    </xf>
    <xf numFmtId="0" fontId="8" fillId="5" borderId="0" xfId="0" quotePrefix="1" applyFont="1" applyFill="1" applyBorder="1" applyAlignment="1"/>
    <xf numFmtId="0" fontId="9" fillId="3" borderId="3" xfId="0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 wrapText="1"/>
    </xf>
    <xf numFmtId="2" fontId="7" fillId="5" borderId="0" xfId="0" applyNumberFormat="1" applyFont="1" applyFill="1" applyBorder="1" applyAlignment="1">
      <alignment horizontal="center"/>
    </xf>
    <xf numFmtId="2" fontId="7" fillId="5" borderId="0" xfId="0" applyNumberFormat="1" applyFont="1" applyFill="1" applyBorder="1" applyAlignment="1"/>
    <xf numFmtId="0" fontId="8" fillId="0" borderId="2" xfId="0" applyNumberFormat="1" applyFont="1" applyFill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14" fillId="0" borderId="4" xfId="0" applyFont="1" applyBorder="1"/>
    <xf numFmtId="0" fontId="15" fillId="0" borderId="5" xfId="0" applyFont="1" applyFill="1" applyBorder="1" applyAlignment="1">
      <alignment horizontal="left" vertical="center"/>
    </xf>
    <xf numFmtId="0" fontId="0" fillId="0" borderId="4" xfId="0" applyBorder="1"/>
    <xf numFmtId="0" fontId="16" fillId="0" borderId="6" xfId="0" applyFont="1" applyBorder="1" applyAlignment="1">
      <alignment horizontal="left" wrapText="1" indent="1"/>
    </xf>
    <xf numFmtId="0" fontId="17" fillId="0" borderId="4" xfId="0" applyFont="1" applyBorder="1"/>
    <xf numFmtId="0" fontId="16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9" fillId="0" borderId="4" xfId="0" applyFont="1" applyBorder="1" applyAlignment="1" applyProtection="1">
      <alignment horizontal="left" wrapText="1"/>
    </xf>
    <xf numFmtId="0" fontId="16" fillId="0" borderId="4" xfId="0" applyFont="1" applyBorder="1" applyAlignment="1">
      <alignment horizontal="left"/>
    </xf>
    <xf numFmtId="0" fontId="14" fillId="0" borderId="0" xfId="0" applyFont="1"/>
    <xf numFmtId="0" fontId="13" fillId="0" borderId="4" xfId="2" applyBorder="1" applyAlignment="1">
      <alignment horizontal="left" wrapText="1"/>
    </xf>
    <xf numFmtId="164" fontId="8" fillId="6" borderId="0" xfId="0" applyNumberFormat="1" applyFont="1" applyFill="1" applyBorder="1" applyAlignment="1"/>
    <xf numFmtId="0" fontId="8" fillId="6" borderId="0" xfId="0" applyFont="1" applyFill="1" applyBorder="1" applyAlignment="1">
      <alignment horizontal="center"/>
    </xf>
    <xf numFmtId="2" fontId="7" fillId="6" borderId="0" xfId="0" applyNumberFormat="1" applyFont="1" applyFill="1" applyBorder="1" applyAlignment="1">
      <alignment horizontal="center"/>
    </xf>
    <xf numFmtId="2" fontId="7" fillId="6" borderId="0" xfId="0" applyNumberFormat="1" applyFont="1" applyFill="1" applyBorder="1" applyAlignment="1"/>
    <xf numFmtId="0" fontId="21" fillId="0" borderId="0" xfId="0" applyFont="1" applyBorder="1" applyAlignment="1"/>
  </cellXfs>
  <cellStyles count="3">
    <cellStyle name="Hyperlink" xfId="2" builtinId="8"/>
    <cellStyle name="Hyperlink_weight-loss-log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66"/>
      <rgbColor rgb="00CC00CC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CDCE6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My Weight Loss Chart</a:t>
            </a:r>
          </a:p>
        </c:rich>
      </c:tx>
      <c:layout>
        <c:manualLayout>
          <c:xMode val="edge"/>
          <c:yMode val="edge"/>
          <c:x val="0.3563402889245586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05350454788657"/>
          <c:y val="9.2391304347826081E-2"/>
          <c:w val="0.83253076511503477"/>
          <c:h val="0.81612318840579712"/>
        </c:manualLayout>
      </c:layout>
      <c:scatterChart>
        <c:scatterStyle val="lineMarker"/>
        <c:varyColors val="0"/>
        <c:ser>
          <c:idx val="0"/>
          <c:order val="0"/>
          <c:tx>
            <c:v>Weight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lbs!$A$28:$A$118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lbs!$B$28:$B$118</c:f>
              <c:numCache>
                <c:formatCode>General</c:formatCode>
                <c:ptCount val="91"/>
                <c:pt idx="0">
                  <c:v>222</c:v>
                </c:pt>
                <c:pt idx="1">
                  <c:v>221</c:v>
                </c:pt>
                <c:pt idx="2">
                  <c:v>221.5</c:v>
                </c:pt>
                <c:pt idx="3">
                  <c:v>222</c:v>
                </c:pt>
                <c:pt idx="4">
                  <c:v>220.5</c:v>
                </c:pt>
                <c:pt idx="5">
                  <c:v>220.4</c:v>
                </c:pt>
                <c:pt idx="6">
                  <c:v>220.8</c:v>
                </c:pt>
                <c:pt idx="7">
                  <c:v>223.2</c:v>
                </c:pt>
                <c:pt idx="8">
                  <c:v>221.7</c:v>
                </c:pt>
                <c:pt idx="9">
                  <c:v>220.8</c:v>
                </c:pt>
                <c:pt idx="10">
                  <c:v>222.3</c:v>
                </c:pt>
                <c:pt idx="11">
                  <c:v>220.8</c:v>
                </c:pt>
                <c:pt idx="12">
                  <c:v>219.8</c:v>
                </c:pt>
                <c:pt idx="13">
                  <c:v>219.6</c:v>
                </c:pt>
                <c:pt idx="14">
                  <c:v>216</c:v>
                </c:pt>
                <c:pt idx="15">
                  <c:v>217.4</c:v>
                </c:pt>
                <c:pt idx="16">
                  <c:v>216.5</c:v>
                </c:pt>
                <c:pt idx="17">
                  <c:v>218.2</c:v>
                </c:pt>
                <c:pt idx="18">
                  <c:v>217.4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lbs!$B$14</c:f>
              <c:strCache>
                <c:ptCount val="1"/>
                <c:pt idx="0">
                  <c:v>BMI=19</c:v>
                </c:pt>
              </c:strCache>
            </c:strRef>
          </c:tx>
          <c:spPr>
            <a:ln w="38100">
              <a:solidFill>
                <a:srgbClr val="0065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(lbs!$C$10,lbs!$C$11)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(lbs!$D$14,lbs!$D$14)</c:f>
              <c:numCache>
                <c:formatCode>0.00</c:formatCode>
                <c:ptCount val="2"/>
                <c:pt idx="0">
                  <c:v>134.33108108108109</c:v>
                </c:pt>
                <c:pt idx="1">
                  <c:v>134.33108108108109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lbs!$B$15</c:f>
              <c:strCache>
                <c:ptCount val="1"/>
                <c:pt idx="0">
                  <c:v>BMI=25</c:v>
                </c:pt>
              </c:strCache>
            </c:strRef>
          </c:tx>
          <c:spPr>
            <a:ln w="38100">
              <a:solidFill>
                <a:srgbClr val="0065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(lbs!$C$10,lbs!$C$11)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(lbs!$D$15,lbs!$D$15)</c:f>
              <c:numCache>
                <c:formatCode>0.00</c:formatCode>
                <c:ptCount val="2"/>
                <c:pt idx="0">
                  <c:v>176.75142247510669</c:v>
                </c:pt>
                <c:pt idx="1">
                  <c:v>176.75142247510669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lbs!$B$16</c:f>
              <c:strCache>
                <c:ptCount val="1"/>
                <c:pt idx="0">
                  <c:v>BMI=30</c:v>
                </c:pt>
              </c:strCache>
            </c:strRef>
          </c:tx>
          <c:spPr>
            <a:ln w="38100">
              <a:solidFill>
                <a:srgbClr val="CC00C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(lbs!$C$10,lbs!$C$11)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(lbs!$D$16,lbs!$D$16)</c:f>
              <c:numCache>
                <c:formatCode>0.00</c:formatCode>
                <c:ptCount val="2"/>
                <c:pt idx="0">
                  <c:v>212.10170697012802</c:v>
                </c:pt>
                <c:pt idx="1">
                  <c:v>212.10170697012802</c:v>
                </c:pt>
              </c:numCache>
            </c:numRef>
          </c:yVal>
          <c:smooth val="0"/>
        </c:ser>
        <c:ser>
          <c:idx val="4"/>
          <c:order val="4"/>
          <c:tx>
            <c:v>Goal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lbs!$F$5</c:f>
              <c:numCache>
                <c:formatCode>m/d/yy;@</c:formatCode>
                <c:ptCount val="1"/>
                <c:pt idx="0">
                  <c:v>41730</c:v>
                </c:pt>
              </c:numCache>
            </c:numRef>
          </c:xVal>
          <c:yVal>
            <c:numRef>
              <c:f>lbs!$F$4</c:f>
              <c:numCache>
                <c:formatCode>General</c:formatCode>
                <c:ptCount val="1"/>
                <c:pt idx="0">
                  <c:v>200</c:v>
                </c:pt>
              </c:numCache>
            </c:numRef>
          </c:yVal>
          <c:smooth val="0"/>
        </c:ser>
        <c:ser>
          <c:idx val="5"/>
          <c:order val="5"/>
          <c:tx>
            <c:v>1 lb/wk</c:v>
          </c:tx>
          <c:spPr>
            <a:ln w="12700">
              <a:solidFill>
                <a:srgbClr val="666666"/>
              </a:solidFill>
              <a:prstDash val="solid"/>
            </a:ln>
          </c:spPr>
          <c:marker>
            <c:symbol val="none"/>
          </c:marker>
          <c:dLbls>
            <c:dLbl>
              <c:idx val="9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lbs!$A$28:$A$118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lbs!$E$28:$E$118</c:f>
              <c:numCache>
                <c:formatCode>0.00</c:formatCode>
                <c:ptCount val="91"/>
                <c:pt idx="0">
                  <c:v>221.85714285714286</c:v>
                </c:pt>
                <c:pt idx="1">
                  <c:v>221.71428571428572</c:v>
                </c:pt>
                <c:pt idx="2">
                  <c:v>221.57142857142858</c:v>
                </c:pt>
                <c:pt idx="3">
                  <c:v>221.42857142857142</c:v>
                </c:pt>
                <c:pt idx="4">
                  <c:v>221.28571428571428</c:v>
                </c:pt>
                <c:pt idx="5">
                  <c:v>221.14285714285714</c:v>
                </c:pt>
                <c:pt idx="6">
                  <c:v>221</c:v>
                </c:pt>
                <c:pt idx="7">
                  <c:v>220.85714285714286</c:v>
                </c:pt>
                <c:pt idx="8">
                  <c:v>220.71428571428572</c:v>
                </c:pt>
                <c:pt idx="9">
                  <c:v>220.57142857142858</c:v>
                </c:pt>
                <c:pt idx="10">
                  <c:v>220.42857142857142</c:v>
                </c:pt>
                <c:pt idx="11">
                  <c:v>220.28571428571428</c:v>
                </c:pt>
                <c:pt idx="12">
                  <c:v>220.14285714285714</c:v>
                </c:pt>
                <c:pt idx="13">
                  <c:v>220</c:v>
                </c:pt>
                <c:pt idx="14">
                  <c:v>219.85714285714286</c:v>
                </c:pt>
                <c:pt idx="15">
                  <c:v>219.71428571428572</c:v>
                </c:pt>
                <c:pt idx="16">
                  <c:v>219.57142857142858</c:v>
                </c:pt>
                <c:pt idx="17">
                  <c:v>219.42857142857142</c:v>
                </c:pt>
                <c:pt idx="18">
                  <c:v>219.28571428571428</c:v>
                </c:pt>
                <c:pt idx="19">
                  <c:v>219.14285714285714</c:v>
                </c:pt>
                <c:pt idx="20">
                  <c:v>219</c:v>
                </c:pt>
                <c:pt idx="21">
                  <c:v>218.85714285714286</c:v>
                </c:pt>
                <c:pt idx="22">
                  <c:v>218.71428571428572</c:v>
                </c:pt>
                <c:pt idx="23">
                  <c:v>218.57142857142858</c:v>
                </c:pt>
                <c:pt idx="24">
                  <c:v>218.42857142857142</c:v>
                </c:pt>
                <c:pt idx="25">
                  <c:v>218.28571428571428</c:v>
                </c:pt>
                <c:pt idx="26">
                  <c:v>218.14285714285714</c:v>
                </c:pt>
                <c:pt idx="27">
                  <c:v>218</c:v>
                </c:pt>
                <c:pt idx="28">
                  <c:v>217.85714285714286</c:v>
                </c:pt>
                <c:pt idx="29">
                  <c:v>217.71428571428572</c:v>
                </c:pt>
                <c:pt idx="30">
                  <c:v>217.57142857142858</c:v>
                </c:pt>
                <c:pt idx="31">
                  <c:v>217.42857142857142</c:v>
                </c:pt>
                <c:pt idx="32">
                  <c:v>217.28571428571428</c:v>
                </c:pt>
                <c:pt idx="33">
                  <c:v>217.14285714285714</c:v>
                </c:pt>
                <c:pt idx="34">
                  <c:v>217</c:v>
                </c:pt>
                <c:pt idx="35">
                  <c:v>216.85714285714286</c:v>
                </c:pt>
                <c:pt idx="36">
                  <c:v>216.71428571428572</c:v>
                </c:pt>
                <c:pt idx="37">
                  <c:v>216.57142857142858</c:v>
                </c:pt>
                <c:pt idx="38">
                  <c:v>216.42857142857142</c:v>
                </c:pt>
                <c:pt idx="39">
                  <c:v>216.28571428571428</c:v>
                </c:pt>
                <c:pt idx="40">
                  <c:v>216.14285714285714</c:v>
                </c:pt>
                <c:pt idx="41">
                  <c:v>216</c:v>
                </c:pt>
                <c:pt idx="42">
                  <c:v>215.85714285714286</c:v>
                </c:pt>
                <c:pt idx="43">
                  <c:v>215.71428571428572</c:v>
                </c:pt>
                <c:pt idx="44">
                  <c:v>215.57142857142858</c:v>
                </c:pt>
                <c:pt idx="45">
                  <c:v>215.42857142857142</c:v>
                </c:pt>
                <c:pt idx="46">
                  <c:v>215.28571428571428</c:v>
                </c:pt>
                <c:pt idx="47">
                  <c:v>215.14285714285714</c:v>
                </c:pt>
                <c:pt idx="48">
                  <c:v>215</c:v>
                </c:pt>
                <c:pt idx="49">
                  <c:v>214.85714285714286</c:v>
                </c:pt>
                <c:pt idx="50">
                  <c:v>214.71428571428572</c:v>
                </c:pt>
                <c:pt idx="51">
                  <c:v>214.57142857142858</c:v>
                </c:pt>
                <c:pt idx="52">
                  <c:v>214.42857142857142</c:v>
                </c:pt>
                <c:pt idx="53">
                  <c:v>214.28571428571428</c:v>
                </c:pt>
                <c:pt idx="54">
                  <c:v>214.14285714285714</c:v>
                </c:pt>
                <c:pt idx="55">
                  <c:v>214</c:v>
                </c:pt>
                <c:pt idx="56">
                  <c:v>213.85714285714286</c:v>
                </c:pt>
                <c:pt idx="57">
                  <c:v>213.71428571428572</c:v>
                </c:pt>
                <c:pt idx="58">
                  <c:v>213.57142857142858</c:v>
                </c:pt>
                <c:pt idx="59">
                  <c:v>213.42857142857142</c:v>
                </c:pt>
                <c:pt idx="60">
                  <c:v>213.28571428571428</c:v>
                </c:pt>
                <c:pt idx="61">
                  <c:v>213.14285714285714</c:v>
                </c:pt>
                <c:pt idx="62">
                  <c:v>213</c:v>
                </c:pt>
                <c:pt idx="63">
                  <c:v>212.85714285714286</c:v>
                </c:pt>
                <c:pt idx="64">
                  <c:v>212.71428571428572</c:v>
                </c:pt>
                <c:pt idx="65">
                  <c:v>212.57142857142858</c:v>
                </c:pt>
                <c:pt idx="66">
                  <c:v>212.42857142857142</c:v>
                </c:pt>
                <c:pt idx="67">
                  <c:v>212.28571428571428</c:v>
                </c:pt>
                <c:pt idx="68">
                  <c:v>212.14285714285714</c:v>
                </c:pt>
                <c:pt idx="69">
                  <c:v>212</c:v>
                </c:pt>
                <c:pt idx="70">
                  <c:v>211.85714285714286</c:v>
                </c:pt>
                <c:pt idx="71">
                  <c:v>211.71428571428572</c:v>
                </c:pt>
                <c:pt idx="72">
                  <c:v>211.57142857142858</c:v>
                </c:pt>
                <c:pt idx="73">
                  <c:v>211.42857142857142</c:v>
                </c:pt>
                <c:pt idx="74">
                  <c:v>211.28571428571428</c:v>
                </c:pt>
                <c:pt idx="75">
                  <c:v>211.14285714285714</c:v>
                </c:pt>
                <c:pt idx="76">
                  <c:v>211</c:v>
                </c:pt>
                <c:pt idx="77">
                  <c:v>210.85714285714286</c:v>
                </c:pt>
                <c:pt idx="78">
                  <c:v>210.71428571428572</c:v>
                </c:pt>
                <c:pt idx="79">
                  <c:v>210.57142857142858</c:v>
                </c:pt>
                <c:pt idx="80">
                  <c:v>210.42857142857142</c:v>
                </c:pt>
                <c:pt idx="81">
                  <c:v>210.28571428571428</c:v>
                </c:pt>
                <c:pt idx="82">
                  <c:v>210.14285714285714</c:v>
                </c:pt>
                <c:pt idx="83">
                  <c:v>210</c:v>
                </c:pt>
                <c:pt idx="84">
                  <c:v>209.85714285714286</c:v>
                </c:pt>
                <c:pt idx="85">
                  <c:v>209.71428571428572</c:v>
                </c:pt>
                <c:pt idx="86">
                  <c:v>209.57142857142858</c:v>
                </c:pt>
                <c:pt idx="87">
                  <c:v>209.42857142857142</c:v>
                </c:pt>
                <c:pt idx="88">
                  <c:v>209.28571428571428</c:v>
                </c:pt>
                <c:pt idx="89">
                  <c:v>209.14285714285714</c:v>
                </c:pt>
              </c:numCache>
            </c:numRef>
          </c:yVal>
          <c:smooth val="0"/>
        </c:ser>
        <c:ser>
          <c:idx val="6"/>
          <c:order val="6"/>
          <c:tx>
            <c:v>2 lb/wk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9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lbs!$A$28:$A$118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lbs!$F$28:$F$118</c:f>
              <c:numCache>
                <c:formatCode>0.00</c:formatCode>
                <c:ptCount val="91"/>
                <c:pt idx="0">
                  <c:v>221.71428571428572</c:v>
                </c:pt>
                <c:pt idx="1">
                  <c:v>221.42857142857142</c:v>
                </c:pt>
                <c:pt idx="2">
                  <c:v>221.14285714285714</c:v>
                </c:pt>
                <c:pt idx="3">
                  <c:v>220.85714285714286</c:v>
                </c:pt>
                <c:pt idx="4">
                  <c:v>220.57142857142858</c:v>
                </c:pt>
                <c:pt idx="5">
                  <c:v>220.28571428571428</c:v>
                </c:pt>
                <c:pt idx="6">
                  <c:v>220</c:v>
                </c:pt>
                <c:pt idx="7">
                  <c:v>219.71428571428572</c:v>
                </c:pt>
                <c:pt idx="8">
                  <c:v>219.42857142857142</c:v>
                </c:pt>
                <c:pt idx="9">
                  <c:v>219.14285714285714</c:v>
                </c:pt>
                <c:pt idx="10">
                  <c:v>218.85714285714286</c:v>
                </c:pt>
                <c:pt idx="11">
                  <c:v>218.57142857142858</c:v>
                </c:pt>
                <c:pt idx="12">
                  <c:v>218.28571428571428</c:v>
                </c:pt>
                <c:pt idx="13">
                  <c:v>218</c:v>
                </c:pt>
                <c:pt idx="14">
                  <c:v>217.71428571428572</c:v>
                </c:pt>
                <c:pt idx="15">
                  <c:v>217.42857142857142</c:v>
                </c:pt>
                <c:pt idx="16">
                  <c:v>217.14285714285714</c:v>
                </c:pt>
                <c:pt idx="17">
                  <c:v>216.85714285714286</c:v>
                </c:pt>
                <c:pt idx="18">
                  <c:v>216.57142857142858</c:v>
                </c:pt>
                <c:pt idx="19">
                  <c:v>216.28571428571428</c:v>
                </c:pt>
                <c:pt idx="20">
                  <c:v>216</c:v>
                </c:pt>
                <c:pt idx="21">
                  <c:v>215.71428571428572</c:v>
                </c:pt>
                <c:pt idx="22">
                  <c:v>215.42857142857142</c:v>
                </c:pt>
                <c:pt idx="23">
                  <c:v>215.14285714285714</c:v>
                </c:pt>
                <c:pt idx="24">
                  <c:v>214.85714285714286</c:v>
                </c:pt>
                <c:pt idx="25">
                  <c:v>214.57142857142858</c:v>
                </c:pt>
                <c:pt idx="26">
                  <c:v>214.28571428571428</c:v>
                </c:pt>
                <c:pt idx="27">
                  <c:v>214</c:v>
                </c:pt>
                <c:pt idx="28">
                  <c:v>213.71428571428572</c:v>
                </c:pt>
                <c:pt idx="29">
                  <c:v>213.42857142857142</c:v>
                </c:pt>
                <c:pt idx="30">
                  <c:v>213.14285714285714</c:v>
                </c:pt>
                <c:pt idx="31">
                  <c:v>212.85714285714286</c:v>
                </c:pt>
                <c:pt idx="32">
                  <c:v>212.57142857142858</c:v>
                </c:pt>
                <c:pt idx="33">
                  <c:v>212.28571428571428</c:v>
                </c:pt>
                <c:pt idx="34">
                  <c:v>212</c:v>
                </c:pt>
                <c:pt idx="35">
                  <c:v>211.71428571428572</c:v>
                </c:pt>
                <c:pt idx="36">
                  <c:v>211.42857142857142</c:v>
                </c:pt>
                <c:pt idx="37">
                  <c:v>211.14285714285714</c:v>
                </c:pt>
                <c:pt idx="38">
                  <c:v>210.85714285714286</c:v>
                </c:pt>
                <c:pt idx="39">
                  <c:v>210.57142857142858</c:v>
                </c:pt>
                <c:pt idx="40">
                  <c:v>210.28571428571428</c:v>
                </c:pt>
                <c:pt idx="41">
                  <c:v>210</c:v>
                </c:pt>
                <c:pt idx="42">
                  <c:v>209.71428571428572</c:v>
                </c:pt>
                <c:pt idx="43">
                  <c:v>209.42857142857142</c:v>
                </c:pt>
                <c:pt idx="44">
                  <c:v>209.14285714285714</c:v>
                </c:pt>
                <c:pt idx="45">
                  <c:v>208.85714285714286</c:v>
                </c:pt>
                <c:pt idx="46">
                  <c:v>208.57142857142858</c:v>
                </c:pt>
                <c:pt idx="47">
                  <c:v>208.28571428571428</c:v>
                </c:pt>
                <c:pt idx="48">
                  <c:v>208</c:v>
                </c:pt>
                <c:pt idx="49">
                  <c:v>207.71428571428572</c:v>
                </c:pt>
                <c:pt idx="50">
                  <c:v>207.42857142857142</c:v>
                </c:pt>
                <c:pt idx="51">
                  <c:v>207.14285714285714</c:v>
                </c:pt>
                <c:pt idx="52">
                  <c:v>206.85714285714286</c:v>
                </c:pt>
                <c:pt idx="53">
                  <c:v>206.57142857142858</c:v>
                </c:pt>
                <c:pt idx="54">
                  <c:v>206.28571428571428</c:v>
                </c:pt>
                <c:pt idx="55">
                  <c:v>206</c:v>
                </c:pt>
                <c:pt idx="56">
                  <c:v>205.71428571428572</c:v>
                </c:pt>
                <c:pt idx="57">
                  <c:v>205.42857142857144</c:v>
                </c:pt>
                <c:pt idx="58">
                  <c:v>205.14285714285714</c:v>
                </c:pt>
                <c:pt idx="59">
                  <c:v>204.85714285714286</c:v>
                </c:pt>
                <c:pt idx="60">
                  <c:v>204.57142857142858</c:v>
                </c:pt>
                <c:pt idx="61">
                  <c:v>204.28571428571428</c:v>
                </c:pt>
                <c:pt idx="62">
                  <c:v>204</c:v>
                </c:pt>
                <c:pt idx="63">
                  <c:v>203.71428571428572</c:v>
                </c:pt>
                <c:pt idx="64">
                  <c:v>203.42857142857144</c:v>
                </c:pt>
                <c:pt idx="65">
                  <c:v>203.14285714285714</c:v>
                </c:pt>
                <c:pt idx="66">
                  <c:v>202.85714285714286</c:v>
                </c:pt>
                <c:pt idx="67">
                  <c:v>202.57142857142858</c:v>
                </c:pt>
                <c:pt idx="68">
                  <c:v>202.28571428571428</c:v>
                </c:pt>
                <c:pt idx="69">
                  <c:v>202</c:v>
                </c:pt>
                <c:pt idx="70">
                  <c:v>201.71428571428572</c:v>
                </c:pt>
                <c:pt idx="71">
                  <c:v>201.42857142857144</c:v>
                </c:pt>
                <c:pt idx="72">
                  <c:v>201.14285714285714</c:v>
                </c:pt>
                <c:pt idx="73">
                  <c:v>200.85714285714286</c:v>
                </c:pt>
                <c:pt idx="74">
                  <c:v>200.57142857142858</c:v>
                </c:pt>
                <c:pt idx="75">
                  <c:v>200.28571428571428</c:v>
                </c:pt>
                <c:pt idx="76">
                  <c:v>200</c:v>
                </c:pt>
                <c:pt idx="77">
                  <c:v>199.71428571428572</c:v>
                </c:pt>
                <c:pt idx="78">
                  <c:v>199.42857142857144</c:v>
                </c:pt>
                <c:pt idx="79">
                  <c:v>199.14285714285714</c:v>
                </c:pt>
                <c:pt idx="80">
                  <c:v>198.85714285714286</c:v>
                </c:pt>
                <c:pt idx="81">
                  <c:v>198.57142857142858</c:v>
                </c:pt>
                <c:pt idx="82">
                  <c:v>198.28571428571428</c:v>
                </c:pt>
                <c:pt idx="83">
                  <c:v>198</c:v>
                </c:pt>
                <c:pt idx="84">
                  <c:v>197.71428571428572</c:v>
                </c:pt>
                <c:pt idx="85">
                  <c:v>197.42857142857144</c:v>
                </c:pt>
                <c:pt idx="86">
                  <c:v>197.14285714285714</c:v>
                </c:pt>
                <c:pt idx="87">
                  <c:v>196.85714285714286</c:v>
                </c:pt>
                <c:pt idx="88">
                  <c:v>196.57142857142858</c:v>
                </c:pt>
                <c:pt idx="89">
                  <c:v>196.28571428571428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95776"/>
        <c:axId val="254798080"/>
      </c:scatterChart>
      <c:valAx>
        <c:axId val="254795776"/>
        <c:scaling>
          <c:orientation val="minMax"/>
        </c:scaling>
        <c:delete val="0"/>
        <c:axPos val="b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798080"/>
        <c:crosses val="autoZero"/>
        <c:crossBetween val="midCat"/>
      </c:valAx>
      <c:valAx>
        <c:axId val="254798080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Weight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(pounds)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3206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795776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3F3F3" mc:Ignorable="a14" a14:legacySpreadsheetColorIndex="9">
                <a:gamma/>
                <a:shade val="9529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E4E8F3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My Weight Loss Chart</a:t>
            </a:r>
          </a:p>
        </c:rich>
      </c:tx>
      <c:layout>
        <c:manualLayout>
          <c:xMode val="edge"/>
          <c:yMode val="edge"/>
          <c:x val="0.3563402889245586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70626003210268E-2"/>
          <c:y val="9.2391304347826081E-2"/>
          <c:w val="0.87426431246655967"/>
          <c:h val="0.82336956521739135"/>
        </c:manualLayout>
      </c:layout>
      <c:scatterChart>
        <c:scatterStyle val="lineMarker"/>
        <c:varyColors val="0"/>
        <c:ser>
          <c:idx val="0"/>
          <c:order val="0"/>
          <c:tx>
            <c:v>Weight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kg!$A$28:$A$118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kg!$B$28:$B$118</c:f>
              <c:numCache>
                <c:formatCode>General</c:formatCode>
                <c:ptCount val="91"/>
                <c:pt idx="0">
                  <c:v>84.2</c:v>
                </c:pt>
                <c:pt idx="1">
                  <c:v>83.7</c:v>
                </c:pt>
                <c:pt idx="2">
                  <c:v>84</c:v>
                </c:pt>
                <c:pt idx="3">
                  <c:v>84.1</c:v>
                </c:pt>
                <c:pt idx="4">
                  <c:v>83.7</c:v>
                </c:pt>
                <c:pt idx="5">
                  <c:v>83.5</c:v>
                </c:pt>
                <c:pt idx="6">
                  <c:v>83.6</c:v>
                </c:pt>
                <c:pt idx="7">
                  <c:v>84.5</c:v>
                </c:pt>
                <c:pt idx="8">
                  <c:v>84</c:v>
                </c:pt>
                <c:pt idx="9">
                  <c:v>83.6</c:v>
                </c:pt>
                <c:pt idx="10">
                  <c:v>84.2</c:v>
                </c:pt>
                <c:pt idx="11">
                  <c:v>83.6</c:v>
                </c:pt>
                <c:pt idx="12">
                  <c:v>83.3</c:v>
                </c:pt>
                <c:pt idx="13">
                  <c:v>83.2</c:v>
                </c:pt>
                <c:pt idx="14">
                  <c:v>83</c:v>
                </c:pt>
                <c:pt idx="15">
                  <c:v>82.4</c:v>
                </c:pt>
                <c:pt idx="16">
                  <c:v>82</c:v>
                </c:pt>
                <c:pt idx="17">
                  <c:v>82.7</c:v>
                </c:pt>
                <c:pt idx="18">
                  <c:v>82.4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kg!$B$14</c:f>
              <c:strCache>
                <c:ptCount val="1"/>
                <c:pt idx="0">
                  <c:v>BMI=19</c:v>
                </c:pt>
              </c:strCache>
            </c:strRef>
          </c:tx>
          <c:spPr>
            <a:ln w="38100">
              <a:solidFill>
                <a:srgbClr val="0065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(kg!$C$10,kg!$C$11)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(kg!$D$14,kg!$D$14)</c:f>
              <c:numCache>
                <c:formatCode>0.00</c:formatCode>
                <c:ptCount val="2"/>
                <c:pt idx="0">
                  <c:v>59.525100000000002</c:v>
                </c:pt>
                <c:pt idx="1">
                  <c:v>59.525100000000002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kg!$B$15</c:f>
              <c:strCache>
                <c:ptCount val="1"/>
                <c:pt idx="0">
                  <c:v>BMI=25</c:v>
                </c:pt>
              </c:strCache>
            </c:strRef>
          </c:tx>
          <c:spPr>
            <a:ln w="38100">
              <a:solidFill>
                <a:srgbClr val="0065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(kg!$C$10,kg!$C$11)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(kg!$D$15,kg!$D$15)</c:f>
              <c:numCache>
                <c:formatCode>0.00</c:formatCode>
                <c:ptCount val="2"/>
                <c:pt idx="0">
                  <c:v>78.322500000000005</c:v>
                </c:pt>
                <c:pt idx="1">
                  <c:v>78.322500000000005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kg!$B$16</c:f>
              <c:strCache>
                <c:ptCount val="1"/>
                <c:pt idx="0">
                  <c:v>BMI=30</c:v>
                </c:pt>
              </c:strCache>
            </c:strRef>
          </c:tx>
          <c:spPr>
            <a:ln w="38100">
              <a:solidFill>
                <a:srgbClr val="CC00C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(kg!$C$10,kg!$C$11)</c:f>
              <c:numCache>
                <c:formatCode>m/d/yyyy</c:formatCode>
                <c:ptCount val="2"/>
                <c:pt idx="0">
                  <c:v>41640</c:v>
                </c:pt>
                <c:pt idx="1">
                  <c:v>41730</c:v>
                </c:pt>
              </c:numCache>
            </c:numRef>
          </c:xVal>
          <c:yVal>
            <c:numRef>
              <c:f>(kg!$D$16,kg!$D$16)</c:f>
              <c:numCache>
                <c:formatCode>0.00</c:formatCode>
                <c:ptCount val="2"/>
                <c:pt idx="0">
                  <c:v>93.987000000000009</c:v>
                </c:pt>
                <c:pt idx="1">
                  <c:v>93.987000000000009</c:v>
                </c:pt>
              </c:numCache>
            </c:numRef>
          </c:yVal>
          <c:smooth val="0"/>
        </c:ser>
        <c:ser>
          <c:idx val="4"/>
          <c:order val="4"/>
          <c:tx>
            <c:v>Goal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kg!$F$5</c:f>
              <c:numCache>
                <c:formatCode>m/d/yy;@</c:formatCode>
                <c:ptCount val="1"/>
                <c:pt idx="0">
                  <c:v>41730</c:v>
                </c:pt>
              </c:numCache>
            </c:numRef>
          </c:xVal>
          <c:yVal>
            <c:numRef>
              <c:f>kg!$F$4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kg!$E$27</c:f>
              <c:strCache>
                <c:ptCount val="1"/>
                <c:pt idx="0">
                  <c:v>½ kg/wk</c:v>
                </c:pt>
              </c:strCache>
            </c:strRef>
          </c:tx>
          <c:spPr>
            <a:ln w="12700">
              <a:solidFill>
                <a:srgbClr val="666666"/>
              </a:solidFill>
              <a:prstDash val="solid"/>
            </a:ln>
          </c:spPr>
          <c:marker>
            <c:symbol val="none"/>
          </c:marker>
          <c:dLbls>
            <c:dLbl>
              <c:idx val="9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kg!$A$28:$A$118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kg!$E$28:$E$118</c:f>
              <c:numCache>
                <c:formatCode>0.00</c:formatCode>
                <c:ptCount val="91"/>
                <c:pt idx="0">
                  <c:v>83.928571428571431</c:v>
                </c:pt>
                <c:pt idx="1">
                  <c:v>83.857142857142861</c:v>
                </c:pt>
                <c:pt idx="2">
                  <c:v>83.785714285714292</c:v>
                </c:pt>
                <c:pt idx="3">
                  <c:v>83.714285714285708</c:v>
                </c:pt>
                <c:pt idx="4">
                  <c:v>83.642857142857139</c:v>
                </c:pt>
                <c:pt idx="5">
                  <c:v>83.571428571428569</c:v>
                </c:pt>
                <c:pt idx="6">
                  <c:v>83.5</c:v>
                </c:pt>
                <c:pt idx="7">
                  <c:v>83.428571428571431</c:v>
                </c:pt>
                <c:pt idx="8">
                  <c:v>83.357142857142861</c:v>
                </c:pt>
                <c:pt idx="9">
                  <c:v>83.285714285714292</c:v>
                </c:pt>
                <c:pt idx="10">
                  <c:v>83.214285714285708</c:v>
                </c:pt>
                <c:pt idx="11">
                  <c:v>83.142857142857139</c:v>
                </c:pt>
                <c:pt idx="12">
                  <c:v>83.071428571428569</c:v>
                </c:pt>
                <c:pt idx="13">
                  <c:v>83</c:v>
                </c:pt>
                <c:pt idx="14">
                  <c:v>82.928571428571431</c:v>
                </c:pt>
                <c:pt idx="15">
                  <c:v>82.857142857142861</c:v>
                </c:pt>
                <c:pt idx="16">
                  <c:v>82.785714285714292</c:v>
                </c:pt>
                <c:pt idx="17">
                  <c:v>82.714285714285708</c:v>
                </c:pt>
                <c:pt idx="18">
                  <c:v>82.642857142857139</c:v>
                </c:pt>
                <c:pt idx="19">
                  <c:v>82.571428571428569</c:v>
                </c:pt>
                <c:pt idx="20">
                  <c:v>82.5</c:v>
                </c:pt>
                <c:pt idx="21">
                  <c:v>82.428571428571431</c:v>
                </c:pt>
                <c:pt idx="22">
                  <c:v>82.357142857142861</c:v>
                </c:pt>
                <c:pt idx="23">
                  <c:v>82.285714285714292</c:v>
                </c:pt>
                <c:pt idx="24">
                  <c:v>82.214285714285708</c:v>
                </c:pt>
                <c:pt idx="25">
                  <c:v>82.142857142857139</c:v>
                </c:pt>
                <c:pt idx="26">
                  <c:v>82.071428571428569</c:v>
                </c:pt>
                <c:pt idx="27">
                  <c:v>82</c:v>
                </c:pt>
                <c:pt idx="28">
                  <c:v>81.928571428571431</c:v>
                </c:pt>
                <c:pt idx="29">
                  <c:v>81.857142857142861</c:v>
                </c:pt>
                <c:pt idx="30">
                  <c:v>81.785714285714292</c:v>
                </c:pt>
                <c:pt idx="31">
                  <c:v>81.714285714285708</c:v>
                </c:pt>
                <c:pt idx="32">
                  <c:v>81.642857142857139</c:v>
                </c:pt>
                <c:pt idx="33">
                  <c:v>81.571428571428569</c:v>
                </c:pt>
                <c:pt idx="34">
                  <c:v>81.5</c:v>
                </c:pt>
                <c:pt idx="35">
                  <c:v>81.428571428571431</c:v>
                </c:pt>
                <c:pt idx="36">
                  <c:v>81.357142857142861</c:v>
                </c:pt>
                <c:pt idx="37">
                  <c:v>81.285714285714292</c:v>
                </c:pt>
                <c:pt idx="38">
                  <c:v>81.214285714285708</c:v>
                </c:pt>
                <c:pt idx="39">
                  <c:v>81.142857142857139</c:v>
                </c:pt>
                <c:pt idx="40">
                  <c:v>81.071428571428569</c:v>
                </c:pt>
                <c:pt idx="41">
                  <c:v>81</c:v>
                </c:pt>
                <c:pt idx="42">
                  <c:v>80.928571428571431</c:v>
                </c:pt>
                <c:pt idx="43">
                  <c:v>80.857142857142861</c:v>
                </c:pt>
                <c:pt idx="44">
                  <c:v>80.785714285714292</c:v>
                </c:pt>
                <c:pt idx="45">
                  <c:v>80.714285714285708</c:v>
                </c:pt>
                <c:pt idx="46">
                  <c:v>80.642857142857139</c:v>
                </c:pt>
                <c:pt idx="47">
                  <c:v>80.571428571428569</c:v>
                </c:pt>
                <c:pt idx="48">
                  <c:v>80.5</c:v>
                </c:pt>
                <c:pt idx="49">
                  <c:v>80.428571428571431</c:v>
                </c:pt>
                <c:pt idx="50">
                  <c:v>80.357142857142861</c:v>
                </c:pt>
                <c:pt idx="51">
                  <c:v>80.285714285714292</c:v>
                </c:pt>
                <c:pt idx="52">
                  <c:v>80.214285714285708</c:v>
                </c:pt>
                <c:pt idx="53">
                  <c:v>80.142857142857139</c:v>
                </c:pt>
                <c:pt idx="54">
                  <c:v>80.071428571428569</c:v>
                </c:pt>
                <c:pt idx="55">
                  <c:v>80</c:v>
                </c:pt>
                <c:pt idx="56">
                  <c:v>79.928571428571431</c:v>
                </c:pt>
                <c:pt idx="57">
                  <c:v>79.857142857142861</c:v>
                </c:pt>
                <c:pt idx="58">
                  <c:v>79.785714285714292</c:v>
                </c:pt>
                <c:pt idx="59">
                  <c:v>79.714285714285708</c:v>
                </c:pt>
                <c:pt idx="60">
                  <c:v>79.642857142857139</c:v>
                </c:pt>
                <c:pt idx="61">
                  <c:v>79.571428571428569</c:v>
                </c:pt>
                <c:pt idx="62">
                  <c:v>79.5</c:v>
                </c:pt>
                <c:pt idx="63">
                  <c:v>79.428571428571431</c:v>
                </c:pt>
                <c:pt idx="64">
                  <c:v>79.357142857142861</c:v>
                </c:pt>
                <c:pt idx="65">
                  <c:v>79.285714285714292</c:v>
                </c:pt>
                <c:pt idx="66">
                  <c:v>79.214285714285708</c:v>
                </c:pt>
                <c:pt idx="67">
                  <c:v>79.142857142857139</c:v>
                </c:pt>
                <c:pt idx="68">
                  <c:v>79.071428571428569</c:v>
                </c:pt>
                <c:pt idx="69">
                  <c:v>79</c:v>
                </c:pt>
                <c:pt idx="70">
                  <c:v>78.928571428571431</c:v>
                </c:pt>
                <c:pt idx="71">
                  <c:v>78.857142857142861</c:v>
                </c:pt>
                <c:pt idx="72">
                  <c:v>78.785714285714292</c:v>
                </c:pt>
                <c:pt idx="73">
                  <c:v>78.714285714285708</c:v>
                </c:pt>
                <c:pt idx="74">
                  <c:v>78.642857142857139</c:v>
                </c:pt>
                <c:pt idx="75">
                  <c:v>78.571428571428569</c:v>
                </c:pt>
                <c:pt idx="76">
                  <c:v>78.5</c:v>
                </c:pt>
                <c:pt idx="77">
                  <c:v>78.428571428571431</c:v>
                </c:pt>
                <c:pt idx="78">
                  <c:v>78.357142857142861</c:v>
                </c:pt>
                <c:pt idx="79">
                  <c:v>78.285714285714292</c:v>
                </c:pt>
                <c:pt idx="80">
                  <c:v>78.214285714285708</c:v>
                </c:pt>
                <c:pt idx="81">
                  <c:v>78.142857142857139</c:v>
                </c:pt>
                <c:pt idx="82">
                  <c:v>78.071428571428569</c:v>
                </c:pt>
                <c:pt idx="83">
                  <c:v>78</c:v>
                </c:pt>
                <c:pt idx="84">
                  <c:v>77.928571428571431</c:v>
                </c:pt>
                <c:pt idx="85">
                  <c:v>77.857142857142861</c:v>
                </c:pt>
                <c:pt idx="86">
                  <c:v>77.785714285714292</c:v>
                </c:pt>
                <c:pt idx="87">
                  <c:v>77.714285714285708</c:v>
                </c:pt>
                <c:pt idx="88">
                  <c:v>77.642857142857139</c:v>
                </c:pt>
                <c:pt idx="89">
                  <c:v>77.571428571428569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kg!$F$27</c:f>
              <c:strCache>
                <c:ptCount val="1"/>
                <c:pt idx="0">
                  <c:v>1 kg/wk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9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kg!$A$28:$A$118</c:f>
              <c:numCache>
                <c:formatCode>m/d/yy;@</c:formatCode>
                <c:ptCount val="91"/>
                <c:pt idx="0">
                  <c:v>41641</c:v>
                </c:pt>
                <c:pt idx="1">
                  <c:v>41642</c:v>
                </c:pt>
                <c:pt idx="2">
                  <c:v>41643</c:v>
                </c:pt>
                <c:pt idx="3">
                  <c:v>41644</c:v>
                </c:pt>
                <c:pt idx="4">
                  <c:v>41645</c:v>
                </c:pt>
                <c:pt idx="5">
                  <c:v>41646</c:v>
                </c:pt>
                <c:pt idx="6">
                  <c:v>41647</c:v>
                </c:pt>
                <c:pt idx="7">
                  <c:v>41648</c:v>
                </c:pt>
                <c:pt idx="8">
                  <c:v>41649</c:v>
                </c:pt>
                <c:pt idx="9">
                  <c:v>41650</c:v>
                </c:pt>
                <c:pt idx="10">
                  <c:v>41651</c:v>
                </c:pt>
                <c:pt idx="11">
                  <c:v>41652</c:v>
                </c:pt>
                <c:pt idx="12">
                  <c:v>41653</c:v>
                </c:pt>
                <c:pt idx="13">
                  <c:v>41654</c:v>
                </c:pt>
                <c:pt idx="14">
                  <c:v>41655</c:v>
                </c:pt>
                <c:pt idx="15">
                  <c:v>41656</c:v>
                </c:pt>
                <c:pt idx="16">
                  <c:v>41657</c:v>
                </c:pt>
                <c:pt idx="17">
                  <c:v>41658</c:v>
                </c:pt>
                <c:pt idx="18">
                  <c:v>41659</c:v>
                </c:pt>
                <c:pt idx="19">
                  <c:v>41660</c:v>
                </c:pt>
                <c:pt idx="20">
                  <c:v>41661</c:v>
                </c:pt>
                <c:pt idx="21">
                  <c:v>41662</c:v>
                </c:pt>
                <c:pt idx="22">
                  <c:v>41663</c:v>
                </c:pt>
                <c:pt idx="23">
                  <c:v>41664</c:v>
                </c:pt>
                <c:pt idx="24">
                  <c:v>41665</c:v>
                </c:pt>
                <c:pt idx="25">
                  <c:v>41666</c:v>
                </c:pt>
                <c:pt idx="26">
                  <c:v>41667</c:v>
                </c:pt>
                <c:pt idx="27">
                  <c:v>41668</c:v>
                </c:pt>
                <c:pt idx="28">
                  <c:v>41669</c:v>
                </c:pt>
                <c:pt idx="29">
                  <c:v>41670</c:v>
                </c:pt>
                <c:pt idx="30">
                  <c:v>41671</c:v>
                </c:pt>
                <c:pt idx="31">
                  <c:v>41672</c:v>
                </c:pt>
                <c:pt idx="32">
                  <c:v>41673</c:v>
                </c:pt>
                <c:pt idx="33">
                  <c:v>41674</c:v>
                </c:pt>
                <c:pt idx="34">
                  <c:v>41675</c:v>
                </c:pt>
                <c:pt idx="35">
                  <c:v>41676</c:v>
                </c:pt>
                <c:pt idx="36">
                  <c:v>41677</c:v>
                </c:pt>
                <c:pt idx="37">
                  <c:v>41678</c:v>
                </c:pt>
                <c:pt idx="38">
                  <c:v>41679</c:v>
                </c:pt>
                <c:pt idx="39">
                  <c:v>41680</c:v>
                </c:pt>
                <c:pt idx="40">
                  <c:v>41681</c:v>
                </c:pt>
                <c:pt idx="41">
                  <c:v>41682</c:v>
                </c:pt>
                <c:pt idx="42">
                  <c:v>41683</c:v>
                </c:pt>
                <c:pt idx="43">
                  <c:v>41684</c:v>
                </c:pt>
                <c:pt idx="44">
                  <c:v>41685</c:v>
                </c:pt>
                <c:pt idx="45">
                  <c:v>41686</c:v>
                </c:pt>
                <c:pt idx="46">
                  <c:v>41687</c:v>
                </c:pt>
                <c:pt idx="47">
                  <c:v>41688</c:v>
                </c:pt>
                <c:pt idx="48">
                  <c:v>41689</c:v>
                </c:pt>
                <c:pt idx="49">
                  <c:v>41690</c:v>
                </c:pt>
                <c:pt idx="50">
                  <c:v>41691</c:v>
                </c:pt>
                <c:pt idx="51">
                  <c:v>41692</c:v>
                </c:pt>
                <c:pt idx="52">
                  <c:v>41693</c:v>
                </c:pt>
                <c:pt idx="53">
                  <c:v>41694</c:v>
                </c:pt>
                <c:pt idx="54">
                  <c:v>41695</c:v>
                </c:pt>
                <c:pt idx="55">
                  <c:v>41696</c:v>
                </c:pt>
                <c:pt idx="56">
                  <c:v>41697</c:v>
                </c:pt>
                <c:pt idx="57">
                  <c:v>41698</c:v>
                </c:pt>
                <c:pt idx="58">
                  <c:v>41699</c:v>
                </c:pt>
                <c:pt idx="59">
                  <c:v>41700</c:v>
                </c:pt>
                <c:pt idx="60">
                  <c:v>41701</c:v>
                </c:pt>
                <c:pt idx="61">
                  <c:v>41702</c:v>
                </c:pt>
                <c:pt idx="62">
                  <c:v>41703</c:v>
                </c:pt>
                <c:pt idx="63">
                  <c:v>41704</c:v>
                </c:pt>
                <c:pt idx="64">
                  <c:v>41705</c:v>
                </c:pt>
                <c:pt idx="65">
                  <c:v>41706</c:v>
                </c:pt>
                <c:pt idx="66">
                  <c:v>41707</c:v>
                </c:pt>
                <c:pt idx="67">
                  <c:v>41708</c:v>
                </c:pt>
                <c:pt idx="68">
                  <c:v>41709</c:v>
                </c:pt>
                <c:pt idx="69">
                  <c:v>41710</c:v>
                </c:pt>
                <c:pt idx="70">
                  <c:v>41711</c:v>
                </c:pt>
                <c:pt idx="71">
                  <c:v>41712</c:v>
                </c:pt>
                <c:pt idx="72">
                  <c:v>41713</c:v>
                </c:pt>
                <c:pt idx="73">
                  <c:v>41714</c:v>
                </c:pt>
                <c:pt idx="74">
                  <c:v>41715</c:v>
                </c:pt>
                <c:pt idx="75">
                  <c:v>41716</c:v>
                </c:pt>
                <c:pt idx="76">
                  <c:v>41717</c:v>
                </c:pt>
                <c:pt idx="77">
                  <c:v>41718</c:v>
                </c:pt>
                <c:pt idx="78">
                  <c:v>41719</c:v>
                </c:pt>
                <c:pt idx="79">
                  <c:v>41720</c:v>
                </c:pt>
                <c:pt idx="80">
                  <c:v>41721</c:v>
                </c:pt>
                <c:pt idx="81">
                  <c:v>41722</c:v>
                </c:pt>
                <c:pt idx="82">
                  <c:v>41723</c:v>
                </c:pt>
                <c:pt idx="83">
                  <c:v>41724</c:v>
                </c:pt>
                <c:pt idx="84">
                  <c:v>41725</c:v>
                </c:pt>
                <c:pt idx="85">
                  <c:v>41726</c:v>
                </c:pt>
                <c:pt idx="86">
                  <c:v>41727</c:v>
                </c:pt>
                <c:pt idx="87">
                  <c:v>41728</c:v>
                </c:pt>
                <c:pt idx="88">
                  <c:v>41729</c:v>
                </c:pt>
                <c:pt idx="89">
                  <c:v>41730</c:v>
                </c:pt>
              </c:numCache>
            </c:numRef>
          </c:xVal>
          <c:yVal>
            <c:numRef>
              <c:f>kg!$F$28:$F$118</c:f>
              <c:numCache>
                <c:formatCode>0.00</c:formatCode>
                <c:ptCount val="91"/>
                <c:pt idx="0">
                  <c:v>83.857142857142861</c:v>
                </c:pt>
                <c:pt idx="1">
                  <c:v>83.714285714285708</c:v>
                </c:pt>
                <c:pt idx="2">
                  <c:v>83.571428571428569</c:v>
                </c:pt>
                <c:pt idx="3">
                  <c:v>83.428571428571431</c:v>
                </c:pt>
                <c:pt idx="4">
                  <c:v>83.285714285714292</c:v>
                </c:pt>
                <c:pt idx="5">
                  <c:v>83.142857142857139</c:v>
                </c:pt>
                <c:pt idx="6">
                  <c:v>83</c:v>
                </c:pt>
                <c:pt idx="7">
                  <c:v>82.857142857142861</c:v>
                </c:pt>
                <c:pt idx="8">
                  <c:v>82.714285714285708</c:v>
                </c:pt>
                <c:pt idx="9">
                  <c:v>82.571428571428569</c:v>
                </c:pt>
                <c:pt idx="10">
                  <c:v>82.428571428571431</c:v>
                </c:pt>
                <c:pt idx="11">
                  <c:v>82.285714285714292</c:v>
                </c:pt>
                <c:pt idx="12">
                  <c:v>82.142857142857139</c:v>
                </c:pt>
                <c:pt idx="13">
                  <c:v>82</c:v>
                </c:pt>
                <c:pt idx="14">
                  <c:v>81.857142857142861</c:v>
                </c:pt>
                <c:pt idx="15">
                  <c:v>81.714285714285708</c:v>
                </c:pt>
                <c:pt idx="16">
                  <c:v>81.571428571428569</c:v>
                </c:pt>
                <c:pt idx="17">
                  <c:v>81.428571428571431</c:v>
                </c:pt>
                <c:pt idx="18">
                  <c:v>81.285714285714292</c:v>
                </c:pt>
                <c:pt idx="19">
                  <c:v>81.142857142857139</c:v>
                </c:pt>
                <c:pt idx="20">
                  <c:v>81</c:v>
                </c:pt>
                <c:pt idx="21">
                  <c:v>80.857142857142861</c:v>
                </c:pt>
                <c:pt idx="22">
                  <c:v>80.714285714285708</c:v>
                </c:pt>
                <c:pt idx="23">
                  <c:v>80.571428571428569</c:v>
                </c:pt>
                <c:pt idx="24">
                  <c:v>80.428571428571431</c:v>
                </c:pt>
                <c:pt idx="25">
                  <c:v>80.285714285714292</c:v>
                </c:pt>
                <c:pt idx="26">
                  <c:v>80.142857142857139</c:v>
                </c:pt>
                <c:pt idx="27">
                  <c:v>80</c:v>
                </c:pt>
                <c:pt idx="28">
                  <c:v>79.857142857142861</c:v>
                </c:pt>
                <c:pt idx="29">
                  <c:v>79.714285714285708</c:v>
                </c:pt>
                <c:pt idx="30">
                  <c:v>79.571428571428569</c:v>
                </c:pt>
                <c:pt idx="31">
                  <c:v>79.428571428571431</c:v>
                </c:pt>
                <c:pt idx="32">
                  <c:v>79.285714285714292</c:v>
                </c:pt>
                <c:pt idx="33">
                  <c:v>79.142857142857139</c:v>
                </c:pt>
                <c:pt idx="34">
                  <c:v>79</c:v>
                </c:pt>
                <c:pt idx="35">
                  <c:v>78.857142857142861</c:v>
                </c:pt>
                <c:pt idx="36">
                  <c:v>78.714285714285708</c:v>
                </c:pt>
                <c:pt idx="37">
                  <c:v>78.571428571428569</c:v>
                </c:pt>
                <c:pt idx="38">
                  <c:v>78.428571428571431</c:v>
                </c:pt>
                <c:pt idx="39">
                  <c:v>78.285714285714292</c:v>
                </c:pt>
                <c:pt idx="40">
                  <c:v>78.142857142857139</c:v>
                </c:pt>
                <c:pt idx="41">
                  <c:v>78</c:v>
                </c:pt>
                <c:pt idx="42">
                  <c:v>77.857142857142861</c:v>
                </c:pt>
                <c:pt idx="43">
                  <c:v>77.714285714285708</c:v>
                </c:pt>
                <c:pt idx="44">
                  <c:v>77.571428571428569</c:v>
                </c:pt>
                <c:pt idx="45">
                  <c:v>77.428571428571431</c:v>
                </c:pt>
                <c:pt idx="46">
                  <c:v>77.285714285714292</c:v>
                </c:pt>
                <c:pt idx="47">
                  <c:v>77.142857142857139</c:v>
                </c:pt>
                <c:pt idx="48">
                  <c:v>77</c:v>
                </c:pt>
                <c:pt idx="49">
                  <c:v>76.857142857142861</c:v>
                </c:pt>
                <c:pt idx="50">
                  <c:v>76.714285714285708</c:v>
                </c:pt>
                <c:pt idx="51">
                  <c:v>76.571428571428569</c:v>
                </c:pt>
                <c:pt idx="52">
                  <c:v>76.428571428571431</c:v>
                </c:pt>
                <c:pt idx="53">
                  <c:v>76.285714285714292</c:v>
                </c:pt>
                <c:pt idx="54">
                  <c:v>76.142857142857139</c:v>
                </c:pt>
                <c:pt idx="55">
                  <c:v>76</c:v>
                </c:pt>
                <c:pt idx="56">
                  <c:v>75.857142857142861</c:v>
                </c:pt>
                <c:pt idx="57">
                  <c:v>75.714285714285722</c:v>
                </c:pt>
                <c:pt idx="58">
                  <c:v>75.571428571428569</c:v>
                </c:pt>
                <c:pt idx="59">
                  <c:v>75.428571428571431</c:v>
                </c:pt>
                <c:pt idx="60">
                  <c:v>75.285714285714292</c:v>
                </c:pt>
                <c:pt idx="61">
                  <c:v>75.142857142857139</c:v>
                </c:pt>
                <c:pt idx="62">
                  <c:v>75</c:v>
                </c:pt>
                <c:pt idx="63">
                  <c:v>74.857142857142861</c:v>
                </c:pt>
                <c:pt idx="64">
                  <c:v>74.714285714285722</c:v>
                </c:pt>
                <c:pt idx="65">
                  <c:v>74.571428571428569</c:v>
                </c:pt>
                <c:pt idx="66">
                  <c:v>74.428571428571431</c:v>
                </c:pt>
                <c:pt idx="67">
                  <c:v>74.285714285714292</c:v>
                </c:pt>
                <c:pt idx="68">
                  <c:v>74.142857142857139</c:v>
                </c:pt>
                <c:pt idx="69">
                  <c:v>74</c:v>
                </c:pt>
                <c:pt idx="70">
                  <c:v>73.857142857142861</c:v>
                </c:pt>
                <c:pt idx="71">
                  <c:v>73.714285714285722</c:v>
                </c:pt>
                <c:pt idx="72">
                  <c:v>73.571428571428569</c:v>
                </c:pt>
                <c:pt idx="73">
                  <c:v>73.428571428571431</c:v>
                </c:pt>
                <c:pt idx="74">
                  <c:v>73.285714285714292</c:v>
                </c:pt>
                <c:pt idx="75">
                  <c:v>73.142857142857139</c:v>
                </c:pt>
                <c:pt idx="76">
                  <c:v>73</c:v>
                </c:pt>
                <c:pt idx="77">
                  <c:v>72.857142857142861</c:v>
                </c:pt>
                <c:pt idx="78">
                  <c:v>72.714285714285722</c:v>
                </c:pt>
                <c:pt idx="79">
                  <c:v>72.571428571428569</c:v>
                </c:pt>
                <c:pt idx="80">
                  <c:v>72.428571428571431</c:v>
                </c:pt>
                <c:pt idx="81">
                  <c:v>72.285714285714292</c:v>
                </c:pt>
                <c:pt idx="82">
                  <c:v>72.142857142857139</c:v>
                </c:pt>
                <c:pt idx="83">
                  <c:v>72</c:v>
                </c:pt>
                <c:pt idx="84">
                  <c:v>71.857142857142861</c:v>
                </c:pt>
                <c:pt idx="85">
                  <c:v>71.714285714285722</c:v>
                </c:pt>
                <c:pt idx="86">
                  <c:v>71.571428571428569</c:v>
                </c:pt>
                <c:pt idx="87">
                  <c:v>71.428571428571431</c:v>
                </c:pt>
                <c:pt idx="88">
                  <c:v>71.285714285714292</c:v>
                </c:pt>
                <c:pt idx="89">
                  <c:v>71.142857142857139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36096"/>
        <c:axId val="258038016"/>
      </c:scatterChart>
      <c:valAx>
        <c:axId val="258036096"/>
        <c:scaling>
          <c:orientation val="minMax"/>
        </c:scaling>
        <c:delete val="0"/>
        <c:axPos val="b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8038016"/>
        <c:crosses val="autoZero"/>
        <c:crossBetween val="midCat"/>
      </c:valAx>
      <c:valAx>
        <c:axId val="258038016"/>
        <c:scaling>
          <c:orientation val="minMax"/>
          <c:min val="55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Weight </a:t>
                </a:r>
                <a:r>
                  <a:rPr lang="en-US"/>
                  <a:t>(kg)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35869565217391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8036096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3F3F3" mc:Ignorable="a14" a14:legacySpreadsheetColorIndex="9">
                <a:gamma/>
                <a:shade val="9529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E4E8F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10</xdr:col>
      <xdr:colOff>0</xdr:colOff>
      <xdr:row>25</xdr:row>
      <xdr:rowOff>0</xdr:rowOff>
    </xdr:to>
    <xdr:graphicFrame macro="">
      <xdr:nvGraphicFramePr>
        <xdr:cNvPr id="2140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733425</xdr:colOff>
      <xdr:row>0</xdr:row>
      <xdr:rowOff>0</xdr:rowOff>
    </xdr:from>
    <xdr:to>
      <xdr:col>9</xdr:col>
      <xdr:colOff>771525</xdr:colOff>
      <xdr:row>0</xdr:row>
      <xdr:rowOff>335755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0"/>
          <a:ext cx="1343025" cy="335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</xdr:row>
      <xdr:rowOff>114300</xdr:rowOff>
    </xdr:from>
    <xdr:to>
      <xdr:col>9</xdr:col>
      <xdr:colOff>781050</xdr:colOff>
      <xdr:row>25</xdr:row>
      <xdr:rowOff>0</xdr:rowOff>
    </xdr:to>
    <xdr:graphicFrame macro="">
      <xdr:nvGraphicFramePr>
        <xdr:cNvPr id="2201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733425</xdr:colOff>
      <xdr:row>0</xdr:row>
      <xdr:rowOff>0</xdr:rowOff>
    </xdr:from>
    <xdr:to>
      <xdr:col>9</xdr:col>
      <xdr:colOff>771525</xdr:colOff>
      <xdr:row>0</xdr:row>
      <xdr:rowOff>335755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0"/>
          <a:ext cx="1343025" cy="335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0</xdr:row>
      <xdr:rowOff>38100</xdr:rowOff>
    </xdr:from>
    <xdr:to>
      <xdr:col>1</xdr:col>
      <xdr:colOff>5019675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weight-loss-char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weight-loss-char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weight-loss-char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tabSelected="1" workbookViewId="0">
      <selection activeCell="C4" sqref="C4"/>
    </sheetView>
  </sheetViews>
  <sheetFormatPr defaultRowHeight="15" x14ac:dyDescent="0.3"/>
  <cols>
    <col min="1" max="1" width="8.7109375" style="1" customWidth="1"/>
    <col min="2" max="2" width="11.7109375" style="1" customWidth="1"/>
    <col min="3" max="3" width="9.7109375" style="1" customWidth="1"/>
    <col min="4" max="4" width="6.5703125" style="1" customWidth="1"/>
    <col min="5" max="5" width="8" style="1" customWidth="1"/>
    <col min="6" max="6" width="9.7109375" style="1" customWidth="1"/>
    <col min="7" max="7" width="3" style="1" customWidth="1"/>
    <col min="8" max="8" width="11.5703125" style="1" customWidth="1"/>
    <col min="9" max="9" width="8" style="1" customWidth="1"/>
    <col min="10" max="10" width="12" style="1" customWidth="1"/>
    <col min="11" max="11" width="5.140625" style="1" customWidth="1"/>
    <col min="12" max="12" width="9.140625" style="1"/>
    <col min="13" max="13" width="11.7109375" style="1" customWidth="1"/>
    <col min="14" max="16384" width="9.140625" style="1"/>
  </cols>
  <sheetData>
    <row r="1" spans="1:12" ht="27.95" customHeight="1" x14ac:dyDescent="0.3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5" t="s">
        <v>28</v>
      </c>
    </row>
    <row r="3" spans="1:12" x14ac:dyDescent="0.3">
      <c r="A3" s="24"/>
      <c r="B3" s="24"/>
      <c r="C3" s="26"/>
      <c r="D3" s="27"/>
      <c r="E3" s="26"/>
      <c r="F3" s="26"/>
      <c r="G3" s="26"/>
      <c r="H3" s="26"/>
      <c r="I3" s="26"/>
      <c r="J3" s="26"/>
    </row>
    <row r="4" spans="1:12" s="2" customFormat="1" ht="14.25" customHeight="1" x14ac:dyDescent="0.3">
      <c r="A4" s="28"/>
      <c r="B4" s="29" t="s">
        <v>21</v>
      </c>
      <c r="C4" s="17">
        <v>222</v>
      </c>
      <c r="D4" s="28"/>
      <c r="E4" s="29" t="s">
        <v>5</v>
      </c>
      <c r="F4" s="17">
        <v>200</v>
      </c>
      <c r="G4" s="28"/>
      <c r="H4" s="29" t="s">
        <v>7</v>
      </c>
      <c r="I4" s="21">
        <v>5</v>
      </c>
      <c r="J4" s="28"/>
    </row>
    <row r="5" spans="1:12" ht="15.95" customHeight="1" x14ac:dyDescent="0.3">
      <c r="A5" s="26"/>
      <c r="B5" s="29" t="s">
        <v>1</v>
      </c>
      <c r="C5" s="18">
        <v>41640</v>
      </c>
      <c r="D5" s="26"/>
      <c r="E5" s="29" t="s">
        <v>6</v>
      </c>
      <c r="F5" s="18">
        <f>C5+90</f>
        <v>41730</v>
      </c>
      <c r="G5" s="26"/>
      <c r="H5" s="29" t="s">
        <v>8</v>
      </c>
      <c r="I5" s="21">
        <v>10.5</v>
      </c>
      <c r="J5" s="26"/>
    </row>
    <row r="6" spans="1:12" ht="15.95" customHeight="1" x14ac:dyDescent="0.3">
      <c r="A6" s="26"/>
      <c r="B6" s="29" t="s">
        <v>10</v>
      </c>
      <c r="C6" s="30">
        <f>IF(OR(ISBLANK(C4),ISERROR(C4*703/($I$4*12+$I$5)^2))," --- ",C4*703/($I$4*12+$I$5)^2)</f>
        <v>31.400030179568432</v>
      </c>
      <c r="D6" s="26"/>
      <c r="E6" s="29" t="s">
        <v>11</v>
      </c>
      <c r="F6" s="30">
        <f>IF(OR(ISBLANK(F4),ISERROR(F4*703/($I$4*12+$I$5)^2))," --- ",F4*703/($I$4*12+$I$5)^2)</f>
        <v>28.288315477088677</v>
      </c>
      <c r="G6" s="26"/>
      <c r="H6" s="31"/>
      <c r="I6" s="26"/>
      <c r="J6" s="26"/>
    </row>
    <row r="7" spans="1:12" s="2" customFormat="1" x14ac:dyDescent="0.3">
      <c r="A7" s="4"/>
      <c r="B7" s="5"/>
      <c r="C7" s="6"/>
      <c r="D7" s="4"/>
      <c r="E7" s="6"/>
      <c r="F7" s="4"/>
      <c r="G7" s="4"/>
      <c r="H7" s="4"/>
      <c r="I7" s="5"/>
      <c r="J7" s="4"/>
    </row>
    <row r="8" spans="1:12" s="2" customFormat="1" x14ac:dyDescent="0.3">
      <c r="A8" s="4"/>
      <c r="B8" s="5"/>
      <c r="C8" s="6"/>
      <c r="D8" s="4"/>
      <c r="E8" s="6"/>
      <c r="F8" s="4"/>
      <c r="G8" s="4"/>
      <c r="H8" s="4"/>
      <c r="I8" s="5"/>
      <c r="J8" s="4"/>
    </row>
    <row r="9" spans="1:12" s="2" customFormat="1" x14ac:dyDescent="0.3">
      <c r="A9" s="4"/>
      <c r="B9" s="10" t="s">
        <v>12</v>
      </c>
      <c r="C9" s="11"/>
      <c r="D9" s="4"/>
      <c r="E9" s="6"/>
      <c r="F9" s="4"/>
      <c r="G9" s="4"/>
      <c r="H9" s="4"/>
      <c r="I9" s="5"/>
      <c r="J9" s="4"/>
      <c r="L9" s="38" t="s">
        <v>30</v>
      </c>
    </row>
    <row r="10" spans="1:12" s="2" customFormat="1" x14ac:dyDescent="0.3">
      <c r="A10" s="4"/>
      <c r="B10" s="12" t="s">
        <v>13</v>
      </c>
      <c r="C10" s="13">
        <f>C5</f>
        <v>41640</v>
      </c>
      <c r="D10" s="4"/>
      <c r="E10" s="6"/>
      <c r="F10" s="4"/>
      <c r="G10" s="4"/>
      <c r="H10" s="4"/>
      <c r="I10" s="5"/>
      <c r="J10" s="4"/>
      <c r="L10" s="39" t="s">
        <v>31</v>
      </c>
    </row>
    <row r="11" spans="1:12" s="2" customFormat="1" x14ac:dyDescent="0.3">
      <c r="A11" s="4"/>
      <c r="B11" s="12" t="s">
        <v>14</v>
      </c>
      <c r="C11" s="13">
        <f>MAX(A27:A118)</f>
        <v>41730</v>
      </c>
      <c r="D11" s="4"/>
      <c r="E11" s="6"/>
      <c r="F11" s="4"/>
      <c r="G11" s="4"/>
      <c r="H11" s="4"/>
      <c r="I11" s="5"/>
      <c r="J11" s="4"/>
      <c r="L11" s="39" t="s">
        <v>32</v>
      </c>
    </row>
    <row r="12" spans="1:12" s="2" customFormat="1" x14ac:dyDescent="0.3">
      <c r="A12" s="4"/>
      <c r="B12" s="14"/>
      <c r="C12" s="4"/>
      <c r="D12" s="4"/>
      <c r="E12" s="6"/>
      <c r="F12" s="4"/>
      <c r="G12" s="4"/>
      <c r="H12" s="4"/>
      <c r="I12" s="5"/>
      <c r="J12" s="4"/>
    </row>
    <row r="13" spans="1:12" s="2" customFormat="1" x14ac:dyDescent="0.3">
      <c r="A13" s="4"/>
      <c r="B13" s="15" t="s">
        <v>15</v>
      </c>
      <c r="C13" s="12" t="s">
        <v>9</v>
      </c>
      <c r="D13" s="12" t="s">
        <v>2</v>
      </c>
      <c r="E13" s="6"/>
      <c r="F13" s="4"/>
      <c r="G13" s="4"/>
      <c r="H13" s="4"/>
      <c r="I13" s="5"/>
      <c r="J13" s="4"/>
    </row>
    <row r="14" spans="1:12" s="2" customFormat="1" x14ac:dyDescent="0.3">
      <c r="A14" s="4"/>
      <c r="B14" s="11" t="str">
        <f>"BMI="&amp;C14</f>
        <v>BMI=19</v>
      </c>
      <c r="C14" s="16">
        <v>19</v>
      </c>
      <c r="D14" s="7">
        <f>C14*($I$4*12+$I$5)^2/703</f>
        <v>134.33108108108109</v>
      </c>
      <c r="E14" s="6"/>
      <c r="F14" s="4"/>
      <c r="G14" s="4"/>
      <c r="H14" s="4"/>
      <c r="I14" s="5"/>
      <c r="J14" s="4"/>
    </row>
    <row r="15" spans="1:12" s="2" customFormat="1" x14ac:dyDescent="0.3">
      <c r="A15" s="4"/>
      <c r="B15" s="11" t="str">
        <f>"BMI="&amp;C15</f>
        <v>BMI=25</v>
      </c>
      <c r="C15" s="16">
        <v>25</v>
      </c>
      <c r="D15" s="7">
        <f>C15*($I$4*12+$I$5)^2/703</f>
        <v>176.75142247510669</v>
      </c>
      <c r="E15" s="6"/>
      <c r="F15" s="4"/>
      <c r="G15" s="4"/>
      <c r="H15" s="4"/>
      <c r="I15" s="5"/>
      <c r="J15" s="4"/>
    </row>
    <row r="16" spans="1:12" s="2" customFormat="1" x14ac:dyDescent="0.3">
      <c r="A16" s="4"/>
      <c r="B16" s="11" t="str">
        <f>"BMI="&amp;C16</f>
        <v>BMI=30</v>
      </c>
      <c r="C16" s="16">
        <v>30</v>
      </c>
      <c r="D16" s="7">
        <f>C16*($I$4*12+$I$5)^2/703</f>
        <v>212.10170697012802</v>
      </c>
      <c r="E16" s="6"/>
      <c r="F16" s="4"/>
      <c r="G16" s="4"/>
      <c r="H16" s="4"/>
      <c r="I16" s="5"/>
      <c r="J16" s="4"/>
    </row>
    <row r="17" spans="1:15" s="2" customFormat="1" x14ac:dyDescent="0.3">
      <c r="A17" s="4"/>
      <c r="B17" s="5"/>
      <c r="C17" s="6"/>
      <c r="D17" s="4"/>
      <c r="E17" s="6"/>
      <c r="F17" s="4"/>
      <c r="G17" s="4"/>
      <c r="H17" s="4"/>
      <c r="I17" s="5"/>
      <c r="J17" s="4"/>
    </row>
    <row r="18" spans="1:15" s="2" customFormat="1" x14ac:dyDescent="0.3">
      <c r="A18" s="4"/>
      <c r="B18" s="5"/>
      <c r="C18" s="6"/>
      <c r="D18" s="4"/>
      <c r="E18" s="6"/>
      <c r="F18" s="4"/>
      <c r="G18" s="4"/>
      <c r="H18" s="4"/>
      <c r="I18" s="5"/>
      <c r="J18" s="4"/>
    </row>
    <row r="19" spans="1:15" s="2" customFormat="1" x14ac:dyDescent="0.3">
      <c r="A19" s="4"/>
      <c r="B19" s="5"/>
      <c r="C19" s="6"/>
      <c r="D19" s="4"/>
      <c r="E19" s="6"/>
      <c r="F19" s="4"/>
      <c r="G19" s="4"/>
      <c r="H19" s="4"/>
      <c r="I19" s="5"/>
      <c r="J19" s="4"/>
    </row>
    <row r="20" spans="1:15" s="2" customFormat="1" x14ac:dyDescent="0.3">
      <c r="A20" s="4"/>
      <c r="B20" s="5"/>
      <c r="C20" s="6"/>
      <c r="D20" s="4"/>
      <c r="E20" s="6"/>
      <c r="F20" s="4"/>
      <c r="G20" s="4"/>
      <c r="H20" s="4"/>
      <c r="I20" s="5"/>
      <c r="J20" s="4"/>
    </row>
    <row r="21" spans="1:15" s="2" customFormat="1" x14ac:dyDescent="0.3">
      <c r="A21" s="4"/>
      <c r="B21" s="5"/>
      <c r="C21" s="6"/>
      <c r="D21" s="4"/>
      <c r="E21" s="6"/>
      <c r="F21" s="4"/>
      <c r="G21" s="4"/>
      <c r="H21" s="4"/>
      <c r="I21" s="5"/>
      <c r="J21" s="4"/>
    </row>
    <row r="22" spans="1:15" s="2" customFormat="1" x14ac:dyDescent="0.3">
      <c r="A22" s="4"/>
      <c r="B22" s="5"/>
      <c r="C22" s="6"/>
      <c r="D22" s="4"/>
      <c r="E22" s="6"/>
      <c r="F22" s="4"/>
      <c r="G22" s="4"/>
      <c r="H22" s="4"/>
      <c r="I22" s="5"/>
      <c r="J22" s="4"/>
    </row>
    <row r="23" spans="1:15" s="2" customFormat="1" x14ac:dyDescent="0.3">
      <c r="A23" s="4"/>
      <c r="B23" s="5"/>
      <c r="C23" s="6"/>
      <c r="D23" s="4"/>
      <c r="E23" s="6"/>
      <c r="F23" s="4"/>
      <c r="G23" s="4"/>
      <c r="H23" s="4"/>
      <c r="I23" s="5"/>
      <c r="J23" s="4"/>
    </row>
    <row r="24" spans="1:15" s="2" customFormat="1" x14ac:dyDescent="0.3">
      <c r="A24" s="4"/>
      <c r="B24" s="5"/>
      <c r="C24" s="6"/>
      <c r="D24" s="4"/>
      <c r="E24" s="6"/>
      <c r="F24" s="4"/>
      <c r="G24" s="4"/>
      <c r="H24" s="4"/>
      <c r="I24" s="5"/>
      <c r="J24" s="4"/>
    </row>
    <row r="25" spans="1:15" s="2" customFormat="1" x14ac:dyDescent="0.3">
      <c r="A25" s="4"/>
      <c r="B25" s="5"/>
      <c r="C25" s="6"/>
      <c r="D25" s="4"/>
      <c r="E25" s="6"/>
      <c r="F25" s="4"/>
      <c r="G25" s="4"/>
      <c r="H25" s="4"/>
      <c r="I25" s="5"/>
      <c r="J25" s="4"/>
    </row>
    <row r="26" spans="1:15" s="2" customFormat="1" x14ac:dyDescent="0.3">
      <c r="A26" s="4"/>
      <c r="B26" s="5"/>
      <c r="C26" s="6"/>
      <c r="D26" s="4"/>
      <c r="E26" s="6"/>
      <c r="F26" s="4"/>
      <c r="G26" s="4"/>
      <c r="H26" s="4"/>
      <c r="I26" s="5"/>
      <c r="J26" s="4"/>
    </row>
    <row r="27" spans="1:15" x14ac:dyDescent="0.3">
      <c r="A27" s="32" t="s">
        <v>3</v>
      </c>
      <c r="B27" s="32" t="s">
        <v>20</v>
      </c>
      <c r="C27" s="33" t="s">
        <v>16</v>
      </c>
      <c r="D27" s="32" t="s">
        <v>17</v>
      </c>
      <c r="E27" s="34" t="s">
        <v>18</v>
      </c>
      <c r="F27" s="34" t="s">
        <v>19</v>
      </c>
      <c r="G27" s="4"/>
    </row>
    <row r="28" spans="1:15" ht="15.75" x14ac:dyDescent="0.35">
      <c r="A28" s="20">
        <f>C5+1</f>
        <v>41641</v>
      </c>
      <c r="B28" s="19">
        <v>222</v>
      </c>
      <c r="C28" s="35">
        <f>IF(B28="","",B28-$C$4)</f>
        <v>0</v>
      </c>
      <c r="D28" s="35">
        <f>IF(ISBLANK(B28),"",B28*703/($I$4*12+$I$5)^2)</f>
        <v>31.400030179568432</v>
      </c>
      <c r="E28" s="36">
        <f>$C$4-($A28-$C$5)*(1/7)</f>
        <v>221.85714285714286</v>
      </c>
      <c r="F28" s="36">
        <f>$C$4-($A28-$C$5)*(2/7)</f>
        <v>221.71428571428572</v>
      </c>
      <c r="G28" s="4"/>
      <c r="H28" s="22" t="s">
        <v>29</v>
      </c>
    </row>
    <row r="29" spans="1:15" x14ac:dyDescent="0.3">
      <c r="A29" s="20">
        <f>A28+1</f>
        <v>41642</v>
      </c>
      <c r="B29" s="19">
        <v>221</v>
      </c>
      <c r="C29" s="35">
        <f t="shared" ref="C29:C92" si="0">IF(B29="","",B29-$C$4)</f>
        <v>-1</v>
      </c>
      <c r="D29" s="35">
        <f t="shared" ref="D29:D92" si="1">IF(ISBLANK(B29),"",B29*703/($I$4*12+$I$5)^2)</f>
        <v>31.258588602182989</v>
      </c>
      <c r="E29" s="36">
        <f t="shared" ref="E29:E59" si="2">$C$4-($A29-$C$5)*(1/7)</f>
        <v>221.71428571428572</v>
      </c>
      <c r="F29" s="36">
        <f t="shared" ref="F29:F59" si="3">$C$4-($A29-$C$5)*(2/7)</f>
        <v>221.42857142857142</v>
      </c>
      <c r="G29" s="4"/>
    </row>
    <row r="30" spans="1:15" x14ac:dyDescent="0.3">
      <c r="A30" s="20">
        <f t="shared" ref="A30:A93" si="4">A29+1</f>
        <v>41643</v>
      </c>
      <c r="B30" s="19">
        <v>221.5</v>
      </c>
      <c r="C30" s="35">
        <f t="shared" si="0"/>
        <v>-0.5</v>
      </c>
      <c r="D30" s="35">
        <f t="shared" si="1"/>
        <v>31.329309390875711</v>
      </c>
      <c r="E30" s="36">
        <f t="shared" si="2"/>
        <v>221.57142857142858</v>
      </c>
      <c r="F30" s="36">
        <f t="shared" si="3"/>
        <v>221.14285714285714</v>
      </c>
      <c r="G30" s="4"/>
    </row>
    <row r="31" spans="1:15" x14ac:dyDescent="0.3">
      <c r="A31" s="20">
        <f t="shared" si="4"/>
        <v>41644</v>
      </c>
      <c r="B31" s="19">
        <v>222</v>
      </c>
      <c r="C31" s="35">
        <f t="shared" si="0"/>
        <v>0</v>
      </c>
      <c r="D31" s="35">
        <f t="shared" si="1"/>
        <v>31.400030179568432</v>
      </c>
      <c r="E31" s="36">
        <f t="shared" si="2"/>
        <v>221.42857142857142</v>
      </c>
      <c r="F31" s="36">
        <f t="shared" si="3"/>
        <v>220.85714285714286</v>
      </c>
      <c r="G31" s="4"/>
    </row>
    <row r="32" spans="1:15" x14ac:dyDescent="0.3">
      <c r="A32" s="20">
        <f t="shared" si="4"/>
        <v>41645</v>
      </c>
      <c r="B32" s="19">
        <v>220.5</v>
      </c>
      <c r="C32" s="35">
        <f t="shared" si="0"/>
        <v>-1.5</v>
      </c>
      <c r="D32" s="35">
        <f t="shared" si="1"/>
        <v>31.187867813490268</v>
      </c>
      <c r="E32" s="36">
        <f t="shared" si="2"/>
        <v>221.28571428571428</v>
      </c>
      <c r="F32" s="36">
        <f t="shared" si="3"/>
        <v>220.57142857142858</v>
      </c>
      <c r="G32" s="4"/>
      <c r="O32" s="9"/>
    </row>
    <row r="33" spans="1:15" x14ac:dyDescent="0.3">
      <c r="A33" s="20">
        <f t="shared" si="4"/>
        <v>41646</v>
      </c>
      <c r="B33" s="19">
        <v>220.4</v>
      </c>
      <c r="C33" s="35">
        <f t="shared" si="0"/>
        <v>-1.5999999999999943</v>
      </c>
      <c r="D33" s="35">
        <f t="shared" si="1"/>
        <v>31.173723655751726</v>
      </c>
      <c r="E33" s="36">
        <f t="shared" si="2"/>
        <v>221.14285714285714</v>
      </c>
      <c r="F33" s="36">
        <f t="shared" si="3"/>
        <v>220.28571428571428</v>
      </c>
      <c r="G33" s="4"/>
      <c r="O33" s="9"/>
    </row>
    <row r="34" spans="1:15" x14ac:dyDescent="0.3">
      <c r="A34" s="20">
        <f t="shared" si="4"/>
        <v>41647</v>
      </c>
      <c r="B34" s="19">
        <v>220.8</v>
      </c>
      <c r="C34" s="35">
        <f t="shared" si="0"/>
        <v>-1.1999999999999886</v>
      </c>
      <c r="D34" s="35">
        <f t="shared" si="1"/>
        <v>31.230300286705898</v>
      </c>
      <c r="E34" s="36">
        <f t="shared" si="2"/>
        <v>221</v>
      </c>
      <c r="F34" s="36">
        <f t="shared" si="3"/>
        <v>220</v>
      </c>
      <c r="G34" s="4"/>
    </row>
    <row r="35" spans="1:15" x14ac:dyDescent="0.3">
      <c r="A35" s="20">
        <f t="shared" si="4"/>
        <v>41648</v>
      </c>
      <c r="B35" s="19">
        <v>223.2</v>
      </c>
      <c r="C35" s="35">
        <f t="shared" si="0"/>
        <v>1.1999999999999886</v>
      </c>
      <c r="D35" s="35">
        <f t="shared" si="1"/>
        <v>31.569760072430967</v>
      </c>
      <c r="E35" s="36">
        <f t="shared" si="2"/>
        <v>220.85714285714286</v>
      </c>
      <c r="F35" s="36">
        <f t="shared" si="3"/>
        <v>219.71428571428572</v>
      </c>
      <c r="G35" s="4"/>
      <c r="I35" s="5"/>
      <c r="J35" s="3"/>
      <c r="L35" s="8"/>
    </row>
    <row r="36" spans="1:15" x14ac:dyDescent="0.3">
      <c r="A36" s="20">
        <f t="shared" si="4"/>
        <v>41649</v>
      </c>
      <c r="B36" s="19">
        <v>221.7</v>
      </c>
      <c r="C36" s="35">
        <f t="shared" si="0"/>
        <v>-0.30000000000001137</v>
      </c>
      <c r="D36" s="35">
        <f t="shared" si="1"/>
        <v>31.357597706352799</v>
      </c>
      <c r="E36" s="36">
        <f t="shared" si="2"/>
        <v>220.71428571428572</v>
      </c>
      <c r="F36" s="36">
        <f t="shared" si="3"/>
        <v>219.42857142857142</v>
      </c>
      <c r="G36" s="4"/>
      <c r="I36" s="5"/>
      <c r="J36" s="3"/>
    </row>
    <row r="37" spans="1:15" x14ac:dyDescent="0.3">
      <c r="A37" s="20">
        <f t="shared" si="4"/>
        <v>41650</v>
      </c>
      <c r="B37" s="19">
        <v>220.8</v>
      </c>
      <c r="C37" s="35">
        <f t="shared" si="0"/>
        <v>-1.1999999999999886</v>
      </c>
      <c r="D37" s="35">
        <f t="shared" si="1"/>
        <v>31.230300286705898</v>
      </c>
      <c r="E37" s="36">
        <f t="shared" si="2"/>
        <v>220.57142857142858</v>
      </c>
      <c r="F37" s="36">
        <f t="shared" si="3"/>
        <v>219.14285714285714</v>
      </c>
      <c r="G37" s="4"/>
      <c r="I37" s="5"/>
      <c r="J37" s="3"/>
    </row>
    <row r="38" spans="1:15" x14ac:dyDescent="0.3">
      <c r="A38" s="20">
        <f t="shared" si="4"/>
        <v>41651</v>
      </c>
      <c r="B38" s="19">
        <v>222.3</v>
      </c>
      <c r="C38" s="35">
        <f t="shared" si="0"/>
        <v>0.30000000000001137</v>
      </c>
      <c r="D38" s="35">
        <f t="shared" si="1"/>
        <v>31.442462652784062</v>
      </c>
      <c r="E38" s="36">
        <f t="shared" si="2"/>
        <v>220.42857142857142</v>
      </c>
      <c r="F38" s="36">
        <f t="shared" si="3"/>
        <v>218.85714285714286</v>
      </c>
      <c r="G38" s="4"/>
      <c r="I38" s="5"/>
      <c r="J38" s="3"/>
    </row>
    <row r="39" spans="1:15" x14ac:dyDescent="0.3">
      <c r="A39" s="20">
        <f t="shared" si="4"/>
        <v>41652</v>
      </c>
      <c r="B39" s="19">
        <v>220.8</v>
      </c>
      <c r="C39" s="35">
        <f t="shared" si="0"/>
        <v>-1.1999999999999886</v>
      </c>
      <c r="D39" s="35">
        <f t="shared" si="1"/>
        <v>31.230300286705898</v>
      </c>
      <c r="E39" s="36">
        <f t="shared" si="2"/>
        <v>220.28571428571428</v>
      </c>
      <c r="F39" s="36">
        <f t="shared" si="3"/>
        <v>218.57142857142858</v>
      </c>
      <c r="G39" s="4"/>
      <c r="I39" s="5"/>
      <c r="J39" s="3"/>
    </row>
    <row r="40" spans="1:15" x14ac:dyDescent="0.3">
      <c r="A40" s="20">
        <f t="shared" si="4"/>
        <v>41653</v>
      </c>
      <c r="B40" s="19">
        <v>219.8</v>
      </c>
      <c r="C40" s="35">
        <f t="shared" si="0"/>
        <v>-2.1999999999999886</v>
      </c>
      <c r="D40" s="35">
        <f t="shared" si="1"/>
        <v>31.088858709320455</v>
      </c>
      <c r="E40" s="36">
        <f t="shared" si="2"/>
        <v>220.14285714285714</v>
      </c>
      <c r="F40" s="36">
        <f t="shared" si="3"/>
        <v>218.28571428571428</v>
      </c>
      <c r="G40" s="4"/>
      <c r="I40" s="5"/>
      <c r="J40" s="3"/>
    </row>
    <row r="41" spans="1:15" x14ac:dyDescent="0.3">
      <c r="A41" s="20">
        <f t="shared" si="4"/>
        <v>41654</v>
      </c>
      <c r="B41" s="19">
        <v>219.6</v>
      </c>
      <c r="C41" s="35">
        <f t="shared" si="0"/>
        <v>-2.4000000000000057</v>
      </c>
      <c r="D41" s="35">
        <f t="shared" si="1"/>
        <v>31.060570393843367</v>
      </c>
      <c r="E41" s="36">
        <f t="shared" si="2"/>
        <v>220</v>
      </c>
      <c r="F41" s="36">
        <f t="shared" si="3"/>
        <v>218</v>
      </c>
      <c r="G41" s="4"/>
      <c r="I41" s="5"/>
      <c r="J41" s="3"/>
    </row>
    <row r="42" spans="1:15" x14ac:dyDescent="0.3">
      <c r="A42" s="20">
        <f t="shared" si="4"/>
        <v>41655</v>
      </c>
      <c r="B42" s="19">
        <v>216</v>
      </c>
      <c r="C42" s="35">
        <f t="shared" si="0"/>
        <v>-6</v>
      </c>
      <c r="D42" s="35">
        <f t="shared" si="1"/>
        <v>30.551380715255771</v>
      </c>
      <c r="E42" s="36">
        <f t="shared" si="2"/>
        <v>219.85714285714286</v>
      </c>
      <c r="F42" s="36">
        <f t="shared" si="3"/>
        <v>217.71428571428572</v>
      </c>
      <c r="G42" s="4"/>
      <c r="I42" s="5"/>
      <c r="J42" s="3"/>
    </row>
    <row r="43" spans="1:15" x14ac:dyDescent="0.3">
      <c r="A43" s="20">
        <f t="shared" si="4"/>
        <v>41656</v>
      </c>
      <c r="B43" s="19">
        <v>217.4</v>
      </c>
      <c r="C43" s="35">
        <f t="shared" si="0"/>
        <v>-4.5999999999999943</v>
      </c>
      <c r="D43" s="35">
        <f t="shared" si="1"/>
        <v>30.749398923595393</v>
      </c>
      <c r="E43" s="36">
        <f t="shared" si="2"/>
        <v>219.71428571428572</v>
      </c>
      <c r="F43" s="36">
        <f t="shared" si="3"/>
        <v>217.42857142857142</v>
      </c>
      <c r="G43" s="4"/>
      <c r="I43" s="5"/>
      <c r="J43" s="3"/>
    </row>
    <row r="44" spans="1:15" x14ac:dyDescent="0.3">
      <c r="A44" s="20">
        <f t="shared" si="4"/>
        <v>41657</v>
      </c>
      <c r="B44" s="19">
        <v>216.5</v>
      </c>
      <c r="C44" s="35">
        <f t="shared" si="0"/>
        <v>-5.5</v>
      </c>
      <c r="D44" s="35">
        <f t="shared" si="1"/>
        <v>30.622101503948493</v>
      </c>
      <c r="E44" s="36">
        <f t="shared" si="2"/>
        <v>219.57142857142858</v>
      </c>
      <c r="F44" s="36">
        <f t="shared" si="3"/>
        <v>217.14285714285714</v>
      </c>
      <c r="G44" s="4"/>
      <c r="I44" s="5"/>
      <c r="J44" s="3"/>
    </row>
    <row r="45" spans="1:15" x14ac:dyDescent="0.3">
      <c r="A45" s="20">
        <f t="shared" si="4"/>
        <v>41658</v>
      </c>
      <c r="B45" s="19">
        <v>218.2</v>
      </c>
      <c r="C45" s="35">
        <f t="shared" si="0"/>
        <v>-3.8000000000000114</v>
      </c>
      <c r="D45" s="35">
        <f t="shared" si="1"/>
        <v>30.862552185503748</v>
      </c>
      <c r="E45" s="36">
        <f t="shared" si="2"/>
        <v>219.42857142857142</v>
      </c>
      <c r="F45" s="36">
        <f t="shared" si="3"/>
        <v>216.85714285714286</v>
      </c>
      <c r="G45" s="4"/>
      <c r="I45" s="5"/>
      <c r="J45" s="3"/>
    </row>
    <row r="46" spans="1:15" x14ac:dyDescent="0.3">
      <c r="A46" s="20">
        <f t="shared" si="4"/>
        <v>41659</v>
      </c>
      <c r="B46" s="19">
        <v>217.4</v>
      </c>
      <c r="C46" s="35">
        <f t="shared" si="0"/>
        <v>-4.5999999999999943</v>
      </c>
      <c r="D46" s="35">
        <f t="shared" si="1"/>
        <v>30.749398923595393</v>
      </c>
      <c r="E46" s="36">
        <f t="shared" si="2"/>
        <v>219.28571428571428</v>
      </c>
      <c r="F46" s="36">
        <f t="shared" si="3"/>
        <v>216.57142857142858</v>
      </c>
      <c r="G46" s="4"/>
      <c r="I46" s="5"/>
      <c r="J46" s="3"/>
    </row>
    <row r="47" spans="1:15" x14ac:dyDescent="0.3">
      <c r="A47" s="20">
        <f t="shared" si="4"/>
        <v>41660</v>
      </c>
      <c r="B47" s="19"/>
      <c r="C47" s="35" t="str">
        <f t="shared" si="0"/>
        <v/>
      </c>
      <c r="D47" s="35" t="str">
        <f t="shared" si="1"/>
        <v/>
      </c>
      <c r="E47" s="36">
        <f t="shared" si="2"/>
        <v>219.14285714285714</v>
      </c>
      <c r="F47" s="36">
        <f t="shared" si="3"/>
        <v>216.28571428571428</v>
      </c>
      <c r="G47" s="4"/>
      <c r="H47" s="4"/>
      <c r="I47" s="5"/>
      <c r="J47" s="3"/>
    </row>
    <row r="48" spans="1:15" x14ac:dyDescent="0.3">
      <c r="A48" s="20">
        <f t="shared" si="4"/>
        <v>41661</v>
      </c>
      <c r="B48" s="19"/>
      <c r="C48" s="35" t="str">
        <f t="shared" si="0"/>
        <v/>
      </c>
      <c r="D48" s="35" t="str">
        <f t="shared" si="1"/>
        <v/>
      </c>
      <c r="E48" s="36">
        <f t="shared" si="2"/>
        <v>219</v>
      </c>
      <c r="F48" s="36">
        <f t="shared" si="3"/>
        <v>216</v>
      </c>
      <c r="G48" s="4"/>
      <c r="H48" s="4"/>
      <c r="I48" s="5"/>
      <c r="J48" s="3"/>
    </row>
    <row r="49" spans="1:10" x14ac:dyDescent="0.3">
      <c r="A49" s="20">
        <f t="shared" si="4"/>
        <v>41662</v>
      </c>
      <c r="B49" s="19"/>
      <c r="C49" s="35" t="str">
        <f t="shared" si="0"/>
        <v/>
      </c>
      <c r="D49" s="35" t="str">
        <f t="shared" si="1"/>
        <v/>
      </c>
      <c r="E49" s="36">
        <f t="shared" si="2"/>
        <v>218.85714285714286</v>
      </c>
      <c r="F49" s="36">
        <f t="shared" si="3"/>
        <v>215.71428571428572</v>
      </c>
      <c r="G49" s="4"/>
      <c r="H49" s="4"/>
      <c r="I49" s="5"/>
      <c r="J49" s="3"/>
    </row>
    <row r="50" spans="1:10" x14ac:dyDescent="0.3">
      <c r="A50" s="20">
        <f t="shared" si="4"/>
        <v>41663</v>
      </c>
      <c r="B50" s="19"/>
      <c r="C50" s="35" t="str">
        <f t="shared" si="0"/>
        <v/>
      </c>
      <c r="D50" s="35" t="str">
        <f t="shared" si="1"/>
        <v/>
      </c>
      <c r="E50" s="36">
        <f t="shared" si="2"/>
        <v>218.71428571428572</v>
      </c>
      <c r="F50" s="36">
        <f t="shared" si="3"/>
        <v>215.42857142857142</v>
      </c>
      <c r="G50" s="4"/>
      <c r="H50" s="4"/>
      <c r="I50" s="5"/>
      <c r="J50" s="3"/>
    </row>
    <row r="51" spans="1:10" x14ac:dyDescent="0.3">
      <c r="A51" s="20">
        <f t="shared" si="4"/>
        <v>41664</v>
      </c>
      <c r="B51" s="19"/>
      <c r="C51" s="35" t="str">
        <f t="shared" si="0"/>
        <v/>
      </c>
      <c r="D51" s="35" t="str">
        <f t="shared" si="1"/>
        <v/>
      </c>
      <c r="E51" s="36">
        <f t="shared" si="2"/>
        <v>218.57142857142858</v>
      </c>
      <c r="F51" s="36">
        <f t="shared" si="3"/>
        <v>215.14285714285714</v>
      </c>
      <c r="G51" s="4"/>
      <c r="H51" s="4"/>
      <c r="I51" s="5"/>
      <c r="J51" s="3"/>
    </row>
    <row r="52" spans="1:10" x14ac:dyDescent="0.3">
      <c r="A52" s="20">
        <f t="shared" si="4"/>
        <v>41665</v>
      </c>
      <c r="B52" s="19"/>
      <c r="C52" s="35" t="str">
        <f t="shared" si="0"/>
        <v/>
      </c>
      <c r="D52" s="35" t="str">
        <f t="shared" si="1"/>
        <v/>
      </c>
      <c r="E52" s="36">
        <f t="shared" si="2"/>
        <v>218.42857142857142</v>
      </c>
      <c r="F52" s="36">
        <f t="shared" si="3"/>
        <v>214.85714285714286</v>
      </c>
      <c r="G52" s="4"/>
      <c r="H52" s="4"/>
      <c r="I52" s="5"/>
      <c r="J52" s="3"/>
    </row>
    <row r="53" spans="1:10" x14ac:dyDescent="0.3">
      <c r="A53" s="20">
        <f t="shared" si="4"/>
        <v>41666</v>
      </c>
      <c r="B53" s="19"/>
      <c r="C53" s="35" t="str">
        <f t="shared" si="0"/>
        <v/>
      </c>
      <c r="D53" s="35" t="str">
        <f t="shared" si="1"/>
        <v/>
      </c>
      <c r="E53" s="36">
        <f t="shared" si="2"/>
        <v>218.28571428571428</v>
      </c>
      <c r="F53" s="36">
        <f t="shared" si="3"/>
        <v>214.57142857142858</v>
      </c>
      <c r="G53" s="4"/>
      <c r="H53" s="4"/>
      <c r="I53" s="5"/>
      <c r="J53" s="3"/>
    </row>
    <row r="54" spans="1:10" x14ac:dyDescent="0.3">
      <c r="A54" s="20">
        <f t="shared" si="4"/>
        <v>41667</v>
      </c>
      <c r="B54" s="19"/>
      <c r="C54" s="35" t="str">
        <f t="shared" si="0"/>
        <v/>
      </c>
      <c r="D54" s="35" t="str">
        <f t="shared" si="1"/>
        <v/>
      </c>
      <c r="E54" s="36">
        <f t="shared" si="2"/>
        <v>218.14285714285714</v>
      </c>
      <c r="F54" s="36">
        <f t="shared" si="3"/>
        <v>214.28571428571428</v>
      </c>
      <c r="G54" s="4"/>
      <c r="H54" s="4"/>
      <c r="I54" s="5"/>
    </row>
    <row r="55" spans="1:10" x14ac:dyDescent="0.3">
      <c r="A55" s="20">
        <f t="shared" si="4"/>
        <v>41668</v>
      </c>
      <c r="B55" s="19"/>
      <c r="C55" s="35" t="str">
        <f t="shared" si="0"/>
        <v/>
      </c>
      <c r="D55" s="35" t="str">
        <f t="shared" si="1"/>
        <v/>
      </c>
      <c r="E55" s="36">
        <f t="shared" si="2"/>
        <v>218</v>
      </c>
      <c r="F55" s="36">
        <f t="shared" si="3"/>
        <v>214</v>
      </c>
      <c r="G55" s="4"/>
      <c r="H55" s="4"/>
      <c r="I55" s="5"/>
    </row>
    <row r="56" spans="1:10" x14ac:dyDescent="0.3">
      <c r="A56" s="20">
        <f t="shared" si="4"/>
        <v>41669</v>
      </c>
      <c r="B56" s="19"/>
      <c r="C56" s="35" t="str">
        <f t="shared" si="0"/>
        <v/>
      </c>
      <c r="D56" s="35" t="str">
        <f t="shared" si="1"/>
        <v/>
      </c>
      <c r="E56" s="36">
        <f t="shared" si="2"/>
        <v>217.85714285714286</v>
      </c>
      <c r="F56" s="36">
        <f t="shared" si="3"/>
        <v>213.71428571428572</v>
      </c>
      <c r="G56" s="4"/>
      <c r="H56" s="4"/>
      <c r="I56" s="5"/>
    </row>
    <row r="57" spans="1:10" x14ac:dyDescent="0.3">
      <c r="A57" s="20">
        <f t="shared" si="4"/>
        <v>41670</v>
      </c>
      <c r="B57" s="19"/>
      <c r="C57" s="35" t="str">
        <f t="shared" si="0"/>
        <v/>
      </c>
      <c r="D57" s="35" t="str">
        <f t="shared" si="1"/>
        <v/>
      </c>
      <c r="E57" s="36">
        <f t="shared" si="2"/>
        <v>217.71428571428572</v>
      </c>
      <c r="F57" s="36">
        <f t="shared" si="3"/>
        <v>213.42857142857142</v>
      </c>
      <c r="G57" s="4"/>
      <c r="H57" s="4"/>
      <c r="I57" s="5"/>
    </row>
    <row r="58" spans="1:10" x14ac:dyDescent="0.3">
      <c r="A58" s="20">
        <f t="shared" si="4"/>
        <v>41671</v>
      </c>
      <c r="B58" s="19"/>
      <c r="C58" s="35" t="str">
        <f t="shared" si="0"/>
        <v/>
      </c>
      <c r="D58" s="35" t="str">
        <f t="shared" si="1"/>
        <v/>
      </c>
      <c r="E58" s="36">
        <f t="shared" si="2"/>
        <v>217.57142857142858</v>
      </c>
      <c r="F58" s="36">
        <f t="shared" si="3"/>
        <v>213.14285714285714</v>
      </c>
      <c r="G58" s="4"/>
      <c r="H58" s="4"/>
      <c r="I58" s="5"/>
    </row>
    <row r="59" spans="1:10" x14ac:dyDescent="0.3">
      <c r="A59" s="20">
        <f t="shared" si="4"/>
        <v>41672</v>
      </c>
      <c r="B59" s="19"/>
      <c r="C59" s="35" t="str">
        <f t="shared" si="0"/>
        <v/>
      </c>
      <c r="D59" s="35" t="str">
        <f t="shared" si="1"/>
        <v/>
      </c>
      <c r="E59" s="36">
        <f t="shared" si="2"/>
        <v>217.42857142857142</v>
      </c>
      <c r="F59" s="36">
        <f t="shared" si="3"/>
        <v>212.85714285714286</v>
      </c>
      <c r="G59" s="4"/>
      <c r="H59" s="4"/>
      <c r="I59" s="5"/>
    </row>
    <row r="60" spans="1:10" x14ac:dyDescent="0.3">
      <c r="A60" s="20">
        <f t="shared" si="4"/>
        <v>41673</v>
      </c>
      <c r="B60" s="19"/>
      <c r="C60" s="35" t="str">
        <f t="shared" si="0"/>
        <v/>
      </c>
      <c r="D60" s="35" t="str">
        <f t="shared" si="1"/>
        <v/>
      </c>
      <c r="E60" s="36">
        <f t="shared" ref="E60:E91" si="5">$C$4-($A60-$C$5)*(1/7)</f>
        <v>217.28571428571428</v>
      </c>
      <c r="F60" s="36">
        <f t="shared" ref="F60:F91" si="6">$C$4-($A60-$C$5)*(2/7)</f>
        <v>212.57142857142858</v>
      </c>
      <c r="G60" s="4"/>
      <c r="H60" s="4"/>
      <c r="I60" s="5"/>
    </row>
    <row r="61" spans="1:10" x14ac:dyDescent="0.3">
      <c r="A61" s="20">
        <f t="shared" si="4"/>
        <v>41674</v>
      </c>
      <c r="B61" s="19"/>
      <c r="C61" s="35" t="str">
        <f t="shared" si="0"/>
        <v/>
      </c>
      <c r="D61" s="35" t="str">
        <f t="shared" si="1"/>
        <v/>
      </c>
      <c r="E61" s="36">
        <f t="shared" si="5"/>
        <v>217.14285714285714</v>
      </c>
      <c r="F61" s="36">
        <f t="shared" si="6"/>
        <v>212.28571428571428</v>
      </c>
      <c r="G61" s="4"/>
      <c r="H61" s="4"/>
      <c r="I61" s="5"/>
    </row>
    <row r="62" spans="1:10" x14ac:dyDescent="0.3">
      <c r="A62" s="20">
        <f t="shared" si="4"/>
        <v>41675</v>
      </c>
      <c r="B62" s="19"/>
      <c r="C62" s="35" t="str">
        <f t="shared" si="0"/>
        <v/>
      </c>
      <c r="D62" s="35" t="str">
        <f t="shared" si="1"/>
        <v/>
      </c>
      <c r="E62" s="36">
        <f t="shared" si="5"/>
        <v>217</v>
      </c>
      <c r="F62" s="36">
        <f t="shared" si="6"/>
        <v>212</v>
      </c>
      <c r="G62" s="4"/>
      <c r="H62" s="4"/>
      <c r="I62" s="5"/>
    </row>
    <row r="63" spans="1:10" x14ac:dyDescent="0.3">
      <c r="A63" s="20">
        <f t="shared" si="4"/>
        <v>41676</v>
      </c>
      <c r="B63" s="19"/>
      <c r="C63" s="35" t="str">
        <f t="shared" si="0"/>
        <v/>
      </c>
      <c r="D63" s="35" t="str">
        <f t="shared" si="1"/>
        <v/>
      </c>
      <c r="E63" s="36">
        <f t="shared" si="5"/>
        <v>216.85714285714286</v>
      </c>
      <c r="F63" s="36">
        <f t="shared" si="6"/>
        <v>211.71428571428572</v>
      </c>
      <c r="G63" s="4"/>
      <c r="H63" s="4"/>
      <c r="I63" s="5"/>
    </row>
    <row r="64" spans="1:10" x14ac:dyDescent="0.3">
      <c r="A64" s="20">
        <f t="shared" si="4"/>
        <v>41677</v>
      </c>
      <c r="B64" s="19"/>
      <c r="C64" s="35" t="str">
        <f t="shared" si="0"/>
        <v/>
      </c>
      <c r="D64" s="35" t="str">
        <f t="shared" si="1"/>
        <v/>
      </c>
      <c r="E64" s="36">
        <f t="shared" si="5"/>
        <v>216.71428571428572</v>
      </c>
      <c r="F64" s="36">
        <f t="shared" si="6"/>
        <v>211.42857142857142</v>
      </c>
      <c r="G64" s="4"/>
      <c r="H64" s="4"/>
      <c r="I64" s="5"/>
    </row>
    <row r="65" spans="1:9" x14ac:dyDescent="0.3">
      <c r="A65" s="20">
        <f t="shared" si="4"/>
        <v>41678</v>
      </c>
      <c r="B65" s="19"/>
      <c r="C65" s="35" t="str">
        <f t="shared" si="0"/>
        <v/>
      </c>
      <c r="D65" s="35" t="str">
        <f t="shared" si="1"/>
        <v/>
      </c>
      <c r="E65" s="36">
        <f t="shared" si="5"/>
        <v>216.57142857142858</v>
      </c>
      <c r="F65" s="36">
        <f t="shared" si="6"/>
        <v>211.14285714285714</v>
      </c>
      <c r="G65" s="4"/>
      <c r="H65" s="4"/>
      <c r="I65" s="5"/>
    </row>
    <row r="66" spans="1:9" x14ac:dyDescent="0.3">
      <c r="A66" s="20">
        <f t="shared" si="4"/>
        <v>41679</v>
      </c>
      <c r="B66" s="19"/>
      <c r="C66" s="35" t="str">
        <f t="shared" si="0"/>
        <v/>
      </c>
      <c r="D66" s="35" t="str">
        <f t="shared" si="1"/>
        <v/>
      </c>
      <c r="E66" s="36">
        <f t="shared" si="5"/>
        <v>216.42857142857142</v>
      </c>
      <c r="F66" s="36">
        <f t="shared" si="6"/>
        <v>210.85714285714286</v>
      </c>
      <c r="G66" s="4"/>
      <c r="H66" s="4"/>
      <c r="I66" s="5"/>
    </row>
    <row r="67" spans="1:9" x14ac:dyDescent="0.3">
      <c r="A67" s="20">
        <f t="shared" si="4"/>
        <v>41680</v>
      </c>
      <c r="B67" s="19"/>
      <c r="C67" s="35" t="str">
        <f t="shared" si="0"/>
        <v/>
      </c>
      <c r="D67" s="35" t="str">
        <f t="shared" si="1"/>
        <v/>
      </c>
      <c r="E67" s="36">
        <f t="shared" si="5"/>
        <v>216.28571428571428</v>
      </c>
      <c r="F67" s="36">
        <f t="shared" si="6"/>
        <v>210.57142857142858</v>
      </c>
      <c r="G67" s="4"/>
      <c r="H67" s="4"/>
      <c r="I67" s="5"/>
    </row>
    <row r="68" spans="1:9" x14ac:dyDescent="0.3">
      <c r="A68" s="20">
        <f t="shared" si="4"/>
        <v>41681</v>
      </c>
      <c r="B68" s="19"/>
      <c r="C68" s="35" t="str">
        <f t="shared" si="0"/>
        <v/>
      </c>
      <c r="D68" s="35" t="str">
        <f t="shared" si="1"/>
        <v/>
      </c>
      <c r="E68" s="36">
        <f t="shared" si="5"/>
        <v>216.14285714285714</v>
      </c>
      <c r="F68" s="36">
        <f t="shared" si="6"/>
        <v>210.28571428571428</v>
      </c>
      <c r="G68" s="4"/>
      <c r="H68" s="4"/>
      <c r="I68" s="5"/>
    </row>
    <row r="69" spans="1:9" x14ac:dyDescent="0.3">
      <c r="A69" s="20">
        <f t="shared" si="4"/>
        <v>41682</v>
      </c>
      <c r="B69" s="19"/>
      <c r="C69" s="35" t="str">
        <f t="shared" si="0"/>
        <v/>
      </c>
      <c r="D69" s="35" t="str">
        <f t="shared" si="1"/>
        <v/>
      </c>
      <c r="E69" s="36">
        <f t="shared" si="5"/>
        <v>216</v>
      </c>
      <c r="F69" s="36">
        <f t="shared" si="6"/>
        <v>210</v>
      </c>
      <c r="G69" s="4"/>
      <c r="H69" s="4"/>
      <c r="I69" s="5"/>
    </row>
    <row r="70" spans="1:9" x14ac:dyDescent="0.3">
      <c r="A70" s="20">
        <f t="shared" si="4"/>
        <v>41683</v>
      </c>
      <c r="B70" s="19"/>
      <c r="C70" s="35" t="str">
        <f t="shared" si="0"/>
        <v/>
      </c>
      <c r="D70" s="35" t="str">
        <f t="shared" si="1"/>
        <v/>
      </c>
      <c r="E70" s="36">
        <f t="shared" si="5"/>
        <v>215.85714285714286</v>
      </c>
      <c r="F70" s="36">
        <f t="shared" si="6"/>
        <v>209.71428571428572</v>
      </c>
      <c r="G70" s="4"/>
      <c r="H70" s="4"/>
      <c r="I70" s="5"/>
    </row>
    <row r="71" spans="1:9" x14ac:dyDescent="0.3">
      <c r="A71" s="20">
        <f t="shared" si="4"/>
        <v>41684</v>
      </c>
      <c r="B71" s="19"/>
      <c r="C71" s="35" t="str">
        <f t="shared" si="0"/>
        <v/>
      </c>
      <c r="D71" s="35" t="str">
        <f t="shared" si="1"/>
        <v/>
      </c>
      <c r="E71" s="36">
        <f t="shared" si="5"/>
        <v>215.71428571428572</v>
      </c>
      <c r="F71" s="36">
        <f t="shared" si="6"/>
        <v>209.42857142857142</v>
      </c>
      <c r="G71" s="4"/>
      <c r="H71" s="4"/>
      <c r="I71" s="5"/>
    </row>
    <row r="72" spans="1:9" x14ac:dyDescent="0.3">
      <c r="A72" s="20">
        <f t="shared" si="4"/>
        <v>41685</v>
      </c>
      <c r="B72" s="19"/>
      <c r="C72" s="35" t="str">
        <f t="shared" si="0"/>
        <v/>
      </c>
      <c r="D72" s="35" t="str">
        <f t="shared" si="1"/>
        <v/>
      </c>
      <c r="E72" s="36">
        <f t="shared" si="5"/>
        <v>215.57142857142858</v>
      </c>
      <c r="F72" s="36">
        <f t="shared" si="6"/>
        <v>209.14285714285714</v>
      </c>
      <c r="G72" s="4"/>
      <c r="H72" s="4"/>
      <c r="I72" s="5"/>
    </row>
    <row r="73" spans="1:9" x14ac:dyDescent="0.3">
      <c r="A73" s="20">
        <f t="shared" si="4"/>
        <v>41686</v>
      </c>
      <c r="B73" s="19"/>
      <c r="C73" s="35" t="str">
        <f t="shared" si="0"/>
        <v/>
      </c>
      <c r="D73" s="35" t="str">
        <f t="shared" si="1"/>
        <v/>
      </c>
      <c r="E73" s="36">
        <f t="shared" si="5"/>
        <v>215.42857142857142</v>
      </c>
      <c r="F73" s="36">
        <f t="shared" si="6"/>
        <v>208.85714285714286</v>
      </c>
      <c r="G73" s="4"/>
      <c r="H73" s="4"/>
      <c r="I73" s="5"/>
    </row>
    <row r="74" spans="1:9" x14ac:dyDescent="0.3">
      <c r="A74" s="20">
        <f t="shared" si="4"/>
        <v>41687</v>
      </c>
      <c r="B74" s="19"/>
      <c r="C74" s="35" t="str">
        <f t="shared" si="0"/>
        <v/>
      </c>
      <c r="D74" s="35" t="str">
        <f t="shared" si="1"/>
        <v/>
      </c>
      <c r="E74" s="36">
        <f t="shared" si="5"/>
        <v>215.28571428571428</v>
      </c>
      <c r="F74" s="36">
        <f t="shared" si="6"/>
        <v>208.57142857142858</v>
      </c>
      <c r="G74" s="4"/>
      <c r="H74" s="4"/>
      <c r="I74" s="5"/>
    </row>
    <row r="75" spans="1:9" x14ac:dyDescent="0.3">
      <c r="A75" s="20">
        <f t="shared" si="4"/>
        <v>41688</v>
      </c>
      <c r="B75" s="19"/>
      <c r="C75" s="35" t="str">
        <f t="shared" si="0"/>
        <v/>
      </c>
      <c r="D75" s="35" t="str">
        <f t="shared" si="1"/>
        <v/>
      </c>
      <c r="E75" s="36">
        <f t="shared" si="5"/>
        <v>215.14285714285714</v>
      </c>
      <c r="F75" s="36">
        <f t="shared" si="6"/>
        <v>208.28571428571428</v>
      </c>
      <c r="G75" s="4"/>
      <c r="H75" s="4"/>
      <c r="I75" s="5"/>
    </row>
    <row r="76" spans="1:9" x14ac:dyDescent="0.3">
      <c r="A76" s="20">
        <f t="shared" si="4"/>
        <v>41689</v>
      </c>
      <c r="B76" s="19"/>
      <c r="C76" s="35" t="str">
        <f t="shared" si="0"/>
        <v/>
      </c>
      <c r="D76" s="35" t="str">
        <f t="shared" si="1"/>
        <v/>
      </c>
      <c r="E76" s="36">
        <f t="shared" si="5"/>
        <v>215</v>
      </c>
      <c r="F76" s="36">
        <f t="shared" si="6"/>
        <v>208</v>
      </c>
      <c r="G76" s="4"/>
      <c r="H76" s="4"/>
      <c r="I76" s="5"/>
    </row>
    <row r="77" spans="1:9" x14ac:dyDescent="0.3">
      <c r="A77" s="20">
        <f t="shared" si="4"/>
        <v>41690</v>
      </c>
      <c r="B77" s="19"/>
      <c r="C77" s="35" t="str">
        <f t="shared" si="0"/>
        <v/>
      </c>
      <c r="D77" s="35" t="str">
        <f t="shared" si="1"/>
        <v/>
      </c>
      <c r="E77" s="36">
        <f t="shared" si="5"/>
        <v>214.85714285714286</v>
      </c>
      <c r="F77" s="36">
        <f t="shared" si="6"/>
        <v>207.71428571428572</v>
      </c>
      <c r="G77" s="4"/>
      <c r="H77" s="4"/>
      <c r="I77" s="5"/>
    </row>
    <row r="78" spans="1:9" x14ac:dyDescent="0.3">
      <c r="A78" s="20">
        <f t="shared" si="4"/>
        <v>41691</v>
      </c>
      <c r="B78" s="19"/>
      <c r="C78" s="35" t="str">
        <f t="shared" si="0"/>
        <v/>
      </c>
      <c r="D78" s="35" t="str">
        <f t="shared" si="1"/>
        <v/>
      </c>
      <c r="E78" s="36">
        <f t="shared" si="5"/>
        <v>214.71428571428572</v>
      </c>
      <c r="F78" s="36">
        <f t="shared" si="6"/>
        <v>207.42857142857142</v>
      </c>
      <c r="G78" s="4"/>
      <c r="H78" s="4"/>
      <c r="I78" s="5"/>
    </row>
    <row r="79" spans="1:9" x14ac:dyDescent="0.3">
      <c r="A79" s="20">
        <f t="shared" si="4"/>
        <v>41692</v>
      </c>
      <c r="B79" s="19"/>
      <c r="C79" s="35" t="str">
        <f t="shared" si="0"/>
        <v/>
      </c>
      <c r="D79" s="35" t="str">
        <f t="shared" si="1"/>
        <v/>
      </c>
      <c r="E79" s="36">
        <f t="shared" si="5"/>
        <v>214.57142857142858</v>
      </c>
      <c r="F79" s="36">
        <f t="shared" si="6"/>
        <v>207.14285714285714</v>
      </c>
      <c r="G79" s="4"/>
      <c r="H79" s="4"/>
      <c r="I79" s="5"/>
    </row>
    <row r="80" spans="1:9" x14ac:dyDescent="0.3">
      <c r="A80" s="20">
        <f t="shared" si="4"/>
        <v>41693</v>
      </c>
      <c r="B80" s="19"/>
      <c r="C80" s="35" t="str">
        <f t="shared" si="0"/>
        <v/>
      </c>
      <c r="D80" s="35" t="str">
        <f t="shared" si="1"/>
        <v/>
      </c>
      <c r="E80" s="36">
        <f t="shared" si="5"/>
        <v>214.42857142857142</v>
      </c>
      <c r="F80" s="36">
        <f t="shared" si="6"/>
        <v>206.85714285714286</v>
      </c>
      <c r="G80" s="4"/>
      <c r="H80" s="4"/>
      <c r="I80" s="5"/>
    </row>
    <row r="81" spans="1:9" x14ac:dyDescent="0.3">
      <c r="A81" s="20">
        <f t="shared" si="4"/>
        <v>41694</v>
      </c>
      <c r="B81" s="19"/>
      <c r="C81" s="35" t="str">
        <f t="shared" si="0"/>
        <v/>
      </c>
      <c r="D81" s="35" t="str">
        <f t="shared" si="1"/>
        <v/>
      </c>
      <c r="E81" s="36">
        <f t="shared" si="5"/>
        <v>214.28571428571428</v>
      </c>
      <c r="F81" s="36">
        <f t="shared" si="6"/>
        <v>206.57142857142858</v>
      </c>
      <c r="G81" s="4"/>
      <c r="H81" s="4"/>
      <c r="I81" s="5"/>
    </row>
    <row r="82" spans="1:9" x14ac:dyDescent="0.3">
      <c r="A82" s="20">
        <f t="shared" si="4"/>
        <v>41695</v>
      </c>
      <c r="B82" s="19"/>
      <c r="C82" s="35" t="str">
        <f t="shared" si="0"/>
        <v/>
      </c>
      <c r="D82" s="35" t="str">
        <f t="shared" si="1"/>
        <v/>
      </c>
      <c r="E82" s="36">
        <f t="shared" si="5"/>
        <v>214.14285714285714</v>
      </c>
      <c r="F82" s="36">
        <f t="shared" si="6"/>
        <v>206.28571428571428</v>
      </c>
      <c r="G82" s="4"/>
      <c r="H82" s="4"/>
      <c r="I82" s="5"/>
    </row>
    <row r="83" spans="1:9" x14ac:dyDescent="0.3">
      <c r="A83" s="20">
        <f t="shared" si="4"/>
        <v>41696</v>
      </c>
      <c r="B83" s="19"/>
      <c r="C83" s="35" t="str">
        <f t="shared" si="0"/>
        <v/>
      </c>
      <c r="D83" s="35" t="str">
        <f t="shared" si="1"/>
        <v/>
      </c>
      <c r="E83" s="36">
        <f t="shared" si="5"/>
        <v>214</v>
      </c>
      <c r="F83" s="36">
        <f t="shared" si="6"/>
        <v>206</v>
      </c>
      <c r="G83" s="4"/>
      <c r="H83" s="4"/>
      <c r="I83" s="5"/>
    </row>
    <row r="84" spans="1:9" x14ac:dyDescent="0.3">
      <c r="A84" s="20">
        <f t="shared" si="4"/>
        <v>41697</v>
      </c>
      <c r="B84" s="19"/>
      <c r="C84" s="35" t="str">
        <f t="shared" si="0"/>
        <v/>
      </c>
      <c r="D84" s="35" t="str">
        <f t="shared" si="1"/>
        <v/>
      </c>
      <c r="E84" s="36">
        <f t="shared" si="5"/>
        <v>213.85714285714286</v>
      </c>
      <c r="F84" s="36">
        <f t="shared" si="6"/>
        <v>205.71428571428572</v>
      </c>
      <c r="G84" s="4"/>
      <c r="H84" s="4"/>
      <c r="I84" s="5"/>
    </row>
    <row r="85" spans="1:9" x14ac:dyDescent="0.3">
      <c r="A85" s="20">
        <f t="shared" si="4"/>
        <v>41698</v>
      </c>
      <c r="B85" s="19"/>
      <c r="C85" s="35" t="str">
        <f t="shared" si="0"/>
        <v/>
      </c>
      <c r="D85" s="35" t="str">
        <f t="shared" si="1"/>
        <v/>
      </c>
      <c r="E85" s="36">
        <f t="shared" si="5"/>
        <v>213.71428571428572</v>
      </c>
      <c r="F85" s="36">
        <f t="shared" si="6"/>
        <v>205.42857142857144</v>
      </c>
      <c r="G85" s="4"/>
      <c r="H85" s="4"/>
      <c r="I85" s="5"/>
    </row>
    <row r="86" spans="1:9" x14ac:dyDescent="0.3">
      <c r="A86" s="20">
        <f t="shared" si="4"/>
        <v>41699</v>
      </c>
      <c r="B86" s="19"/>
      <c r="C86" s="35" t="str">
        <f t="shared" si="0"/>
        <v/>
      </c>
      <c r="D86" s="35" t="str">
        <f t="shared" si="1"/>
        <v/>
      </c>
      <c r="E86" s="36">
        <f t="shared" si="5"/>
        <v>213.57142857142858</v>
      </c>
      <c r="F86" s="36">
        <f t="shared" si="6"/>
        <v>205.14285714285714</v>
      </c>
      <c r="G86" s="4"/>
      <c r="H86" s="4"/>
      <c r="I86" s="5"/>
    </row>
    <row r="87" spans="1:9" x14ac:dyDescent="0.3">
      <c r="A87" s="20">
        <f t="shared" si="4"/>
        <v>41700</v>
      </c>
      <c r="B87" s="19"/>
      <c r="C87" s="35" t="str">
        <f t="shared" si="0"/>
        <v/>
      </c>
      <c r="D87" s="35" t="str">
        <f t="shared" si="1"/>
        <v/>
      </c>
      <c r="E87" s="36">
        <f t="shared" si="5"/>
        <v>213.42857142857142</v>
      </c>
      <c r="F87" s="36">
        <f t="shared" si="6"/>
        <v>204.85714285714286</v>
      </c>
      <c r="G87" s="4"/>
      <c r="H87" s="4"/>
      <c r="I87" s="5"/>
    </row>
    <row r="88" spans="1:9" x14ac:dyDescent="0.3">
      <c r="A88" s="20">
        <f t="shared" si="4"/>
        <v>41701</v>
      </c>
      <c r="B88" s="19"/>
      <c r="C88" s="35" t="str">
        <f t="shared" si="0"/>
        <v/>
      </c>
      <c r="D88" s="35" t="str">
        <f t="shared" si="1"/>
        <v/>
      </c>
      <c r="E88" s="36">
        <f t="shared" si="5"/>
        <v>213.28571428571428</v>
      </c>
      <c r="F88" s="36">
        <f t="shared" si="6"/>
        <v>204.57142857142858</v>
      </c>
      <c r="G88" s="4"/>
      <c r="H88" s="4"/>
      <c r="I88" s="5"/>
    </row>
    <row r="89" spans="1:9" x14ac:dyDescent="0.3">
      <c r="A89" s="20">
        <f t="shared" si="4"/>
        <v>41702</v>
      </c>
      <c r="B89" s="19"/>
      <c r="C89" s="35" t="str">
        <f t="shared" si="0"/>
        <v/>
      </c>
      <c r="D89" s="35" t="str">
        <f t="shared" si="1"/>
        <v/>
      </c>
      <c r="E89" s="36">
        <f t="shared" si="5"/>
        <v>213.14285714285714</v>
      </c>
      <c r="F89" s="36">
        <f t="shared" si="6"/>
        <v>204.28571428571428</v>
      </c>
      <c r="G89" s="4"/>
      <c r="H89" s="4"/>
      <c r="I89" s="5"/>
    </row>
    <row r="90" spans="1:9" x14ac:dyDescent="0.3">
      <c r="A90" s="20">
        <f t="shared" si="4"/>
        <v>41703</v>
      </c>
      <c r="B90" s="19"/>
      <c r="C90" s="35" t="str">
        <f t="shared" si="0"/>
        <v/>
      </c>
      <c r="D90" s="35" t="str">
        <f t="shared" si="1"/>
        <v/>
      </c>
      <c r="E90" s="36">
        <f t="shared" si="5"/>
        <v>213</v>
      </c>
      <c r="F90" s="36">
        <f t="shared" si="6"/>
        <v>204</v>
      </c>
      <c r="G90" s="4"/>
      <c r="H90" s="4"/>
      <c r="I90" s="5"/>
    </row>
    <row r="91" spans="1:9" x14ac:dyDescent="0.3">
      <c r="A91" s="20">
        <f t="shared" si="4"/>
        <v>41704</v>
      </c>
      <c r="B91" s="19"/>
      <c r="C91" s="35" t="str">
        <f t="shared" si="0"/>
        <v/>
      </c>
      <c r="D91" s="35" t="str">
        <f t="shared" si="1"/>
        <v/>
      </c>
      <c r="E91" s="36">
        <f t="shared" si="5"/>
        <v>212.85714285714286</v>
      </c>
      <c r="F91" s="36">
        <f t="shared" si="6"/>
        <v>203.71428571428572</v>
      </c>
      <c r="G91" s="4"/>
      <c r="H91" s="4"/>
      <c r="I91" s="5"/>
    </row>
    <row r="92" spans="1:9" x14ac:dyDescent="0.3">
      <c r="A92" s="20">
        <f t="shared" si="4"/>
        <v>41705</v>
      </c>
      <c r="B92" s="19"/>
      <c r="C92" s="35" t="str">
        <f t="shared" si="0"/>
        <v/>
      </c>
      <c r="D92" s="35" t="str">
        <f t="shared" si="1"/>
        <v/>
      </c>
      <c r="E92" s="36">
        <f t="shared" ref="E92:E117" si="7">$C$4-($A92-$C$5)*(1/7)</f>
        <v>212.71428571428572</v>
      </c>
      <c r="F92" s="36">
        <f t="shared" ref="F92:F117" si="8">$C$4-($A92-$C$5)*(2/7)</f>
        <v>203.42857142857144</v>
      </c>
      <c r="G92" s="4"/>
      <c r="H92" s="4"/>
      <c r="I92" s="5"/>
    </row>
    <row r="93" spans="1:9" x14ac:dyDescent="0.3">
      <c r="A93" s="20">
        <f t="shared" si="4"/>
        <v>41706</v>
      </c>
      <c r="B93" s="19"/>
      <c r="C93" s="35" t="str">
        <f t="shared" ref="C93:C117" si="9">IF(B93="","",B93-$C$4)</f>
        <v/>
      </c>
      <c r="D93" s="35" t="str">
        <f t="shared" ref="D93:D117" si="10">IF(ISBLANK(B93),"",B93*703/($I$4*12+$I$5)^2)</f>
        <v/>
      </c>
      <c r="E93" s="36">
        <f t="shared" si="7"/>
        <v>212.57142857142858</v>
      </c>
      <c r="F93" s="36">
        <f t="shared" si="8"/>
        <v>203.14285714285714</v>
      </c>
      <c r="G93" s="4"/>
      <c r="H93" s="4"/>
      <c r="I93" s="5"/>
    </row>
    <row r="94" spans="1:9" x14ac:dyDescent="0.3">
      <c r="A94" s="20">
        <f t="shared" ref="A94:A117" si="11">A93+1</f>
        <v>41707</v>
      </c>
      <c r="B94" s="19"/>
      <c r="C94" s="35" t="str">
        <f t="shared" si="9"/>
        <v/>
      </c>
      <c r="D94" s="35" t="str">
        <f t="shared" si="10"/>
        <v/>
      </c>
      <c r="E94" s="36">
        <f t="shared" si="7"/>
        <v>212.42857142857142</v>
      </c>
      <c r="F94" s="36">
        <f t="shared" si="8"/>
        <v>202.85714285714286</v>
      </c>
      <c r="G94" s="4"/>
      <c r="H94" s="4"/>
      <c r="I94" s="5"/>
    </row>
    <row r="95" spans="1:9" x14ac:dyDescent="0.3">
      <c r="A95" s="20">
        <f t="shared" si="11"/>
        <v>41708</v>
      </c>
      <c r="B95" s="19"/>
      <c r="C95" s="35" t="str">
        <f t="shared" si="9"/>
        <v/>
      </c>
      <c r="D95" s="35" t="str">
        <f t="shared" si="10"/>
        <v/>
      </c>
      <c r="E95" s="36">
        <f t="shared" si="7"/>
        <v>212.28571428571428</v>
      </c>
      <c r="F95" s="36">
        <f t="shared" si="8"/>
        <v>202.57142857142858</v>
      </c>
      <c r="G95" s="4"/>
      <c r="H95" s="4"/>
      <c r="I95" s="5"/>
    </row>
    <row r="96" spans="1:9" x14ac:dyDescent="0.3">
      <c r="A96" s="20">
        <f t="shared" si="11"/>
        <v>41709</v>
      </c>
      <c r="B96" s="19"/>
      <c r="C96" s="35" t="str">
        <f t="shared" si="9"/>
        <v/>
      </c>
      <c r="D96" s="35" t="str">
        <f t="shared" si="10"/>
        <v/>
      </c>
      <c r="E96" s="36">
        <f t="shared" si="7"/>
        <v>212.14285714285714</v>
      </c>
      <c r="F96" s="36">
        <f t="shared" si="8"/>
        <v>202.28571428571428</v>
      </c>
      <c r="G96" s="4"/>
      <c r="H96" s="4"/>
      <c r="I96" s="5"/>
    </row>
    <row r="97" spans="1:9" x14ac:dyDescent="0.3">
      <c r="A97" s="20">
        <f t="shared" si="11"/>
        <v>41710</v>
      </c>
      <c r="B97" s="19"/>
      <c r="C97" s="35" t="str">
        <f t="shared" si="9"/>
        <v/>
      </c>
      <c r="D97" s="35" t="str">
        <f t="shared" si="10"/>
        <v/>
      </c>
      <c r="E97" s="36">
        <f t="shared" si="7"/>
        <v>212</v>
      </c>
      <c r="F97" s="36">
        <f t="shared" si="8"/>
        <v>202</v>
      </c>
      <c r="G97" s="4"/>
      <c r="H97" s="4"/>
      <c r="I97" s="5"/>
    </row>
    <row r="98" spans="1:9" x14ac:dyDescent="0.3">
      <c r="A98" s="20">
        <f t="shared" si="11"/>
        <v>41711</v>
      </c>
      <c r="B98" s="19"/>
      <c r="C98" s="35" t="str">
        <f t="shared" si="9"/>
        <v/>
      </c>
      <c r="D98" s="35" t="str">
        <f t="shared" si="10"/>
        <v/>
      </c>
      <c r="E98" s="36">
        <f t="shared" si="7"/>
        <v>211.85714285714286</v>
      </c>
      <c r="F98" s="36">
        <f t="shared" si="8"/>
        <v>201.71428571428572</v>
      </c>
      <c r="G98" s="4"/>
      <c r="H98" s="4"/>
      <c r="I98" s="5"/>
    </row>
    <row r="99" spans="1:9" x14ac:dyDescent="0.3">
      <c r="A99" s="20">
        <f t="shared" si="11"/>
        <v>41712</v>
      </c>
      <c r="B99" s="19"/>
      <c r="C99" s="35" t="str">
        <f t="shared" si="9"/>
        <v/>
      </c>
      <c r="D99" s="35" t="str">
        <f t="shared" si="10"/>
        <v/>
      </c>
      <c r="E99" s="36">
        <f t="shared" si="7"/>
        <v>211.71428571428572</v>
      </c>
      <c r="F99" s="36">
        <f t="shared" si="8"/>
        <v>201.42857142857144</v>
      </c>
      <c r="G99" s="4"/>
      <c r="H99" s="4"/>
      <c r="I99" s="5"/>
    </row>
    <row r="100" spans="1:9" x14ac:dyDescent="0.3">
      <c r="A100" s="20">
        <f t="shared" si="11"/>
        <v>41713</v>
      </c>
      <c r="B100" s="19"/>
      <c r="C100" s="35" t="str">
        <f t="shared" si="9"/>
        <v/>
      </c>
      <c r="D100" s="35" t="str">
        <f t="shared" si="10"/>
        <v/>
      </c>
      <c r="E100" s="36">
        <f t="shared" si="7"/>
        <v>211.57142857142858</v>
      </c>
      <c r="F100" s="36">
        <f t="shared" si="8"/>
        <v>201.14285714285714</v>
      </c>
      <c r="G100" s="4"/>
      <c r="H100" s="4"/>
      <c r="I100" s="5"/>
    </row>
    <row r="101" spans="1:9" x14ac:dyDescent="0.3">
      <c r="A101" s="20">
        <f t="shared" si="11"/>
        <v>41714</v>
      </c>
      <c r="B101" s="19"/>
      <c r="C101" s="35" t="str">
        <f t="shared" si="9"/>
        <v/>
      </c>
      <c r="D101" s="35" t="str">
        <f t="shared" si="10"/>
        <v/>
      </c>
      <c r="E101" s="36">
        <f t="shared" si="7"/>
        <v>211.42857142857142</v>
      </c>
      <c r="F101" s="36">
        <f t="shared" si="8"/>
        <v>200.85714285714286</v>
      </c>
      <c r="G101" s="4"/>
      <c r="H101" s="4"/>
      <c r="I101" s="5"/>
    </row>
    <row r="102" spans="1:9" x14ac:dyDescent="0.3">
      <c r="A102" s="20">
        <f t="shared" si="11"/>
        <v>41715</v>
      </c>
      <c r="B102" s="19"/>
      <c r="C102" s="35" t="str">
        <f t="shared" si="9"/>
        <v/>
      </c>
      <c r="D102" s="35" t="str">
        <f t="shared" si="10"/>
        <v/>
      </c>
      <c r="E102" s="36">
        <f t="shared" si="7"/>
        <v>211.28571428571428</v>
      </c>
      <c r="F102" s="36">
        <f t="shared" si="8"/>
        <v>200.57142857142858</v>
      </c>
      <c r="G102" s="4"/>
      <c r="H102" s="4"/>
      <c r="I102" s="5"/>
    </row>
    <row r="103" spans="1:9" x14ac:dyDescent="0.3">
      <c r="A103" s="20">
        <f t="shared" si="11"/>
        <v>41716</v>
      </c>
      <c r="B103" s="19"/>
      <c r="C103" s="35" t="str">
        <f t="shared" si="9"/>
        <v/>
      </c>
      <c r="D103" s="35" t="str">
        <f t="shared" si="10"/>
        <v/>
      </c>
      <c r="E103" s="36">
        <f t="shared" si="7"/>
        <v>211.14285714285714</v>
      </c>
      <c r="F103" s="36">
        <f t="shared" si="8"/>
        <v>200.28571428571428</v>
      </c>
      <c r="G103" s="4"/>
      <c r="H103" s="4"/>
      <c r="I103" s="5"/>
    </row>
    <row r="104" spans="1:9" x14ac:dyDescent="0.3">
      <c r="A104" s="20">
        <f t="shared" si="11"/>
        <v>41717</v>
      </c>
      <c r="B104" s="19"/>
      <c r="C104" s="35" t="str">
        <f t="shared" si="9"/>
        <v/>
      </c>
      <c r="D104" s="35" t="str">
        <f t="shared" si="10"/>
        <v/>
      </c>
      <c r="E104" s="36">
        <f t="shared" si="7"/>
        <v>211</v>
      </c>
      <c r="F104" s="36">
        <f t="shared" si="8"/>
        <v>200</v>
      </c>
      <c r="G104" s="4"/>
      <c r="H104" s="4"/>
      <c r="I104" s="5"/>
    </row>
    <row r="105" spans="1:9" x14ac:dyDescent="0.3">
      <c r="A105" s="20">
        <f t="shared" si="11"/>
        <v>41718</v>
      </c>
      <c r="B105" s="19"/>
      <c r="C105" s="35" t="str">
        <f t="shared" si="9"/>
        <v/>
      </c>
      <c r="D105" s="35" t="str">
        <f t="shared" si="10"/>
        <v/>
      </c>
      <c r="E105" s="36">
        <f t="shared" si="7"/>
        <v>210.85714285714286</v>
      </c>
      <c r="F105" s="36">
        <f t="shared" si="8"/>
        <v>199.71428571428572</v>
      </c>
      <c r="G105" s="4"/>
      <c r="H105" s="4"/>
      <c r="I105" s="5"/>
    </row>
    <row r="106" spans="1:9" x14ac:dyDescent="0.3">
      <c r="A106" s="20">
        <f t="shared" si="11"/>
        <v>41719</v>
      </c>
      <c r="B106" s="19"/>
      <c r="C106" s="35" t="str">
        <f t="shared" si="9"/>
        <v/>
      </c>
      <c r="D106" s="35" t="str">
        <f t="shared" si="10"/>
        <v/>
      </c>
      <c r="E106" s="36">
        <f t="shared" si="7"/>
        <v>210.71428571428572</v>
      </c>
      <c r="F106" s="36">
        <f t="shared" si="8"/>
        <v>199.42857142857144</v>
      </c>
      <c r="G106" s="4"/>
      <c r="H106" s="4"/>
      <c r="I106" s="5"/>
    </row>
    <row r="107" spans="1:9" x14ac:dyDescent="0.3">
      <c r="A107" s="20">
        <f t="shared" si="11"/>
        <v>41720</v>
      </c>
      <c r="B107" s="19"/>
      <c r="C107" s="35" t="str">
        <f t="shared" si="9"/>
        <v/>
      </c>
      <c r="D107" s="35" t="str">
        <f t="shared" si="10"/>
        <v/>
      </c>
      <c r="E107" s="36">
        <f t="shared" si="7"/>
        <v>210.57142857142858</v>
      </c>
      <c r="F107" s="36">
        <f t="shared" si="8"/>
        <v>199.14285714285714</v>
      </c>
      <c r="G107" s="4"/>
      <c r="H107" s="4"/>
      <c r="I107" s="5"/>
    </row>
    <row r="108" spans="1:9" x14ac:dyDescent="0.3">
      <c r="A108" s="20">
        <f t="shared" si="11"/>
        <v>41721</v>
      </c>
      <c r="B108" s="19"/>
      <c r="C108" s="35" t="str">
        <f t="shared" si="9"/>
        <v/>
      </c>
      <c r="D108" s="35" t="str">
        <f t="shared" si="10"/>
        <v/>
      </c>
      <c r="E108" s="36">
        <f t="shared" si="7"/>
        <v>210.42857142857142</v>
      </c>
      <c r="F108" s="36">
        <f t="shared" si="8"/>
        <v>198.85714285714286</v>
      </c>
      <c r="G108" s="4"/>
      <c r="H108" s="4"/>
      <c r="I108" s="5"/>
    </row>
    <row r="109" spans="1:9" x14ac:dyDescent="0.3">
      <c r="A109" s="20">
        <f t="shared" si="11"/>
        <v>41722</v>
      </c>
      <c r="B109" s="19"/>
      <c r="C109" s="35" t="str">
        <f t="shared" si="9"/>
        <v/>
      </c>
      <c r="D109" s="35" t="str">
        <f t="shared" si="10"/>
        <v/>
      </c>
      <c r="E109" s="36">
        <f t="shared" si="7"/>
        <v>210.28571428571428</v>
      </c>
      <c r="F109" s="36">
        <f t="shared" si="8"/>
        <v>198.57142857142858</v>
      </c>
      <c r="G109" s="4"/>
      <c r="H109" s="4"/>
      <c r="I109" s="5"/>
    </row>
    <row r="110" spans="1:9" x14ac:dyDescent="0.3">
      <c r="A110" s="20">
        <f t="shared" si="11"/>
        <v>41723</v>
      </c>
      <c r="B110" s="19"/>
      <c r="C110" s="35" t="str">
        <f t="shared" si="9"/>
        <v/>
      </c>
      <c r="D110" s="35" t="str">
        <f t="shared" si="10"/>
        <v/>
      </c>
      <c r="E110" s="36">
        <f t="shared" si="7"/>
        <v>210.14285714285714</v>
      </c>
      <c r="F110" s="36">
        <f t="shared" si="8"/>
        <v>198.28571428571428</v>
      </c>
      <c r="G110" s="4"/>
      <c r="H110" s="4"/>
      <c r="I110" s="5"/>
    </row>
    <row r="111" spans="1:9" x14ac:dyDescent="0.3">
      <c r="A111" s="20">
        <f t="shared" si="11"/>
        <v>41724</v>
      </c>
      <c r="B111" s="19"/>
      <c r="C111" s="35" t="str">
        <f t="shared" si="9"/>
        <v/>
      </c>
      <c r="D111" s="35" t="str">
        <f t="shared" si="10"/>
        <v/>
      </c>
      <c r="E111" s="36">
        <f t="shared" si="7"/>
        <v>210</v>
      </c>
      <c r="F111" s="36">
        <f t="shared" si="8"/>
        <v>198</v>
      </c>
      <c r="G111" s="4"/>
      <c r="H111" s="4"/>
      <c r="I111" s="5"/>
    </row>
    <row r="112" spans="1:9" x14ac:dyDescent="0.3">
      <c r="A112" s="20">
        <f t="shared" si="11"/>
        <v>41725</v>
      </c>
      <c r="B112" s="19"/>
      <c r="C112" s="35" t="str">
        <f t="shared" si="9"/>
        <v/>
      </c>
      <c r="D112" s="35" t="str">
        <f t="shared" si="10"/>
        <v/>
      </c>
      <c r="E112" s="36">
        <f t="shared" si="7"/>
        <v>209.85714285714286</v>
      </c>
      <c r="F112" s="36">
        <f t="shared" si="8"/>
        <v>197.71428571428572</v>
      </c>
      <c r="G112" s="4"/>
      <c r="H112" s="4"/>
      <c r="I112" s="5"/>
    </row>
    <row r="113" spans="1:9" x14ac:dyDescent="0.3">
      <c r="A113" s="20">
        <f t="shared" si="11"/>
        <v>41726</v>
      </c>
      <c r="B113" s="19"/>
      <c r="C113" s="35" t="str">
        <f t="shared" si="9"/>
        <v/>
      </c>
      <c r="D113" s="35" t="str">
        <f t="shared" si="10"/>
        <v/>
      </c>
      <c r="E113" s="36">
        <f t="shared" si="7"/>
        <v>209.71428571428572</v>
      </c>
      <c r="F113" s="36">
        <f t="shared" si="8"/>
        <v>197.42857142857144</v>
      </c>
      <c r="G113" s="4"/>
      <c r="H113" s="4"/>
      <c r="I113" s="5"/>
    </row>
    <row r="114" spans="1:9" x14ac:dyDescent="0.3">
      <c r="A114" s="20">
        <f t="shared" si="11"/>
        <v>41727</v>
      </c>
      <c r="B114" s="19"/>
      <c r="C114" s="35" t="str">
        <f t="shared" si="9"/>
        <v/>
      </c>
      <c r="D114" s="35" t="str">
        <f t="shared" si="10"/>
        <v/>
      </c>
      <c r="E114" s="36">
        <f t="shared" si="7"/>
        <v>209.57142857142858</v>
      </c>
      <c r="F114" s="36">
        <f t="shared" si="8"/>
        <v>197.14285714285714</v>
      </c>
      <c r="G114" s="4"/>
      <c r="H114" s="4"/>
      <c r="I114" s="5"/>
    </row>
    <row r="115" spans="1:9" x14ac:dyDescent="0.3">
      <c r="A115" s="20">
        <f t="shared" si="11"/>
        <v>41728</v>
      </c>
      <c r="B115" s="19"/>
      <c r="C115" s="35" t="str">
        <f t="shared" si="9"/>
        <v/>
      </c>
      <c r="D115" s="35" t="str">
        <f t="shared" si="10"/>
        <v/>
      </c>
      <c r="E115" s="36">
        <f t="shared" si="7"/>
        <v>209.42857142857142</v>
      </c>
      <c r="F115" s="36">
        <f t="shared" si="8"/>
        <v>196.85714285714286</v>
      </c>
      <c r="G115" s="4"/>
      <c r="H115" s="4"/>
      <c r="I115" s="5"/>
    </row>
    <row r="116" spans="1:9" x14ac:dyDescent="0.3">
      <c r="A116" s="20">
        <f t="shared" si="11"/>
        <v>41729</v>
      </c>
      <c r="B116" s="19"/>
      <c r="C116" s="35" t="str">
        <f t="shared" si="9"/>
        <v/>
      </c>
      <c r="D116" s="35" t="str">
        <f t="shared" si="10"/>
        <v/>
      </c>
      <c r="E116" s="36">
        <f t="shared" si="7"/>
        <v>209.28571428571428</v>
      </c>
      <c r="F116" s="36">
        <f t="shared" si="8"/>
        <v>196.57142857142858</v>
      </c>
      <c r="G116" s="4"/>
      <c r="H116" s="4"/>
      <c r="I116" s="5"/>
    </row>
    <row r="117" spans="1:9" x14ac:dyDescent="0.3">
      <c r="A117" s="20">
        <f t="shared" si="11"/>
        <v>41730</v>
      </c>
      <c r="B117" s="19"/>
      <c r="C117" s="35" t="str">
        <f t="shared" si="9"/>
        <v/>
      </c>
      <c r="D117" s="35" t="str">
        <f t="shared" si="10"/>
        <v/>
      </c>
      <c r="E117" s="36">
        <f t="shared" si="7"/>
        <v>209.14285714285714</v>
      </c>
      <c r="F117" s="36">
        <f t="shared" si="8"/>
        <v>196.28571428571428</v>
      </c>
      <c r="G117" s="4"/>
      <c r="H117" s="4"/>
      <c r="I117" s="5"/>
    </row>
    <row r="118" spans="1:9" ht="15.75" x14ac:dyDescent="0.35">
      <c r="A118" s="51"/>
      <c r="B118" s="52"/>
      <c r="C118" s="53"/>
      <c r="D118" s="53"/>
      <c r="E118" s="54"/>
      <c r="F118" s="54"/>
      <c r="G118" s="4"/>
      <c r="H118" s="55" t="s">
        <v>42</v>
      </c>
      <c r="I118" s="5"/>
    </row>
    <row r="119" spans="1:9" x14ac:dyDescent="0.3">
      <c r="G119" s="4"/>
      <c r="H119" s="4"/>
      <c r="I119" s="5"/>
    </row>
    <row r="120" spans="1:9" x14ac:dyDescent="0.3">
      <c r="G120" s="4"/>
      <c r="H120" s="4"/>
      <c r="I120" s="5"/>
    </row>
    <row r="121" spans="1:9" x14ac:dyDescent="0.3">
      <c r="G121" s="4"/>
      <c r="H121" s="4"/>
      <c r="I121" s="5"/>
    </row>
    <row r="122" spans="1:9" x14ac:dyDescent="0.3">
      <c r="G122" s="4"/>
      <c r="H122" s="4"/>
      <c r="I122" s="5"/>
    </row>
    <row r="123" spans="1:9" x14ac:dyDescent="0.3">
      <c r="G123" s="4"/>
      <c r="H123" s="4"/>
      <c r="I123" s="5"/>
    </row>
    <row r="124" spans="1:9" x14ac:dyDescent="0.3">
      <c r="G124" s="4"/>
      <c r="H124" s="4"/>
      <c r="I124" s="5"/>
    </row>
    <row r="125" spans="1:9" x14ac:dyDescent="0.3">
      <c r="G125" s="4"/>
      <c r="H125" s="4"/>
      <c r="I125" s="5"/>
    </row>
    <row r="126" spans="1:9" x14ac:dyDescent="0.3">
      <c r="G126" s="4"/>
      <c r="H126" s="4"/>
      <c r="I126" s="5"/>
    </row>
    <row r="127" spans="1:9" x14ac:dyDescent="0.3">
      <c r="G127" s="4"/>
      <c r="H127" s="4"/>
      <c r="I127" s="5"/>
    </row>
    <row r="128" spans="1:9" x14ac:dyDescent="0.3">
      <c r="G128" s="4"/>
      <c r="H128" s="4"/>
      <c r="I128" s="5"/>
    </row>
    <row r="129" spans="7:9" x14ac:dyDescent="0.3">
      <c r="G129" s="4"/>
      <c r="H129" s="4"/>
      <c r="I129" s="5"/>
    </row>
  </sheetData>
  <phoneticPr fontId="2" type="noConversion"/>
  <hyperlinks>
    <hyperlink ref="A2" r:id="rId1"/>
  </hyperlinks>
  <printOptions horizontalCentered="1"/>
  <pageMargins left="0.75" right="0.75" top="0.5" bottom="0.5" header="0.5" footer="0.125"/>
  <pageSetup fitToHeight="0" orientation="portrait" r:id="rId2"/>
  <headerFooter alignWithMargins="0">
    <oddFooter>&amp;L&amp;8http://www.vertex42.com/ExcelTemplates/weight-loss-chart.html&amp;R&amp;8© 2009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workbookViewId="0">
      <selection activeCell="C4" sqref="C4"/>
    </sheetView>
  </sheetViews>
  <sheetFormatPr defaultRowHeight="15" x14ac:dyDescent="0.3"/>
  <cols>
    <col min="1" max="1" width="8.7109375" style="1" customWidth="1"/>
    <col min="2" max="2" width="11.7109375" style="1" customWidth="1"/>
    <col min="3" max="3" width="9.7109375" style="1" customWidth="1"/>
    <col min="4" max="4" width="6.5703125" style="1" customWidth="1"/>
    <col min="5" max="5" width="8.85546875" style="1" customWidth="1"/>
    <col min="6" max="6" width="9.7109375" style="1" customWidth="1"/>
    <col min="7" max="7" width="3" style="1" customWidth="1"/>
    <col min="8" max="8" width="11.5703125" style="1" customWidth="1"/>
    <col min="9" max="9" width="8" style="1" customWidth="1"/>
    <col min="10" max="10" width="12" style="1" customWidth="1"/>
    <col min="11" max="12" width="9.140625" style="1"/>
    <col min="13" max="13" width="11.7109375" style="1" customWidth="1"/>
    <col min="14" max="16384" width="9.140625" style="1"/>
  </cols>
  <sheetData>
    <row r="1" spans="1:10" ht="27.95" customHeight="1" x14ac:dyDescent="0.3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5" t="s">
        <v>28</v>
      </c>
    </row>
    <row r="3" spans="1:10" x14ac:dyDescent="0.3">
      <c r="A3" s="24"/>
      <c r="B3" s="24"/>
      <c r="C3" s="26"/>
      <c r="D3" s="27"/>
      <c r="E3" s="26"/>
      <c r="F3" s="26"/>
      <c r="G3" s="26"/>
      <c r="H3" s="26"/>
      <c r="I3" s="26"/>
      <c r="J3" s="26"/>
    </row>
    <row r="4" spans="1:10" s="2" customFormat="1" ht="14.25" customHeight="1" x14ac:dyDescent="0.3">
      <c r="A4" s="28"/>
      <c r="B4" s="29" t="s">
        <v>22</v>
      </c>
      <c r="C4" s="17">
        <v>84</v>
      </c>
      <c r="D4" s="28"/>
      <c r="E4" s="29" t="s">
        <v>5</v>
      </c>
      <c r="F4" s="17">
        <v>73</v>
      </c>
      <c r="G4" s="28"/>
      <c r="H4" s="29" t="s">
        <v>23</v>
      </c>
      <c r="I4" s="37">
        <v>177</v>
      </c>
      <c r="J4" s="28"/>
    </row>
    <row r="5" spans="1:10" ht="15.95" customHeight="1" x14ac:dyDescent="0.3">
      <c r="A5" s="26"/>
      <c r="B5" s="29" t="s">
        <v>1</v>
      </c>
      <c r="C5" s="18">
        <v>41640</v>
      </c>
      <c r="D5" s="26"/>
      <c r="E5" s="29" t="s">
        <v>6</v>
      </c>
      <c r="F5" s="18">
        <f>C5+90</f>
        <v>41730</v>
      </c>
      <c r="G5" s="26"/>
      <c r="H5" s="31"/>
      <c r="I5" s="26"/>
      <c r="J5" s="26"/>
    </row>
    <row r="6" spans="1:10" ht="15.95" customHeight="1" x14ac:dyDescent="0.3">
      <c r="A6" s="26"/>
      <c r="B6" s="29" t="s">
        <v>10</v>
      </c>
      <c r="C6" s="30">
        <f>IF(OR(ISBLANK(C4),ISERROR(C4/($I$4/100)^2))," --- ",C4/($I$4/100)^2)</f>
        <v>26.812218711098343</v>
      </c>
      <c r="D6" s="26"/>
      <c r="E6" s="29" t="s">
        <v>11</v>
      </c>
      <c r="F6" s="30">
        <f>IF(OR(ISBLANK(F4),ISERROR(F4/($I$4/100)^2))," --- ",F4/($I$4/100)^2)</f>
        <v>23.301094832264035</v>
      </c>
      <c r="G6" s="26"/>
      <c r="H6" s="31"/>
      <c r="I6" s="26"/>
      <c r="J6" s="26"/>
    </row>
    <row r="7" spans="1:10" s="2" customFormat="1" x14ac:dyDescent="0.3">
      <c r="A7" s="4"/>
      <c r="B7" s="5"/>
      <c r="C7" s="6"/>
      <c r="D7" s="4"/>
      <c r="E7" s="6"/>
      <c r="F7" s="4"/>
      <c r="G7" s="4"/>
      <c r="H7" s="4"/>
      <c r="I7" s="5"/>
      <c r="J7" s="4"/>
    </row>
    <row r="8" spans="1:10" s="2" customFormat="1" x14ac:dyDescent="0.3">
      <c r="A8" s="4"/>
      <c r="B8" s="5"/>
      <c r="C8" s="6"/>
      <c r="D8" s="4"/>
      <c r="E8" s="6"/>
      <c r="F8" s="4"/>
      <c r="G8" s="4"/>
      <c r="H8" s="4"/>
      <c r="I8" s="5"/>
      <c r="J8" s="4"/>
    </row>
    <row r="9" spans="1:10" s="2" customFormat="1" x14ac:dyDescent="0.3">
      <c r="A9" s="4"/>
      <c r="B9" s="10" t="s">
        <v>12</v>
      </c>
      <c r="C9" s="11"/>
      <c r="D9" s="4"/>
      <c r="E9" s="6"/>
      <c r="F9" s="4"/>
      <c r="G9" s="4"/>
      <c r="H9" s="4"/>
      <c r="I9" s="5"/>
      <c r="J9" s="4"/>
    </row>
    <row r="10" spans="1:10" s="2" customFormat="1" x14ac:dyDescent="0.3">
      <c r="A10" s="4"/>
      <c r="B10" s="12" t="s">
        <v>13</v>
      </c>
      <c r="C10" s="13">
        <f>C5</f>
        <v>41640</v>
      </c>
      <c r="D10" s="4"/>
      <c r="E10" s="6"/>
      <c r="F10" s="4"/>
      <c r="G10" s="4"/>
      <c r="H10" s="4"/>
      <c r="I10" s="5"/>
      <c r="J10" s="4"/>
    </row>
    <row r="11" spans="1:10" s="2" customFormat="1" x14ac:dyDescent="0.3">
      <c r="A11" s="4"/>
      <c r="B11" s="12" t="s">
        <v>14</v>
      </c>
      <c r="C11" s="13">
        <f>MAX(A27:A118)</f>
        <v>41730</v>
      </c>
      <c r="D11" s="4"/>
      <c r="E11" s="6"/>
      <c r="F11" s="4"/>
      <c r="G11" s="4"/>
      <c r="H11" s="4"/>
      <c r="I11" s="5"/>
      <c r="J11" s="4"/>
    </row>
    <row r="12" spans="1:10" s="2" customFormat="1" x14ac:dyDescent="0.3">
      <c r="A12" s="4"/>
      <c r="B12" s="14"/>
      <c r="C12" s="4"/>
      <c r="D12" s="4"/>
      <c r="E12" s="6"/>
      <c r="F12" s="4"/>
      <c r="G12" s="4"/>
      <c r="H12" s="4"/>
      <c r="I12" s="5"/>
      <c r="J12" s="4"/>
    </row>
    <row r="13" spans="1:10" s="2" customFormat="1" x14ac:dyDescent="0.3">
      <c r="A13" s="4"/>
      <c r="B13" s="15" t="s">
        <v>15</v>
      </c>
      <c r="C13" s="12" t="s">
        <v>9</v>
      </c>
      <c r="D13" s="12" t="s">
        <v>2</v>
      </c>
      <c r="E13" s="6"/>
      <c r="F13" s="4"/>
      <c r="G13" s="4"/>
      <c r="H13" s="4"/>
      <c r="I13" s="5"/>
      <c r="J13" s="4"/>
    </row>
    <row r="14" spans="1:10" s="2" customFormat="1" x14ac:dyDescent="0.3">
      <c r="A14" s="4"/>
      <c r="B14" s="11" t="str">
        <f>"BMI="&amp;C14</f>
        <v>BMI=19</v>
      </c>
      <c r="C14" s="16">
        <v>19</v>
      </c>
      <c r="D14" s="7">
        <f>C14*($I$4/100)^2</f>
        <v>59.525100000000002</v>
      </c>
      <c r="E14" s="6"/>
      <c r="F14" s="4"/>
      <c r="G14" s="4"/>
      <c r="H14" s="4"/>
      <c r="I14" s="5"/>
      <c r="J14" s="4"/>
    </row>
    <row r="15" spans="1:10" s="2" customFormat="1" x14ac:dyDescent="0.3">
      <c r="A15" s="4"/>
      <c r="B15" s="11" t="str">
        <f>"BMI="&amp;C15</f>
        <v>BMI=25</v>
      </c>
      <c r="C15" s="16">
        <v>25</v>
      </c>
      <c r="D15" s="7">
        <f>C15*($I$4/100)^2</f>
        <v>78.322500000000005</v>
      </c>
      <c r="E15" s="6"/>
      <c r="F15" s="4"/>
      <c r="G15" s="4"/>
      <c r="H15" s="4"/>
      <c r="I15" s="5"/>
      <c r="J15" s="4"/>
    </row>
    <row r="16" spans="1:10" s="2" customFormat="1" x14ac:dyDescent="0.3">
      <c r="A16" s="4"/>
      <c r="B16" s="11" t="str">
        <f>"BMI="&amp;C16</f>
        <v>BMI=30</v>
      </c>
      <c r="C16" s="16">
        <v>30</v>
      </c>
      <c r="D16" s="7">
        <f>C16*($I$4/100)^2</f>
        <v>93.987000000000009</v>
      </c>
      <c r="E16" s="6"/>
      <c r="F16" s="4"/>
      <c r="G16" s="4"/>
      <c r="H16" s="4"/>
      <c r="I16" s="5"/>
      <c r="J16" s="4"/>
    </row>
    <row r="17" spans="1:15" s="2" customFormat="1" x14ac:dyDescent="0.3">
      <c r="A17" s="4"/>
      <c r="B17" s="5"/>
      <c r="C17" s="6"/>
      <c r="D17" s="4"/>
      <c r="E17" s="6"/>
      <c r="F17" s="4"/>
      <c r="G17" s="4"/>
      <c r="H17" s="4"/>
      <c r="I17" s="5"/>
      <c r="J17" s="4"/>
    </row>
    <row r="18" spans="1:15" s="2" customFormat="1" x14ac:dyDescent="0.3">
      <c r="A18" s="4"/>
      <c r="B18" s="5"/>
      <c r="C18" s="6"/>
      <c r="D18" s="4"/>
      <c r="E18" s="6"/>
      <c r="F18" s="4"/>
      <c r="G18" s="4"/>
      <c r="H18" s="4"/>
      <c r="I18" s="5"/>
      <c r="J18" s="4"/>
    </row>
    <row r="19" spans="1:15" s="2" customFormat="1" x14ac:dyDescent="0.3">
      <c r="A19" s="4"/>
      <c r="B19" s="5"/>
      <c r="C19" s="6"/>
      <c r="D19" s="4"/>
      <c r="E19" s="6"/>
      <c r="F19" s="4"/>
      <c r="G19" s="4"/>
      <c r="H19" s="4"/>
      <c r="I19" s="5"/>
      <c r="J19" s="4"/>
    </row>
    <row r="20" spans="1:15" s="2" customFormat="1" x14ac:dyDescent="0.3">
      <c r="A20" s="4"/>
      <c r="B20" s="5"/>
      <c r="C20" s="6"/>
      <c r="D20" s="4"/>
      <c r="E20" s="6"/>
      <c r="F20" s="4"/>
      <c r="G20" s="4"/>
      <c r="H20" s="4"/>
      <c r="I20" s="5"/>
      <c r="J20" s="4"/>
    </row>
    <row r="21" spans="1:15" s="2" customFormat="1" x14ac:dyDescent="0.3">
      <c r="A21" s="4"/>
      <c r="B21" s="5"/>
      <c r="C21" s="6"/>
      <c r="D21" s="4"/>
      <c r="E21" s="6"/>
      <c r="F21" s="4"/>
      <c r="G21" s="4"/>
      <c r="H21" s="4"/>
      <c r="I21" s="5"/>
      <c r="J21" s="4"/>
    </row>
    <row r="22" spans="1:15" s="2" customFormat="1" x14ac:dyDescent="0.3">
      <c r="A22" s="4"/>
      <c r="B22" s="5"/>
      <c r="C22" s="6"/>
      <c r="D22" s="4"/>
      <c r="E22" s="6"/>
      <c r="F22" s="4"/>
      <c r="G22" s="4"/>
      <c r="H22" s="4"/>
      <c r="I22" s="5"/>
      <c r="J22" s="4"/>
    </row>
    <row r="23" spans="1:15" s="2" customFormat="1" x14ac:dyDescent="0.3">
      <c r="A23" s="4"/>
      <c r="B23" s="5"/>
      <c r="C23" s="6"/>
      <c r="D23" s="4"/>
      <c r="E23" s="6"/>
      <c r="F23" s="4"/>
      <c r="G23" s="4"/>
      <c r="H23" s="4"/>
      <c r="I23" s="5"/>
      <c r="J23" s="4"/>
    </row>
    <row r="24" spans="1:15" s="2" customFormat="1" x14ac:dyDescent="0.3">
      <c r="A24" s="4"/>
      <c r="B24" s="5"/>
      <c r="C24" s="6"/>
      <c r="D24" s="4"/>
      <c r="E24" s="6"/>
      <c r="F24" s="4"/>
      <c r="G24" s="4"/>
      <c r="H24" s="4"/>
      <c r="I24" s="5"/>
      <c r="J24" s="4"/>
    </row>
    <row r="25" spans="1:15" s="2" customFormat="1" x14ac:dyDescent="0.3">
      <c r="A25" s="4"/>
      <c r="B25" s="5"/>
      <c r="C25" s="6"/>
      <c r="D25" s="4"/>
      <c r="E25" s="6"/>
      <c r="F25" s="4"/>
      <c r="G25" s="4"/>
      <c r="H25" s="4"/>
      <c r="I25" s="5"/>
      <c r="J25" s="4"/>
    </row>
    <row r="26" spans="1:15" s="2" customFormat="1" x14ac:dyDescent="0.3">
      <c r="A26" s="4"/>
      <c r="B26" s="5"/>
      <c r="C26" s="6"/>
      <c r="D26" s="4"/>
      <c r="E26" s="6"/>
      <c r="F26" s="4"/>
      <c r="G26" s="4"/>
      <c r="H26" s="4"/>
      <c r="I26" s="5"/>
      <c r="J26" s="4"/>
    </row>
    <row r="27" spans="1:15" x14ac:dyDescent="0.3">
      <c r="A27" s="32" t="s">
        <v>3</v>
      </c>
      <c r="B27" s="32" t="s">
        <v>26</v>
      </c>
      <c r="C27" s="33" t="s">
        <v>16</v>
      </c>
      <c r="D27" s="32" t="s">
        <v>17</v>
      </c>
      <c r="E27" s="34" t="s">
        <v>24</v>
      </c>
      <c r="F27" s="34" t="s">
        <v>25</v>
      </c>
      <c r="G27" s="4"/>
    </row>
    <row r="28" spans="1:15" ht="15.75" x14ac:dyDescent="0.35">
      <c r="A28" s="20">
        <f>C5+1</f>
        <v>41641</v>
      </c>
      <c r="B28" s="19">
        <v>84.2</v>
      </c>
      <c r="C28" s="35">
        <f t="shared" ref="C28:C59" si="0">IF(B28="","",B28-$C$4)</f>
        <v>0.20000000000000284</v>
      </c>
      <c r="D28" s="35">
        <f>IF(ISBLANK(B28),"",B28/($I$4/100)^2)</f>
        <v>26.876057327077149</v>
      </c>
      <c r="E28" s="36">
        <f>$C$4-($A28-$C$5)*(0.5/7)</f>
        <v>83.928571428571431</v>
      </c>
      <c r="F28" s="36">
        <f>$C$4-($A28-$C$5)*(1/7)</f>
        <v>83.857142857142861</v>
      </c>
      <c r="G28" s="4"/>
      <c r="H28" s="22" t="s">
        <v>29</v>
      </c>
    </row>
    <row r="29" spans="1:15" x14ac:dyDescent="0.3">
      <c r="A29" s="20">
        <f t="shared" ref="A29:A92" si="1">A28+1</f>
        <v>41642</v>
      </c>
      <c r="B29" s="19">
        <v>83.7</v>
      </c>
      <c r="C29" s="35">
        <f t="shared" si="0"/>
        <v>-0.29999999999999716</v>
      </c>
      <c r="D29" s="35">
        <f t="shared" ref="D29:D92" si="2">IF(ISBLANK(B29),"",B29/($I$4/100)^2)</f>
        <v>26.716460787130135</v>
      </c>
      <c r="E29" s="36">
        <f t="shared" ref="E29:E92" si="3">$C$4-($A29-$C$5)*(0.5/7)</f>
        <v>83.857142857142861</v>
      </c>
      <c r="F29" s="36">
        <f t="shared" ref="F29:F92" si="4">$C$4-($A29-$C$5)*(1/7)</f>
        <v>83.714285714285708</v>
      </c>
      <c r="G29" s="4"/>
    </row>
    <row r="30" spans="1:15" x14ac:dyDescent="0.3">
      <c r="A30" s="20">
        <f t="shared" si="1"/>
        <v>41643</v>
      </c>
      <c r="B30" s="19">
        <v>84</v>
      </c>
      <c r="C30" s="35">
        <f t="shared" si="0"/>
        <v>0</v>
      </c>
      <c r="D30" s="35">
        <f t="shared" si="2"/>
        <v>26.812218711098343</v>
      </c>
      <c r="E30" s="36">
        <f t="shared" si="3"/>
        <v>83.785714285714292</v>
      </c>
      <c r="F30" s="36">
        <f t="shared" si="4"/>
        <v>83.571428571428569</v>
      </c>
      <c r="G30" s="4"/>
    </row>
    <row r="31" spans="1:15" x14ac:dyDescent="0.3">
      <c r="A31" s="20">
        <f t="shared" si="1"/>
        <v>41644</v>
      </c>
      <c r="B31" s="19">
        <v>84.1</v>
      </c>
      <c r="C31" s="35">
        <f t="shared" si="0"/>
        <v>9.9999999999994316E-2</v>
      </c>
      <c r="D31" s="35">
        <f t="shared" si="2"/>
        <v>26.844138019087744</v>
      </c>
      <c r="E31" s="36">
        <f t="shared" si="3"/>
        <v>83.714285714285708</v>
      </c>
      <c r="F31" s="36">
        <f t="shared" si="4"/>
        <v>83.428571428571431</v>
      </c>
      <c r="G31" s="4"/>
    </row>
    <row r="32" spans="1:15" x14ac:dyDescent="0.3">
      <c r="A32" s="20">
        <f t="shared" si="1"/>
        <v>41645</v>
      </c>
      <c r="B32" s="19">
        <v>83.7</v>
      </c>
      <c r="C32" s="35">
        <f t="shared" si="0"/>
        <v>-0.29999999999999716</v>
      </c>
      <c r="D32" s="35">
        <f t="shared" si="2"/>
        <v>26.716460787130135</v>
      </c>
      <c r="E32" s="36">
        <f t="shared" si="3"/>
        <v>83.642857142857139</v>
      </c>
      <c r="F32" s="36">
        <f t="shared" si="4"/>
        <v>83.285714285714292</v>
      </c>
      <c r="G32" s="4"/>
      <c r="O32" s="9"/>
    </row>
    <row r="33" spans="1:15" x14ac:dyDescent="0.3">
      <c r="A33" s="20">
        <f t="shared" si="1"/>
        <v>41646</v>
      </c>
      <c r="B33" s="19">
        <v>83.5</v>
      </c>
      <c r="C33" s="35">
        <f t="shared" si="0"/>
        <v>-0.5</v>
      </c>
      <c r="D33" s="35">
        <f t="shared" si="2"/>
        <v>26.652622171151329</v>
      </c>
      <c r="E33" s="36">
        <f t="shared" si="3"/>
        <v>83.571428571428569</v>
      </c>
      <c r="F33" s="36">
        <f t="shared" si="4"/>
        <v>83.142857142857139</v>
      </c>
      <c r="G33" s="4"/>
      <c r="O33" s="9"/>
    </row>
    <row r="34" spans="1:15" x14ac:dyDescent="0.3">
      <c r="A34" s="20">
        <f t="shared" si="1"/>
        <v>41647</v>
      </c>
      <c r="B34" s="19">
        <v>83.6</v>
      </c>
      <c r="C34" s="35">
        <f t="shared" si="0"/>
        <v>-0.40000000000000568</v>
      </c>
      <c r="D34" s="35">
        <f t="shared" si="2"/>
        <v>26.68454147914073</v>
      </c>
      <c r="E34" s="36">
        <f t="shared" si="3"/>
        <v>83.5</v>
      </c>
      <c r="F34" s="36">
        <f t="shared" si="4"/>
        <v>83</v>
      </c>
      <c r="G34" s="4"/>
    </row>
    <row r="35" spans="1:15" x14ac:dyDescent="0.3">
      <c r="A35" s="20">
        <f t="shared" si="1"/>
        <v>41648</v>
      </c>
      <c r="B35" s="19">
        <v>84.5</v>
      </c>
      <c r="C35" s="35">
        <f t="shared" si="0"/>
        <v>0.5</v>
      </c>
      <c r="D35" s="35">
        <f t="shared" si="2"/>
        <v>26.971815251045356</v>
      </c>
      <c r="E35" s="36">
        <f t="shared" si="3"/>
        <v>83.428571428571431</v>
      </c>
      <c r="F35" s="36">
        <f t="shared" si="4"/>
        <v>82.857142857142861</v>
      </c>
      <c r="G35" s="4"/>
      <c r="I35" s="5"/>
      <c r="J35" s="3"/>
      <c r="L35" s="8"/>
    </row>
    <row r="36" spans="1:15" x14ac:dyDescent="0.3">
      <c r="A36" s="20">
        <f t="shared" si="1"/>
        <v>41649</v>
      </c>
      <c r="B36" s="19">
        <v>84</v>
      </c>
      <c r="C36" s="35">
        <f t="shared" si="0"/>
        <v>0</v>
      </c>
      <c r="D36" s="35">
        <f t="shared" si="2"/>
        <v>26.812218711098343</v>
      </c>
      <c r="E36" s="36">
        <f t="shared" si="3"/>
        <v>83.357142857142861</v>
      </c>
      <c r="F36" s="36">
        <f t="shared" si="4"/>
        <v>82.714285714285708</v>
      </c>
      <c r="G36" s="4"/>
      <c r="I36" s="5"/>
      <c r="J36" s="3"/>
    </row>
    <row r="37" spans="1:15" x14ac:dyDescent="0.3">
      <c r="A37" s="20">
        <f t="shared" si="1"/>
        <v>41650</v>
      </c>
      <c r="B37" s="19">
        <v>83.6</v>
      </c>
      <c r="C37" s="35">
        <f t="shared" si="0"/>
        <v>-0.40000000000000568</v>
      </c>
      <c r="D37" s="35">
        <f t="shared" si="2"/>
        <v>26.68454147914073</v>
      </c>
      <c r="E37" s="36">
        <f t="shared" si="3"/>
        <v>83.285714285714292</v>
      </c>
      <c r="F37" s="36">
        <f t="shared" si="4"/>
        <v>82.571428571428569</v>
      </c>
      <c r="G37" s="4"/>
      <c r="I37" s="5"/>
      <c r="J37" s="3"/>
    </row>
    <row r="38" spans="1:15" x14ac:dyDescent="0.3">
      <c r="A38" s="20">
        <f t="shared" si="1"/>
        <v>41651</v>
      </c>
      <c r="B38" s="19">
        <v>84.2</v>
      </c>
      <c r="C38" s="35">
        <f t="shared" si="0"/>
        <v>0.20000000000000284</v>
      </c>
      <c r="D38" s="35">
        <f t="shared" si="2"/>
        <v>26.876057327077149</v>
      </c>
      <c r="E38" s="36">
        <f t="shared" si="3"/>
        <v>83.214285714285708</v>
      </c>
      <c r="F38" s="36">
        <f t="shared" si="4"/>
        <v>82.428571428571431</v>
      </c>
      <c r="G38" s="4"/>
      <c r="I38" s="5"/>
      <c r="J38" s="3"/>
    </row>
    <row r="39" spans="1:15" x14ac:dyDescent="0.3">
      <c r="A39" s="20">
        <f t="shared" si="1"/>
        <v>41652</v>
      </c>
      <c r="B39" s="19">
        <v>83.6</v>
      </c>
      <c r="C39" s="35">
        <f t="shared" si="0"/>
        <v>-0.40000000000000568</v>
      </c>
      <c r="D39" s="35">
        <f t="shared" si="2"/>
        <v>26.68454147914073</v>
      </c>
      <c r="E39" s="36">
        <f t="shared" si="3"/>
        <v>83.142857142857139</v>
      </c>
      <c r="F39" s="36">
        <f t="shared" si="4"/>
        <v>82.285714285714292</v>
      </c>
      <c r="G39" s="4"/>
      <c r="I39" s="5"/>
      <c r="J39" s="3"/>
    </row>
    <row r="40" spans="1:15" x14ac:dyDescent="0.3">
      <c r="A40" s="20">
        <f t="shared" si="1"/>
        <v>41653</v>
      </c>
      <c r="B40" s="19">
        <v>83.3</v>
      </c>
      <c r="C40" s="35">
        <f t="shared" si="0"/>
        <v>-0.70000000000000284</v>
      </c>
      <c r="D40" s="35">
        <f t="shared" si="2"/>
        <v>26.588783555172522</v>
      </c>
      <c r="E40" s="36">
        <f t="shared" si="3"/>
        <v>83.071428571428569</v>
      </c>
      <c r="F40" s="36">
        <f t="shared" si="4"/>
        <v>82.142857142857139</v>
      </c>
      <c r="G40" s="4"/>
      <c r="I40" s="5"/>
      <c r="J40" s="3"/>
    </row>
    <row r="41" spans="1:15" x14ac:dyDescent="0.3">
      <c r="A41" s="20">
        <f t="shared" si="1"/>
        <v>41654</v>
      </c>
      <c r="B41" s="19">
        <v>83.2</v>
      </c>
      <c r="C41" s="35">
        <f t="shared" si="0"/>
        <v>-0.79999999999999716</v>
      </c>
      <c r="D41" s="35">
        <f t="shared" si="2"/>
        <v>26.556864247183121</v>
      </c>
      <c r="E41" s="36">
        <f t="shared" si="3"/>
        <v>83</v>
      </c>
      <c r="F41" s="36">
        <f t="shared" si="4"/>
        <v>82</v>
      </c>
      <c r="G41" s="4"/>
      <c r="I41" s="5"/>
      <c r="J41" s="3"/>
    </row>
    <row r="42" spans="1:15" x14ac:dyDescent="0.3">
      <c r="A42" s="20">
        <f t="shared" si="1"/>
        <v>41655</v>
      </c>
      <c r="B42" s="19">
        <v>83</v>
      </c>
      <c r="C42" s="35">
        <f t="shared" si="0"/>
        <v>-1</v>
      </c>
      <c r="D42" s="35">
        <f t="shared" si="2"/>
        <v>26.493025631204315</v>
      </c>
      <c r="E42" s="36">
        <f t="shared" si="3"/>
        <v>82.928571428571431</v>
      </c>
      <c r="F42" s="36">
        <f t="shared" si="4"/>
        <v>81.857142857142861</v>
      </c>
      <c r="G42" s="4"/>
      <c r="I42" s="5"/>
      <c r="J42" s="3"/>
    </row>
    <row r="43" spans="1:15" x14ac:dyDescent="0.3">
      <c r="A43" s="20">
        <f t="shared" si="1"/>
        <v>41656</v>
      </c>
      <c r="B43" s="19">
        <v>82.4</v>
      </c>
      <c r="C43" s="35">
        <f t="shared" si="0"/>
        <v>-1.5999999999999943</v>
      </c>
      <c r="D43" s="35">
        <f t="shared" si="2"/>
        <v>26.3015097832679</v>
      </c>
      <c r="E43" s="36">
        <f t="shared" si="3"/>
        <v>82.857142857142861</v>
      </c>
      <c r="F43" s="36">
        <f t="shared" si="4"/>
        <v>81.714285714285708</v>
      </c>
      <c r="G43" s="4"/>
      <c r="I43" s="5"/>
      <c r="J43" s="3"/>
    </row>
    <row r="44" spans="1:15" x14ac:dyDescent="0.3">
      <c r="A44" s="20">
        <f t="shared" si="1"/>
        <v>41657</v>
      </c>
      <c r="B44" s="19">
        <v>82</v>
      </c>
      <c r="C44" s="35">
        <f t="shared" si="0"/>
        <v>-2</v>
      </c>
      <c r="D44" s="35">
        <f t="shared" si="2"/>
        <v>26.173832551310287</v>
      </c>
      <c r="E44" s="36">
        <f t="shared" si="3"/>
        <v>82.785714285714292</v>
      </c>
      <c r="F44" s="36">
        <f t="shared" si="4"/>
        <v>81.571428571428569</v>
      </c>
      <c r="G44" s="4"/>
      <c r="I44" s="5"/>
      <c r="J44" s="3"/>
    </row>
    <row r="45" spans="1:15" x14ac:dyDescent="0.3">
      <c r="A45" s="20">
        <f t="shared" si="1"/>
        <v>41658</v>
      </c>
      <c r="B45" s="19">
        <v>82.7</v>
      </c>
      <c r="C45" s="35">
        <f t="shared" si="0"/>
        <v>-1.2999999999999972</v>
      </c>
      <c r="D45" s="35">
        <f t="shared" si="2"/>
        <v>26.397267707236107</v>
      </c>
      <c r="E45" s="36">
        <f t="shared" si="3"/>
        <v>82.714285714285708</v>
      </c>
      <c r="F45" s="36">
        <f t="shared" si="4"/>
        <v>81.428571428571431</v>
      </c>
      <c r="G45" s="4"/>
      <c r="I45" s="5"/>
      <c r="J45" s="3"/>
    </row>
    <row r="46" spans="1:15" x14ac:dyDescent="0.3">
      <c r="A46" s="20">
        <f t="shared" si="1"/>
        <v>41659</v>
      </c>
      <c r="B46" s="19">
        <v>82.4</v>
      </c>
      <c r="C46" s="35">
        <f t="shared" si="0"/>
        <v>-1.5999999999999943</v>
      </c>
      <c r="D46" s="35">
        <f t="shared" si="2"/>
        <v>26.3015097832679</v>
      </c>
      <c r="E46" s="36">
        <f t="shared" si="3"/>
        <v>82.642857142857139</v>
      </c>
      <c r="F46" s="36">
        <f t="shared" si="4"/>
        <v>81.285714285714292</v>
      </c>
      <c r="G46" s="4"/>
      <c r="I46" s="5"/>
      <c r="J46" s="3"/>
    </row>
    <row r="47" spans="1:15" x14ac:dyDescent="0.3">
      <c r="A47" s="20">
        <f t="shared" si="1"/>
        <v>41660</v>
      </c>
      <c r="B47" s="19"/>
      <c r="C47" s="35" t="str">
        <f t="shared" si="0"/>
        <v/>
      </c>
      <c r="D47" s="35" t="str">
        <f t="shared" si="2"/>
        <v/>
      </c>
      <c r="E47" s="36">
        <f t="shared" si="3"/>
        <v>82.571428571428569</v>
      </c>
      <c r="F47" s="36">
        <f t="shared" si="4"/>
        <v>81.142857142857139</v>
      </c>
      <c r="G47" s="4"/>
      <c r="H47" s="4"/>
      <c r="I47" s="5"/>
      <c r="J47" s="3"/>
    </row>
    <row r="48" spans="1:15" x14ac:dyDescent="0.3">
      <c r="A48" s="20">
        <f t="shared" si="1"/>
        <v>41661</v>
      </c>
      <c r="B48" s="19"/>
      <c r="C48" s="35" t="str">
        <f t="shared" si="0"/>
        <v/>
      </c>
      <c r="D48" s="35" t="str">
        <f t="shared" si="2"/>
        <v/>
      </c>
      <c r="E48" s="36">
        <f t="shared" si="3"/>
        <v>82.5</v>
      </c>
      <c r="F48" s="36">
        <f t="shared" si="4"/>
        <v>81</v>
      </c>
      <c r="G48" s="4"/>
      <c r="H48" s="4"/>
      <c r="I48" s="5"/>
      <c r="J48" s="3"/>
    </row>
    <row r="49" spans="1:10" x14ac:dyDescent="0.3">
      <c r="A49" s="20">
        <f t="shared" si="1"/>
        <v>41662</v>
      </c>
      <c r="B49" s="19"/>
      <c r="C49" s="35" t="str">
        <f t="shared" si="0"/>
        <v/>
      </c>
      <c r="D49" s="35" t="str">
        <f t="shared" si="2"/>
        <v/>
      </c>
      <c r="E49" s="36">
        <f t="shared" si="3"/>
        <v>82.428571428571431</v>
      </c>
      <c r="F49" s="36">
        <f t="shared" si="4"/>
        <v>80.857142857142861</v>
      </c>
      <c r="G49" s="4"/>
      <c r="H49" s="4"/>
      <c r="I49" s="5"/>
      <c r="J49" s="3"/>
    </row>
    <row r="50" spans="1:10" x14ac:dyDescent="0.3">
      <c r="A50" s="20">
        <f t="shared" si="1"/>
        <v>41663</v>
      </c>
      <c r="B50" s="19"/>
      <c r="C50" s="35" t="str">
        <f t="shared" si="0"/>
        <v/>
      </c>
      <c r="D50" s="35" t="str">
        <f t="shared" si="2"/>
        <v/>
      </c>
      <c r="E50" s="36">
        <f t="shared" si="3"/>
        <v>82.357142857142861</v>
      </c>
      <c r="F50" s="36">
        <f t="shared" si="4"/>
        <v>80.714285714285708</v>
      </c>
      <c r="G50" s="4"/>
      <c r="H50" s="4"/>
      <c r="I50" s="5"/>
      <c r="J50" s="3"/>
    </row>
    <row r="51" spans="1:10" x14ac:dyDescent="0.3">
      <c r="A51" s="20">
        <f t="shared" si="1"/>
        <v>41664</v>
      </c>
      <c r="B51" s="19"/>
      <c r="C51" s="35" t="str">
        <f t="shared" si="0"/>
        <v/>
      </c>
      <c r="D51" s="35" t="str">
        <f t="shared" si="2"/>
        <v/>
      </c>
      <c r="E51" s="36">
        <f t="shared" si="3"/>
        <v>82.285714285714292</v>
      </c>
      <c r="F51" s="36">
        <f t="shared" si="4"/>
        <v>80.571428571428569</v>
      </c>
      <c r="G51" s="4"/>
      <c r="H51" s="4"/>
      <c r="I51" s="5"/>
      <c r="J51" s="3"/>
    </row>
    <row r="52" spans="1:10" x14ac:dyDescent="0.3">
      <c r="A52" s="20">
        <f t="shared" si="1"/>
        <v>41665</v>
      </c>
      <c r="B52" s="19"/>
      <c r="C52" s="35" t="str">
        <f t="shared" si="0"/>
        <v/>
      </c>
      <c r="D52" s="35" t="str">
        <f t="shared" si="2"/>
        <v/>
      </c>
      <c r="E52" s="36">
        <f t="shared" si="3"/>
        <v>82.214285714285708</v>
      </c>
      <c r="F52" s="36">
        <f t="shared" si="4"/>
        <v>80.428571428571431</v>
      </c>
      <c r="G52" s="4"/>
      <c r="H52" s="4"/>
      <c r="I52" s="5"/>
      <c r="J52" s="3"/>
    </row>
    <row r="53" spans="1:10" x14ac:dyDescent="0.3">
      <c r="A53" s="20">
        <f t="shared" si="1"/>
        <v>41666</v>
      </c>
      <c r="B53" s="19"/>
      <c r="C53" s="35" t="str">
        <f t="shared" si="0"/>
        <v/>
      </c>
      <c r="D53" s="35" t="str">
        <f t="shared" si="2"/>
        <v/>
      </c>
      <c r="E53" s="36">
        <f t="shared" si="3"/>
        <v>82.142857142857139</v>
      </c>
      <c r="F53" s="36">
        <f t="shared" si="4"/>
        <v>80.285714285714292</v>
      </c>
      <c r="G53" s="4"/>
      <c r="H53" s="4"/>
      <c r="I53" s="5"/>
      <c r="J53" s="3"/>
    </row>
    <row r="54" spans="1:10" x14ac:dyDescent="0.3">
      <c r="A54" s="20">
        <f t="shared" si="1"/>
        <v>41667</v>
      </c>
      <c r="B54" s="19"/>
      <c r="C54" s="35" t="str">
        <f t="shared" si="0"/>
        <v/>
      </c>
      <c r="D54" s="35" t="str">
        <f t="shared" si="2"/>
        <v/>
      </c>
      <c r="E54" s="36">
        <f t="shared" si="3"/>
        <v>82.071428571428569</v>
      </c>
      <c r="F54" s="36">
        <f t="shared" si="4"/>
        <v>80.142857142857139</v>
      </c>
      <c r="G54" s="4"/>
      <c r="H54" s="4"/>
      <c r="I54" s="5"/>
    </row>
    <row r="55" spans="1:10" x14ac:dyDescent="0.3">
      <c r="A55" s="20">
        <f t="shared" si="1"/>
        <v>41668</v>
      </c>
      <c r="B55" s="19"/>
      <c r="C55" s="35" t="str">
        <f t="shared" si="0"/>
        <v/>
      </c>
      <c r="D55" s="35" t="str">
        <f t="shared" si="2"/>
        <v/>
      </c>
      <c r="E55" s="36">
        <f t="shared" si="3"/>
        <v>82</v>
      </c>
      <c r="F55" s="36">
        <f t="shared" si="4"/>
        <v>80</v>
      </c>
      <c r="G55" s="4"/>
      <c r="H55" s="4"/>
      <c r="I55" s="5"/>
    </row>
    <row r="56" spans="1:10" x14ac:dyDescent="0.3">
      <c r="A56" s="20">
        <f t="shared" si="1"/>
        <v>41669</v>
      </c>
      <c r="B56" s="19"/>
      <c r="C56" s="35" t="str">
        <f t="shared" si="0"/>
        <v/>
      </c>
      <c r="D56" s="35" t="str">
        <f t="shared" si="2"/>
        <v/>
      </c>
      <c r="E56" s="36">
        <f t="shared" si="3"/>
        <v>81.928571428571431</v>
      </c>
      <c r="F56" s="36">
        <f t="shared" si="4"/>
        <v>79.857142857142861</v>
      </c>
      <c r="G56" s="4"/>
      <c r="H56" s="4"/>
      <c r="I56" s="5"/>
    </row>
    <row r="57" spans="1:10" x14ac:dyDescent="0.3">
      <c r="A57" s="20">
        <f t="shared" si="1"/>
        <v>41670</v>
      </c>
      <c r="B57" s="19"/>
      <c r="C57" s="35" t="str">
        <f t="shared" si="0"/>
        <v/>
      </c>
      <c r="D57" s="35" t="str">
        <f t="shared" si="2"/>
        <v/>
      </c>
      <c r="E57" s="36">
        <f t="shared" si="3"/>
        <v>81.857142857142861</v>
      </c>
      <c r="F57" s="36">
        <f t="shared" si="4"/>
        <v>79.714285714285708</v>
      </c>
      <c r="G57" s="4"/>
      <c r="H57" s="4"/>
      <c r="I57" s="5"/>
    </row>
    <row r="58" spans="1:10" x14ac:dyDescent="0.3">
      <c r="A58" s="20">
        <f t="shared" si="1"/>
        <v>41671</v>
      </c>
      <c r="B58" s="19"/>
      <c r="C58" s="35" t="str">
        <f t="shared" si="0"/>
        <v/>
      </c>
      <c r="D58" s="35" t="str">
        <f t="shared" si="2"/>
        <v/>
      </c>
      <c r="E58" s="36">
        <f t="shared" si="3"/>
        <v>81.785714285714292</v>
      </c>
      <c r="F58" s="36">
        <f t="shared" si="4"/>
        <v>79.571428571428569</v>
      </c>
      <c r="G58" s="4"/>
      <c r="H58" s="4"/>
      <c r="I58" s="5"/>
    </row>
    <row r="59" spans="1:10" x14ac:dyDescent="0.3">
      <c r="A59" s="20">
        <f t="shared" si="1"/>
        <v>41672</v>
      </c>
      <c r="B59" s="19"/>
      <c r="C59" s="35" t="str">
        <f t="shared" si="0"/>
        <v/>
      </c>
      <c r="D59" s="35" t="str">
        <f t="shared" si="2"/>
        <v/>
      </c>
      <c r="E59" s="36">
        <f t="shared" si="3"/>
        <v>81.714285714285708</v>
      </c>
      <c r="F59" s="36">
        <f t="shared" si="4"/>
        <v>79.428571428571431</v>
      </c>
      <c r="G59" s="4"/>
      <c r="H59" s="4"/>
      <c r="I59" s="5"/>
    </row>
    <row r="60" spans="1:10" x14ac:dyDescent="0.3">
      <c r="A60" s="20">
        <f t="shared" si="1"/>
        <v>41673</v>
      </c>
      <c r="B60" s="19"/>
      <c r="C60" s="35" t="str">
        <f t="shared" ref="C60:C91" si="5">IF(B60="","",B60-$C$4)</f>
        <v/>
      </c>
      <c r="D60" s="35" t="str">
        <f t="shared" si="2"/>
        <v/>
      </c>
      <c r="E60" s="36">
        <f t="shared" si="3"/>
        <v>81.642857142857139</v>
      </c>
      <c r="F60" s="36">
        <f t="shared" si="4"/>
        <v>79.285714285714292</v>
      </c>
      <c r="G60" s="4"/>
      <c r="H60" s="4"/>
      <c r="I60" s="5"/>
    </row>
    <row r="61" spans="1:10" x14ac:dyDescent="0.3">
      <c r="A61" s="20">
        <f t="shared" si="1"/>
        <v>41674</v>
      </c>
      <c r="B61" s="19"/>
      <c r="C61" s="35" t="str">
        <f t="shared" si="5"/>
        <v/>
      </c>
      <c r="D61" s="35" t="str">
        <f t="shared" si="2"/>
        <v/>
      </c>
      <c r="E61" s="36">
        <f t="shared" si="3"/>
        <v>81.571428571428569</v>
      </c>
      <c r="F61" s="36">
        <f t="shared" si="4"/>
        <v>79.142857142857139</v>
      </c>
      <c r="G61" s="4"/>
      <c r="H61" s="4"/>
      <c r="I61" s="5"/>
    </row>
    <row r="62" spans="1:10" x14ac:dyDescent="0.3">
      <c r="A62" s="20">
        <f t="shared" si="1"/>
        <v>41675</v>
      </c>
      <c r="B62" s="19"/>
      <c r="C62" s="35" t="str">
        <f t="shared" si="5"/>
        <v/>
      </c>
      <c r="D62" s="35" t="str">
        <f t="shared" si="2"/>
        <v/>
      </c>
      <c r="E62" s="36">
        <f t="shared" si="3"/>
        <v>81.5</v>
      </c>
      <c r="F62" s="36">
        <f t="shared" si="4"/>
        <v>79</v>
      </c>
      <c r="G62" s="4"/>
      <c r="H62" s="4"/>
      <c r="I62" s="5"/>
    </row>
    <row r="63" spans="1:10" x14ac:dyDescent="0.3">
      <c r="A63" s="20">
        <f t="shared" si="1"/>
        <v>41676</v>
      </c>
      <c r="B63" s="19"/>
      <c r="C63" s="35" t="str">
        <f t="shared" si="5"/>
        <v/>
      </c>
      <c r="D63" s="35" t="str">
        <f t="shared" si="2"/>
        <v/>
      </c>
      <c r="E63" s="36">
        <f t="shared" si="3"/>
        <v>81.428571428571431</v>
      </c>
      <c r="F63" s="36">
        <f t="shared" si="4"/>
        <v>78.857142857142861</v>
      </c>
      <c r="G63" s="4"/>
      <c r="H63" s="4"/>
      <c r="I63" s="5"/>
    </row>
    <row r="64" spans="1:10" x14ac:dyDescent="0.3">
      <c r="A64" s="20">
        <f t="shared" si="1"/>
        <v>41677</v>
      </c>
      <c r="B64" s="19"/>
      <c r="C64" s="35" t="str">
        <f t="shared" si="5"/>
        <v/>
      </c>
      <c r="D64" s="35" t="str">
        <f t="shared" si="2"/>
        <v/>
      </c>
      <c r="E64" s="36">
        <f t="shared" si="3"/>
        <v>81.357142857142861</v>
      </c>
      <c r="F64" s="36">
        <f t="shared" si="4"/>
        <v>78.714285714285708</v>
      </c>
      <c r="G64" s="4"/>
      <c r="H64" s="4"/>
      <c r="I64" s="5"/>
    </row>
    <row r="65" spans="1:9" x14ac:dyDescent="0.3">
      <c r="A65" s="20">
        <f t="shared" si="1"/>
        <v>41678</v>
      </c>
      <c r="B65" s="19"/>
      <c r="C65" s="35" t="str">
        <f t="shared" si="5"/>
        <v/>
      </c>
      <c r="D65" s="35" t="str">
        <f t="shared" si="2"/>
        <v/>
      </c>
      <c r="E65" s="36">
        <f t="shared" si="3"/>
        <v>81.285714285714292</v>
      </c>
      <c r="F65" s="36">
        <f t="shared" si="4"/>
        <v>78.571428571428569</v>
      </c>
      <c r="G65" s="4"/>
      <c r="H65" s="4"/>
      <c r="I65" s="5"/>
    </row>
    <row r="66" spans="1:9" x14ac:dyDescent="0.3">
      <c r="A66" s="20">
        <f t="shared" si="1"/>
        <v>41679</v>
      </c>
      <c r="B66" s="19"/>
      <c r="C66" s="35" t="str">
        <f t="shared" si="5"/>
        <v/>
      </c>
      <c r="D66" s="35" t="str">
        <f t="shared" si="2"/>
        <v/>
      </c>
      <c r="E66" s="36">
        <f t="shared" si="3"/>
        <v>81.214285714285708</v>
      </c>
      <c r="F66" s="36">
        <f t="shared" si="4"/>
        <v>78.428571428571431</v>
      </c>
      <c r="G66" s="4"/>
      <c r="H66" s="4"/>
      <c r="I66" s="5"/>
    </row>
    <row r="67" spans="1:9" x14ac:dyDescent="0.3">
      <c r="A67" s="20">
        <f t="shared" si="1"/>
        <v>41680</v>
      </c>
      <c r="B67" s="19"/>
      <c r="C67" s="35" t="str">
        <f t="shared" si="5"/>
        <v/>
      </c>
      <c r="D67" s="35" t="str">
        <f t="shared" si="2"/>
        <v/>
      </c>
      <c r="E67" s="36">
        <f t="shared" si="3"/>
        <v>81.142857142857139</v>
      </c>
      <c r="F67" s="36">
        <f t="shared" si="4"/>
        <v>78.285714285714292</v>
      </c>
      <c r="G67" s="4"/>
      <c r="H67" s="4"/>
      <c r="I67" s="5"/>
    </row>
    <row r="68" spans="1:9" x14ac:dyDescent="0.3">
      <c r="A68" s="20">
        <f t="shared" si="1"/>
        <v>41681</v>
      </c>
      <c r="B68" s="19"/>
      <c r="C68" s="35" t="str">
        <f t="shared" si="5"/>
        <v/>
      </c>
      <c r="D68" s="35" t="str">
        <f t="shared" si="2"/>
        <v/>
      </c>
      <c r="E68" s="36">
        <f t="shared" si="3"/>
        <v>81.071428571428569</v>
      </c>
      <c r="F68" s="36">
        <f t="shared" si="4"/>
        <v>78.142857142857139</v>
      </c>
      <c r="G68" s="4"/>
      <c r="H68" s="4"/>
      <c r="I68" s="5"/>
    </row>
    <row r="69" spans="1:9" x14ac:dyDescent="0.3">
      <c r="A69" s="20">
        <f t="shared" si="1"/>
        <v>41682</v>
      </c>
      <c r="B69" s="19"/>
      <c r="C69" s="35" t="str">
        <f t="shared" si="5"/>
        <v/>
      </c>
      <c r="D69" s="35" t="str">
        <f t="shared" si="2"/>
        <v/>
      </c>
      <c r="E69" s="36">
        <f t="shared" si="3"/>
        <v>81</v>
      </c>
      <c r="F69" s="36">
        <f t="shared" si="4"/>
        <v>78</v>
      </c>
      <c r="G69" s="4"/>
      <c r="H69" s="4"/>
      <c r="I69" s="5"/>
    </row>
    <row r="70" spans="1:9" x14ac:dyDescent="0.3">
      <c r="A70" s="20">
        <f t="shared" si="1"/>
        <v>41683</v>
      </c>
      <c r="B70" s="19"/>
      <c r="C70" s="35" t="str">
        <f t="shared" si="5"/>
        <v/>
      </c>
      <c r="D70" s="35" t="str">
        <f t="shared" si="2"/>
        <v/>
      </c>
      <c r="E70" s="36">
        <f t="shared" si="3"/>
        <v>80.928571428571431</v>
      </c>
      <c r="F70" s="36">
        <f t="shared" si="4"/>
        <v>77.857142857142861</v>
      </c>
      <c r="G70" s="4"/>
      <c r="H70" s="4"/>
      <c r="I70" s="5"/>
    </row>
    <row r="71" spans="1:9" x14ac:dyDescent="0.3">
      <c r="A71" s="20">
        <f t="shared" si="1"/>
        <v>41684</v>
      </c>
      <c r="B71" s="19"/>
      <c r="C71" s="35" t="str">
        <f t="shared" si="5"/>
        <v/>
      </c>
      <c r="D71" s="35" t="str">
        <f t="shared" si="2"/>
        <v/>
      </c>
      <c r="E71" s="36">
        <f t="shared" si="3"/>
        <v>80.857142857142861</v>
      </c>
      <c r="F71" s="36">
        <f t="shared" si="4"/>
        <v>77.714285714285708</v>
      </c>
      <c r="G71" s="4"/>
      <c r="H71" s="4"/>
      <c r="I71" s="5"/>
    </row>
    <row r="72" spans="1:9" x14ac:dyDescent="0.3">
      <c r="A72" s="20">
        <f t="shared" si="1"/>
        <v>41685</v>
      </c>
      <c r="B72" s="19"/>
      <c r="C72" s="35" t="str">
        <f t="shared" si="5"/>
        <v/>
      </c>
      <c r="D72" s="35" t="str">
        <f t="shared" si="2"/>
        <v/>
      </c>
      <c r="E72" s="36">
        <f t="shared" si="3"/>
        <v>80.785714285714292</v>
      </c>
      <c r="F72" s="36">
        <f t="shared" si="4"/>
        <v>77.571428571428569</v>
      </c>
      <c r="G72" s="4"/>
      <c r="H72" s="4"/>
      <c r="I72" s="5"/>
    </row>
    <row r="73" spans="1:9" x14ac:dyDescent="0.3">
      <c r="A73" s="20">
        <f t="shared" si="1"/>
        <v>41686</v>
      </c>
      <c r="B73" s="19"/>
      <c r="C73" s="35" t="str">
        <f t="shared" si="5"/>
        <v/>
      </c>
      <c r="D73" s="35" t="str">
        <f t="shared" si="2"/>
        <v/>
      </c>
      <c r="E73" s="36">
        <f t="shared" si="3"/>
        <v>80.714285714285708</v>
      </c>
      <c r="F73" s="36">
        <f t="shared" si="4"/>
        <v>77.428571428571431</v>
      </c>
      <c r="G73" s="4"/>
      <c r="H73" s="4"/>
      <c r="I73" s="5"/>
    </row>
    <row r="74" spans="1:9" x14ac:dyDescent="0.3">
      <c r="A74" s="20">
        <f t="shared" si="1"/>
        <v>41687</v>
      </c>
      <c r="B74" s="19"/>
      <c r="C74" s="35" t="str">
        <f t="shared" si="5"/>
        <v/>
      </c>
      <c r="D74" s="35" t="str">
        <f t="shared" si="2"/>
        <v/>
      </c>
      <c r="E74" s="36">
        <f t="shared" si="3"/>
        <v>80.642857142857139</v>
      </c>
      <c r="F74" s="36">
        <f t="shared" si="4"/>
        <v>77.285714285714292</v>
      </c>
      <c r="G74" s="4"/>
      <c r="H74" s="4"/>
      <c r="I74" s="5"/>
    </row>
    <row r="75" spans="1:9" x14ac:dyDescent="0.3">
      <c r="A75" s="20">
        <f t="shared" si="1"/>
        <v>41688</v>
      </c>
      <c r="B75" s="19"/>
      <c r="C75" s="35" t="str">
        <f t="shared" si="5"/>
        <v/>
      </c>
      <c r="D75" s="35" t="str">
        <f t="shared" si="2"/>
        <v/>
      </c>
      <c r="E75" s="36">
        <f t="shared" si="3"/>
        <v>80.571428571428569</v>
      </c>
      <c r="F75" s="36">
        <f t="shared" si="4"/>
        <v>77.142857142857139</v>
      </c>
      <c r="G75" s="4"/>
      <c r="H75" s="4"/>
      <c r="I75" s="5"/>
    </row>
    <row r="76" spans="1:9" x14ac:dyDescent="0.3">
      <c r="A76" s="20">
        <f t="shared" si="1"/>
        <v>41689</v>
      </c>
      <c r="B76" s="19"/>
      <c r="C76" s="35" t="str">
        <f t="shared" si="5"/>
        <v/>
      </c>
      <c r="D76" s="35" t="str">
        <f t="shared" si="2"/>
        <v/>
      </c>
      <c r="E76" s="36">
        <f t="shared" si="3"/>
        <v>80.5</v>
      </c>
      <c r="F76" s="36">
        <f t="shared" si="4"/>
        <v>77</v>
      </c>
      <c r="G76" s="4"/>
      <c r="H76" s="4"/>
      <c r="I76" s="5"/>
    </row>
    <row r="77" spans="1:9" x14ac:dyDescent="0.3">
      <c r="A77" s="20">
        <f t="shared" si="1"/>
        <v>41690</v>
      </c>
      <c r="B77" s="19"/>
      <c r="C77" s="35" t="str">
        <f t="shared" si="5"/>
        <v/>
      </c>
      <c r="D77" s="35" t="str">
        <f t="shared" si="2"/>
        <v/>
      </c>
      <c r="E77" s="36">
        <f t="shared" si="3"/>
        <v>80.428571428571431</v>
      </c>
      <c r="F77" s="36">
        <f t="shared" si="4"/>
        <v>76.857142857142861</v>
      </c>
      <c r="G77" s="4"/>
      <c r="H77" s="4"/>
      <c r="I77" s="5"/>
    </row>
    <row r="78" spans="1:9" x14ac:dyDescent="0.3">
      <c r="A78" s="20">
        <f t="shared" si="1"/>
        <v>41691</v>
      </c>
      <c r="B78" s="19"/>
      <c r="C78" s="35" t="str">
        <f t="shared" si="5"/>
        <v/>
      </c>
      <c r="D78" s="35" t="str">
        <f t="shared" si="2"/>
        <v/>
      </c>
      <c r="E78" s="36">
        <f t="shared" si="3"/>
        <v>80.357142857142861</v>
      </c>
      <c r="F78" s="36">
        <f t="shared" si="4"/>
        <v>76.714285714285708</v>
      </c>
      <c r="G78" s="4"/>
      <c r="H78" s="4"/>
      <c r="I78" s="5"/>
    </row>
    <row r="79" spans="1:9" x14ac:dyDescent="0.3">
      <c r="A79" s="20">
        <f t="shared" si="1"/>
        <v>41692</v>
      </c>
      <c r="B79" s="19"/>
      <c r="C79" s="35" t="str">
        <f t="shared" si="5"/>
        <v/>
      </c>
      <c r="D79" s="35" t="str">
        <f t="shared" si="2"/>
        <v/>
      </c>
      <c r="E79" s="36">
        <f t="shared" si="3"/>
        <v>80.285714285714292</v>
      </c>
      <c r="F79" s="36">
        <f t="shared" si="4"/>
        <v>76.571428571428569</v>
      </c>
      <c r="G79" s="4"/>
      <c r="H79" s="4"/>
      <c r="I79" s="5"/>
    </row>
    <row r="80" spans="1:9" x14ac:dyDescent="0.3">
      <c r="A80" s="20">
        <f t="shared" si="1"/>
        <v>41693</v>
      </c>
      <c r="B80" s="19"/>
      <c r="C80" s="35" t="str">
        <f t="shared" si="5"/>
        <v/>
      </c>
      <c r="D80" s="35" t="str">
        <f t="shared" si="2"/>
        <v/>
      </c>
      <c r="E80" s="36">
        <f t="shared" si="3"/>
        <v>80.214285714285708</v>
      </c>
      <c r="F80" s="36">
        <f t="shared" si="4"/>
        <v>76.428571428571431</v>
      </c>
      <c r="G80" s="4"/>
      <c r="H80" s="4"/>
      <c r="I80" s="5"/>
    </row>
    <row r="81" spans="1:9" x14ac:dyDescent="0.3">
      <c r="A81" s="20">
        <f t="shared" si="1"/>
        <v>41694</v>
      </c>
      <c r="B81" s="19"/>
      <c r="C81" s="35" t="str">
        <f t="shared" si="5"/>
        <v/>
      </c>
      <c r="D81" s="35" t="str">
        <f t="shared" si="2"/>
        <v/>
      </c>
      <c r="E81" s="36">
        <f t="shared" si="3"/>
        <v>80.142857142857139</v>
      </c>
      <c r="F81" s="36">
        <f t="shared" si="4"/>
        <v>76.285714285714292</v>
      </c>
      <c r="G81" s="4"/>
      <c r="H81" s="4"/>
      <c r="I81" s="5"/>
    </row>
    <row r="82" spans="1:9" x14ac:dyDescent="0.3">
      <c r="A82" s="20">
        <f t="shared" si="1"/>
        <v>41695</v>
      </c>
      <c r="B82" s="19"/>
      <c r="C82" s="35" t="str">
        <f t="shared" si="5"/>
        <v/>
      </c>
      <c r="D82" s="35" t="str">
        <f t="shared" si="2"/>
        <v/>
      </c>
      <c r="E82" s="36">
        <f t="shared" si="3"/>
        <v>80.071428571428569</v>
      </c>
      <c r="F82" s="36">
        <f t="shared" si="4"/>
        <v>76.142857142857139</v>
      </c>
      <c r="G82" s="4"/>
      <c r="H82" s="4"/>
      <c r="I82" s="5"/>
    </row>
    <row r="83" spans="1:9" x14ac:dyDescent="0.3">
      <c r="A83" s="20">
        <f t="shared" si="1"/>
        <v>41696</v>
      </c>
      <c r="B83" s="19"/>
      <c r="C83" s="35" t="str">
        <f t="shared" si="5"/>
        <v/>
      </c>
      <c r="D83" s="35" t="str">
        <f t="shared" si="2"/>
        <v/>
      </c>
      <c r="E83" s="36">
        <f t="shared" si="3"/>
        <v>80</v>
      </c>
      <c r="F83" s="36">
        <f t="shared" si="4"/>
        <v>76</v>
      </c>
      <c r="G83" s="4"/>
      <c r="H83" s="4"/>
      <c r="I83" s="5"/>
    </row>
    <row r="84" spans="1:9" x14ac:dyDescent="0.3">
      <c r="A84" s="20">
        <f t="shared" si="1"/>
        <v>41697</v>
      </c>
      <c r="B84" s="19"/>
      <c r="C84" s="35" t="str">
        <f t="shared" si="5"/>
        <v/>
      </c>
      <c r="D84" s="35" t="str">
        <f t="shared" si="2"/>
        <v/>
      </c>
      <c r="E84" s="36">
        <f t="shared" si="3"/>
        <v>79.928571428571431</v>
      </c>
      <c r="F84" s="36">
        <f t="shared" si="4"/>
        <v>75.857142857142861</v>
      </c>
      <c r="G84" s="4"/>
      <c r="H84" s="4"/>
      <c r="I84" s="5"/>
    </row>
    <row r="85" spans="1:9" x14ac:dyDescent="0.3">
      <c r="A85" s="20">
        <f t="shared" si="1"/>
        <v>41698</v>
      </c>
      <c r="B85" s="19"/>
      <c r="C85" s="35" t="str">
        <f t="shared" si="5"/>
        <v/>
      </c>
      <c r="D85" s="35" t="str">
        <f t="shared" si="2"/>
        <v/>
      </c>
      <c r="E85" s="36">
        <f t="shared" si="3"/>
        <v>79.857142857142861</v>
      </c>
      <c r="F85" s="36">
        <f t="shared" si="4"/>
        <v>75.714285714285722</v>
      </c>
      <c r="G85" s="4"/>
      <c r="H85" s="4"/>
      <c r="I85" s="5"/>
    </row>
    <row r="86" spans="1:9" x14ac:dyDescent="0.3">
      <c r="A86" s="20">
        <f t="shared" si="1"/>
        <v>41699</v>
      </c>
      <c r="B86" s="19"/>
      <c r="C86" s="35" t="str">
        <f t="shared" si="5"/>
        <v/>
      </c>
      <c r="D86" s="35" t="str">
        <f t="shared" si="2"/>
        <v/>
      </c>
      <c r="E86" s="36">
        <f t="shared" si="3"/>
        <v>79.785714285714292</v>
      </c>
      <c r="F86" s="36">
        <f t="shared" si="4"/>
        <v>75.571428571428569</v>
      </c>
      <c r="G86" s="4"/>
      <c r="H86" s="4"/>
      <c r="I86" s="5"/>
    </row>
    <row r="87" spans="1:9" x14ac:dyDescent="0.3">
      <c r="A87" s="20">
        <f t="shared" si="1"/>
        <v>41700</v>
      </c>
      <c r="B87" s="19"/>
      <c r="C87" s="35" t="str">
        <f t="shared" si="5"/>
        <v/>
      </c>
      <c r="D87" s="35" t="str">
        <f t="shared" si="2"/>
        <v/>
      </c>
      <c r="E87" s="36">
        <f t="shared" si="3"/>
        <v>79.714285714285708</v>
      </c>
      <c r="F87" s="36">
        <f t="shared" si="4"/>
        <v>75.428571428571431</v>
      </c>
      <c r="G87" s="4"/>
      <c r="H87" s="4"/>
      <c r="I87" s="5"/>
    </row>
    <row r="88" spans="1:9" x14ac:dyDescent="0.3">
      <c r="A88" s="20">
        <f t="shared" si="1"/>
        <v>41701</v>
      </c>
      <c r="B88" s="19"/>
      <c r="C88" s="35" t="str">
        <f t="shared" si="5"/>
        <v/>
      </c>
      <c r="D88" s="35" t="str">
        <f t="shared" si="2"/>
        <v/>
      </c>
      <c r="E88" s="36">
        <f t="shared" si="3"/>
        <v>79.642857142857139</v>
      </c>
      <c r="F88" s="36">
        <f t="shared" si="4"/>
        <v>75.285714285714292</v>
      </c>
      <c r="G88" s="4"/>
      <c r="H88" s="4"/>
      <c r="I88" s="5"/>
    </row>
    <row r="89" spans="1:9" x14ac:dyDescent="0.3">
      <c r="A89" s="20">
        <f t="shared" si="1"/>
        <v>41702</v>
      </c>
      <c r="B89" s="19"/>
      <c r="C89" s="35" t="str">
        <f t="shared" si="5"/>
        <v/>
      </c>
      <c r="D89" s="35" t="str">
        <f t="shared" si="2"/>
        <v/>
      </c>
      <c r="E89" s="36">
        <f t="shared" si="3"/>
        <v>79.571428571428569</v>
      </c>
      <c r="F89" s="36">
        <f t="shared" si="4"/>
        <v>75.142857142857139</v>
      </c>
      <c r="G89" s="4"/>
      <c r="H89" s="4"/>
      <c r="I89" s="5"/>
    </row>
    <row r="90" spans="1:9" x14ac:dyDescent="0.3">
      <c r="A90" s="20">
        <f t="shared" si="1"/>
        <v>41703</v>
      </c>
      <c r="B90" s="19"/>
      <c r="C90" s="35" t="str">
        <f t="shared" si="5"/>
        <v/>
      </c>
      <c r="D90" s="35" t="str">
        <f t="shared" si="2"/>
        <v/>
      </c>
      <c r="E90" s="36">
        <f t="shared" si="3"/>
        <v>79.5</v>
      </c>
      <c r="F90" s="36">
        <f t="shared" si="4"/>
        <v>75</v>
      </c>
      <c r="G90" s="4"/>
      <c r="H90" s="4"/>
      <c r="I90" s="5"/>
    </row>
    <row r="91" spans="1:9" x14ac:dyDescent="0.3">
      <c r="A91" s="20">
        <f t="shared" si="1"/>
        <v>41704</v>
      </c>
      <c r="B91" s="19"/>
      <c r="C91" s="35" t="str">
        <f t="shared" si="5"/>
        <v/>
      </c>
      <c r="D91" s="35" t="str">
        <f t="shared" si="2"/>
        <v/>
      </c>
      <c r="E91" s="36">
        <f t="shared" si="3"/>
        <v>79.428571428571431</v>
      </c>
      <c r="F91" s="36">
        <f t="shared" si="4"/>
        <v>74.857142857142861</v>
      </c>
      <c r="G91" s="4"/>
      <c r="H91" s="4"/>
      <c r="I91" s="5"/>
    </row>
    <row r="92" spans="1:9" x14ac:dyDescent="0.3">
      <c r="A92" s="20">
        <f t="shared" si="1"/>
        <v>41705</v>
      </c>
      <c r="B92" s="19"/>
      <c r="C92" s="35" t="str">
        <f t="shared" ref="C92:C117" si="6">IF(B92="","",B92-$C$4)</f>
        <v/>
      </c>
      <c r="D92" s="35" t="str">
        <f t="shared" si="2"/>
        <v/>
      </c>
      <c r="E92" s="36">
        <f t="shared" si="3"/>
        <v>79.357142857142861</v>
      </c>
      <c r="F92" s="36">
        <f t="shared" si="4"/>
        <v>74.714285714285722</v>
      </c>
      <c r="G92" s="4"/>
      <c r="H92" s="4"/>
      <c r="I92" s="5"/>
    </row>
    <row r="93" spans="1:9" x14ac:dyDescent="0.3">
      <c r="A93" s="20">
        <f t="shared" ref="A93:A117" si="7">A92+1</f>
        <v>41706</v>
      </c>
      <c r="B93" s="19"/>
      <c r="C93" s="35" t="str">
        <f t="shared" si="6"/>
        <v/>
      </c>
      <c r="D93" s="35" t="str">
        <f t="shared" ref="D93:D117" si="8">IF(ISBLANK(B93),"",B93/($I$4/100)^2)</f>
        <v/>
      </c>
      <c r="E93" s="36">
        <f t="shared" ref="E93:E117" si="9">$C$4-($A93-$C$5)*(0.5/7)</f>
        <v>79.285714285714292</v>
      </c>
      <c r="F93" s="36">
        <f t="shared" ref="F93:F117" si="10">$C$4-($A93-$C$5)*(1/7)</f>
        <v>74.571428571428569</v>
      </c>
      <c r="G93" s="4"/>
      <c r="H93" s="4"/>
      <c r="I93" s="5"/>
    </row>
    <row r="94" spans="1:9" x14ac:dyDescent="0.3">
      <c r="A94" s="20">
        <f t="shared" si="7"/>
        <v>41707</v>
      </c>
      <c r="B94" s="19"/>
      <c r="C94" s="35" t="str">
        <f t="shared" si="6"/>
        <v/>
      </c>
      <c r="D94" s="35" t="str">
        <f t="shared" si="8"/>
        <v/>
      </c>
      <c r="E94" s="36">
        <f t="shared" si="9"/>
        <v>79.214285714285708</v>
      </c>
      <c r="F94" s="36">
        <f t="shared" si="10"/>
        <v>74.428571428571431</v>
      </c>
      <c r="G94" s="4"/>
      <c r="H94" s="4"/>
      <c r="I94" s="5"/>
    </row>
    <row r="95" spans="1:9" x14ac:dyDescent="0.3">
      <c r="A95" s="20">
        <f t="shared" si="7"/>
        <v>41708</v>
      </c>
      <c r="B95" s="19"/>
      <c r="C95" s="35" t="str">
        <f t="shared" si="6"/>
        <v/>
      </c>
      <c r="D95" s="35" t="str">
        <f t="shared" si="8"/>
        <v/>
      </c>
      <c r="E95" s="36">
        <f t="shared" si="9"/>
        <v>79.142857142857139</v>
      </c>
      <c r="F95" s="36">
        <f t="shared" si="10"/>
        <v>74.285714285714292</v>
      </c>
      <c r="G95" s="4"/>
      <c r="H95" s="4"/>
      <c r="I95" s="5"/>
    </row>
    <row r="96" spans="1:9" x14ac:dyDescent="0.3">
      <c r="A96" s="20">
        <f t="shared" si="7"/>
        <v>41709</v>
      </c>
      <c r="B96" s="19"/>
      <c r="C96" s="35" t="str">
        <f t="shared" si="6"/>
        <v/>
      </c>
      <c r="D96" s="35" t="str">
        <f t="shared" si="8"/>
        <v/>
      </c>
      <c r="E96" s="36">
        <f t="shared" si="9"/>
        <v>79.071428571428569</v>
      </c>
      <c r="F96" s="36">
        <f t="shared" si="10"/>
        <v>74.142857142857139</v>
      </c>
      <c r="G96" s="4"/>
      <c r="H96" s="4"/>
      <c r="I96" s="5"/>
    </row>
    <row r="97" spans="1:9" x14ac:dyDescent="0.3">
      <c r="A97" s="20">
        <f t="shared" si="7"/>
        <v>41710</v>
      </c>
      <c r="B97" s="19"/>
      <c r="C97" s="35" t="str">
        <f t="shared" si="6"/>
        <v/>
      </c>
      <c r="D97" s="35" t="str">
        <f t="shared" si="8"/>
        <v/>
      </c>
      <c r="E97" s="36">
        <f t="shared" si="9"/>
        <v>79</v>
      </c>
      <c r="F97" s="36">
        <f t="shared" si="10"/>
        <v>74</v>
      </c>
      <c r="G97" s="4"/>
      <c r="H97" s="4"/>
      <c r="I97" s="5"/>
    </row>
    <row r="98" spans="1:9" x14ac:dyDescent="0.3">
      <c r="A98" s="20">
        <f t="shared" si="7"/>
        <v>41711</v>
      </c>
      <c r="B98" s="19"/>
      <c r="C98" s="35" t="str">
        <f t="shared" si="6"/>
        <v/>
      </c>
      <c r="D98" s="35" t="str">
        <f t="shared" si="8"/>
        <v/>
      </c>
      <c r="E98" s="36">
        <f t="shared" si="9"/>
        <v>78.928571428571431</v>
      </c>
      <c r="F98" s="36">
        <f t="shared" si="10"/>
        <v>73.857142857142861</v>
      </c>
      <c r="G98" s="4"/>
      <c r="H98" s="4"/>
      <c r="I98" s="5"/>
    </row>
    <row r="99" spans="1:9" x14ac:dyDescent="0.3">
      <c r="A99" s="20">
        <f t="shared" si="7"/>
        <v>41712</v>
      </c>
      <c r="B99" s="19"/>
      <c r="C99" s="35" t="str">
        <f t="shared" si="6"/>
        <v/>
      </c>
      <c r="D99" s="35" t="str">
        <f t="shared" si="8"/>
        <v/>
      </c>
      <c r="E99" s="36">
        <f t="shared" si="9"/>
        <v>78.857142857142861</v>
      </c>
      <c r="F99" s="36">
        <f t="shared" si="10"/>
        <v>73.714285714285722</v>
      </c>
      <c r="G99" s="4"/>
      <c r="H99" s="4"/>
      <c r="I99" s="5"/>
    </row>
    <row r="100" spans="1:9" x14ac:dyDescent="0.3">
      <c r="A100" s="20">
        <f t="shared" si="7"/>
        <v>41713</v>
      </c>
      <c r="B100" s="19"/>
      <c r="C100" s="35" t="str">
        <f t="shared" si="6"/>
        <v/>
      </c>
      <c r="D100" s="35" t="str">
        <f t="shared" si="8"/>
        <v/>
      </c>
      <c r="E100" s="36">
        <f t="shared" si="9"/>
        <v>78.785714285714292</v>
      </c>
      <c r="F100" s="36">
        <f t="shared" si="10"/>
        <v>73.571428571428569</v>
      </c>
      <c r="G100" s="4"/>
      <c r="H100" s="4"/>
      <c r="I100" s="5"/>
    </row>
    <row r="101" spans="1:9" x14ac:dyDescent="0.3">
      <c r="A101" s="20">
        <f t="shared" si="7"/>
        <v>41714</v>
      </c>
      <c r="B101" s="19"/>
      <c r="C101" s="35" t="str">
        <f t="shared" si="6"/>
        <v/>
      </c>
      <c r="D101" s="35" t="str">
        <f t="shared" si="8"/>
        <v/>
      </c>
      <c r="E101" s="36">
        <f t="shared" si="9"/>
        <v>78.714285714285708</v>
      </c>
      <c r="F101" s="36">
        <f t="shared" si="10"/>
        <v>73.428571428571431</v>
      </c>
      <c r="G101" s="4"/>
      <c r="H101" s="4"/>
      <c r="I101" s="5"/>
    </row>
    <row r="102" spans="1:9" x14ac:dyDescent="0.3">
      <c r="A102" s="20">
        <f t="shared" si="7"/>
        <v>41715</v>
      </c>
      <c r="B102" s="19"/>
      <c r="C102" s="35" t="str">
        <f t="shared" si="6"/>
        <v/>
      </c>
      <c r="D102" s="35" t="str">
        <f t="shared" si="8"/>
        <v/>
      </c>
      <c r="E102" s="36">
        <f t="shared" si="9"/>
        <v>78.642857142857139</v>
      </c>
      <c r="F102" s="36">
        <f t="shared" si="10"/>
        <v>73.285714285714292</v>
      </c>
      <c r="G102" s="4"/>
      <c r="H102" s="4"/>
      <c r="I102" s="5"/>
    </row>
    <row r="103" spans="1:9" x14ac:dyDescent="0.3">
      <c r="A103" s="20">
        <f t="shared" si="7"/>
        <v>41716</v>
      </c>
      <c r="B103" s="19"/>
      <c r="C103" s="35" t="str">
        <f t="shared" si="6"/>
        <v/>
      </c>
      <c r="D103" s="35" t="str">
        <f t="shared" si="8"/>
        <v/>
      </c>
      <c r="E103" s="36">
        <f t="shared" si="9"/>
        <v>78.571428571428569</v>
      </c>
      <c r="F103" s="36">
        <f t="shared" si="10"/>
        <v>73.142857142857139</v>
      </c>
      <c r="G103" s="4"/>
      <c r="H103" s="4"/>
      <c r="I103" s="5"/>
    </row>
    <row r="104" spans="1:9" x14ac:dyDescent="0.3">
      <c r="A104" s="20">
        <f t="shared" si="7"/>
        <v>41717</v>
      </c>
      <c r="B104" s="19"/>
      <c r="C104" s="35" t="str">
        <f t="shared" si="6"/>
        <v/>
      </c>
      <c r="D104" s="35" t="str">
        <f t="shared" si="8"/>
        <v/>
      </c>
      <c r="E104" s="36">
        <f t="shared" si="9"/>
        <v>78.5</v>
      </c>
      <c r="F104" s="36">
        <f t="shared" si="10"/>
        <v>73</v>
      </c>
      <c r="G104" s="4"/>
      <c r="H104" s="4"/>
      <c r="I104" s="5"/>
    </row>
    <row r="105" spans="1:9" x14ac:dyDescent="0.3">
      <c r="A105" s="20">
        <f t="shared" si="7"/>
        <v>41718</v>
      </c>
      <c r="B105" s="19"/>
      <c r="C105" s="35" t="str">
        <f t="shared" si="6"/>
        <v/>
      </c>
      <c r="D105" s="35" t="str">
        <f t="shared" si="8"/>
        <v/>
      </c>
      <c r="E105" s="36">
        <f t="shared" si="9"/>
        <v>78.428571428571431</v>
      </c>
      <c r="F105" s="36">
        <f t="shared" si="10"/>
        <v>72.857142857142861</v>
      </c>
      <c r="G105" s="4"/>
      <c r="H105" s="4"/>
      <c r="I105" s="5"/>
    </row>
    <row r="106" spans="1:9" x14ac:dyDescent="0.3">
      <c r="A106" s="20">
        <f t="shared" si="7"/>
        <v>41719</v>
      </c>
      <c r="B106" s="19"/>
      <c r="C106" s="35" t="str">
        <f t="shared" si="6"/>
        <v/>
      </c>
      <c r="D106" s="35" t="str">
        <f t="shared" si="8"/>
        <v/>
      </c>
      <c r="E106" s="36">
        <f t="shared" si="9"/>
        <v>78.357142857142861</v>
      </c>
      <c r="F106" s="36">
        <f t="shared" si="10"/>
        <v>72.714285714285722</v>
      </c>
      <c r="G106" s="4"/>
      <c r="H106" s="4"/>
      <c r="I106" s="5"/>
    </row>
    <row r="107" spans="1:9" x14ac:dyDescent="0.3">
      <c r="A107" s="20">
        <f t="shared" si="7"/>
        <v>41720</v>
      </c>
      <c r="B107" s="19"/>
      <c r="C107" s="35" t="str">
        <f t="shared" si="6"/>
        <v/>
      </c>
      <c r="D107" s="35" t="str">
        <f t="shared" si="8"/>
        <v/>
      </c>
      <c r="E107" s="36">
        <f t="shared" si="9"/>
        <v>78.285714285714292</v>
      </c>
      <c r="F107" s="36">
        <f t="shared" si="10"/>
        <v>72.571428571428569</v>
      </c>
      <c r="G107" s="4"/>
      <c r="H107" s="4"/>
      <c r="I107" s="5"/>
    </row>
    <row r="108" spans="1:9" x14ac:dyDescent="0.3">
      <c r="A108" s="20">
        <f t="shared" si="7"/>
        <v>41721</v>
      </c>
      <c r="B108" s="19"/>
      <c r="C108" s="35" t="str">
        <f t="shared" si="6"/>
        <v/>
      </c>
      <c r="D108" s="35" t="str">
        <f t="shared" si="8"/>
        <v/>
      </c>
      <c r="E108" s="36">
        <f t="shared" si="9"/>
        <v>78.214285714285708</v>
      </c>
      <c r="F108" s="36">
        <f t="shared" si="10"/>
        <v>72.428571428571431</v>
      </c>
      <c r="G108" s="4"/>
      <c r="H108" s="4"/>
      <c r="I108" s="5"/>
    </row>
    <row r="109" spans="1:9" x14ac:dyDescent="0.3">
      <c r="A109" s="20">
        <f t="shared" si="7"/>
        <v>41722</v>
      </c>
      <c r="B109" s="19"/>
      <c r="C109" s="35" t="str">
        <f t="shared" si="6"/>
        <v/>
      </c>
      <c r="D109" s="35" t="str">
        <f t="shared" si="8"/>
        <v/>
      </c>
      <c r="E109" s="36">
        <f t="shared" si="9"/>
        <v>78.142857142857139</v>
      </c>
      <c r="F109" s="36">
        <f t="shared" si="10"/>
        <v>72.285714285714292</v>
      </c>
      <c r="G109" s="4"/>
      <c r="H109" s="4"/>
      <c r="I109" s="5"/>
    </row>
    <row r="110" spans="1:9" x14ac:dyDescent="0.3">
      <c r="A110" s="20">
        <f t="shared" si="7"/>
        <v>41723</v>
      </c>
      <c r="B110" s="19"/>
      <c r="C110" s="35" t="str">
        <f t="shared" si="6"/>
        <v/>
      </c>
      <c r="D110" s="35" t="str">
        <f t="shared" si="8"/>
        <v/>
      </c>
      <c r="E110" s="36">
        <f t="shared" si="9"/>
        <v>78.071428571428569</v>
      </c>
      <c r="F110" s="36">
        <f t="shared" si="10"/>
        <v>72.142857142857139</v>
      </c>
      <c r="G110" s="4"/>
      <c r="H110" s="4"/>
      <c r="I110" s="5"/>
    </row>
    <row r="111" spans="1:9" x14ac:dyDescent="0.3">
      <c r="A111" s="20">
        <f t="shared" si="7"/>
        <v>41724</v>
      </c>
      <c r="B111" s="19"/>
      <c r="C111" s="35" t="str">
        <f t="shared" si="6"/>
        <v/>
      </c>
      <c r="D111" s="35" t="str">
        <f t="shared" si="8"/>
        <v/>
      </c>
      <c r="E111" s="36">
        <f t="shared" si="9"/>
        <v>78</v>
      </c>
      <c r="F111" s="36">
        <f t="shared" si="10"/>
        <v>72</v>
      </c>
      <c r="G111" s="4"/>
      <c r="H111" s="4"/>
      <c r="I111" s="5"/>
    </row>
    <row r="112" spans="1:9" x14ac:dyDescent="0.3">
      <c r="A112" s="20">
        <f t="shared" si="7"/>
        <v>41725</v>
      </c>
      <c r="B112" s="19"/>
      <c r="C112" s="35" t="str">
        <f t="shared" si="6"/>
        <v/>
      </c>
      <c r="D112" s="35" t="str">
        <f t="shared" si="8"/>
        <v/>
      </c>
      <c r="E112" s="36">
        <f t="shared" si="9"/>
        <v>77.928571428571431</v>
      </c>
      <c r="F112" s="36">
        <f t="shared" si="10"/>
        <v>71.857142857142861</v>
      </c>
      <c r="G112" s="4"/>
      <c r="H112" s="4"/>
      <c r="I112" s="5"/>
    </row>
    <row r="113" spans="1:9" x14ac:dyDescent="0.3">
      <c r="A113" s="20">
        <f t="shared" si="7"/>
        <v>41726</v>
      </c>
      <c r="B113" s="19"/>
      <c r="C113" s="35" t="str">
        <f t="shared" si="6"/>
        <v/>
      </c>
      <c r="D113" s="35" t="str">
        <f t="shared" si="8"/>
        <v/>
      </c>
      <c r="E113" s="36">
        <f t="shared" si="9"/>
        <v>77.857142857142861</v>
      </c>
      <c r="F113" s="36">
        <f t="shared" si="10"/>
        <v>71.714285714285722</v>
      </c>
      <c r="G113" s="4"/>
      <c r="H113" s="4"/>
      <c r="I113" s="5"/>
    </row>
    <row r="114" spans="1:9" x14ac:dyDescent="0.3">
      <c r="A114" s="20">
        <f t="shared" si="7"/>
        <v>41727</v>
      </c>
      <c r="B114" s="19"/>
      <c r="C114" s="35" t="str">
        <f t="shared" si="6"/>
        <v/>
      </c>
      <c r="D114" s="35" t="str">
        <f t="shared" si="8"/>
        <v/>
      </c>
      <c r="E114" s="36">
        <f t="shared" si="9"/>
        <v>77.785714285714292</v>
      </c>
      <c r="F114" s="36">
        <f t="shared" si="10"/>
        <v>71.571428571428569</v>
      </c>
      <c r="G114" s="4"/>
      <c r="H114" s="4"/>
      <c r="I114" s="5"/>
    </row>
    <row r="115" spans="1:9" x14ac:dyDescent="0.3">
      <c r="A115" s="20">
        <f t="shared" si="7"/>
        <v>41728</v>
      </c>
      <c r="B115" s="19"/>
      <c r="C115" s="35" t="str">
        <f t="shared" si="6"/>
        <v/>
      </c>
      <c r="D115" s="35" t="str">
        <f t="shared" si="8"/>
        <v/>
      </c>
      <c r="E115" s="36">
        <f t="shared" si="9"/>
        <v>77.714285714285708</v>
      </c>
      <c r="F115" s="36">
        <f t="shared" si="10"/>
        <v>71.428571428571431</v>
      </c>
      <c r="G115" s="4"/>
      <c r="H115" s="4"/>
      <c r="I115" s="5"/>
    </row>
    <row r="116" spans="1:9" x14ac:dyDescent="0.3">
      <c r="A116" s="20">
        <f t="shared" si="7"/>
        <v>41729</v>
      </c>
      <c r="B116" s="19"/>
      <c r="C116" s="35" t="str">
        <f t="shared" si="6"/>
        <v/>
      </c>
      <c r="D116" s="35" t="str">
        <f t="shared" si="8"/>
        <v/>
      </c>
      <c r="E116" s="36">
        <f t="shared" si="9"/>
        <v>77.642857142857139</v>
      </c>
      <c r="F116" s="36">
        <f t="shared" si="10"/>
        <v>71.285714285714292</v>
      </c>
      <c r="G116" s="4"/>
      <c r="H116" s="4"/>
      <c r="I116" s="5"/>
    </row>
    <row r="117" spans="1:9" x14ac:dyDescent="0.3">
      <c r="A117" s="20">
        <f t="shared" si="7"/>
        <v>41730</v>
      </c>
      <c r="B117" s="19"/>
      <c r="C117" s="35" t="str">
        <f t="shared" si="6"/>
        <v/>
      </c>
      <c r="D117" s="35" t="str">
        <f t="shared" si="8"/>
        <v/>
      </c>
      <c r="E117" s="36">
        <f t="shared" si="9"/>
        <v>77.571428571428569</v>
      </c>
      <c r="F117" s="36">
        <f t="shared" si="10"/>
        <v>71.142857142857139</v>
      </c>
      <c r="G117" s="4"/>
      <c r="H117" s="4"/>
      <c r="I117" s="5"/>
    </row>
    <row r="118" spans="1:9" ht="15.75" x14ac:dyDescent="0.35">
      <c r="A118" s="51"/>
      <c r="B118" s="52"/>
      <c r="C118" s="53"/>
      <c r="D118" s="53"/>
      <c r="E118" s="54"/>
      <c r="F118" s="54"/>
      <c r="G118" s="4"/>
      <c r="H118" s="55" t="s">
        <v>42</v>
      </c>
      <c r="I118" s="5"/>
    </row>
    <row r="119" spans="1:9" x14ac:dyDescent="0.3">
      <c r="G119" s="4"/>
      <c r="H119" s="4"/>
      <c r="I119" s="5"/>
    </row>
    <row r="120" spans="1:9" x14ac:dyDescent="0.3">
      <c r="G120" s="4"/>
      <c r="H120" s="4"/>
      <c r="I120" s="5"/>
    </row>
    <row r="121" spans="1:9" x14ac:dyDescent="0.3">
      <c r="G121" s="4"/>
      <c r="H121" s="4"/>
      <c r="I121" s="5"/>
    </row>
    <row r="122" spans="1:9" x14ac:dyDescent="0.3">
      <c r="G122" s="4"/>
      <c r="H122" s="4"/>
      <c r="I122" s="5"/>
    </row>
    <row r="123" spans="1:9" x14ac:dyDescent="0.3">
      <c r="G123" s="4"/>
      <c r="H123" s="4"/>
      <c r="I123" s="5"/>
    </row>
    <row r="124" spans="1:9" x14ac:dyDescent="0.3">
      <c r="G124" s="4"/>
      <c r="H124" s="4"/>
      <c r="I124" s="5"/>
    </row>
    <row r="125" spans="1:9" x14ac:dyDescent="0.3">
      <c r="G125" s="4"/>
      <c r="H125" s="4"/>
      <c r="I125" s="5"/>
    </row>
    <row r="126" spans="1:9" x14ac:dyDescent="0.3">
      <c r="G126" s="4"/>
      <c r="H126" s="4"/>
      <c r="I126" s="5"/>
    </row>
    <row r="127" spans="1:9" x14ac:dyDescent="0.3">
      <c r="G127" s="4"/>
      <c r="H127" s="4"/>
      <c r="I127" s="5"/>
    </row>
    <row r="128" spans="1:9" x14ac:dyDescent="0.3">
      <c r="G128" s="4"/>
      <c r="H128" s="4"/>
      <c r="I128" s="5"/>
    </row>
    <row r="129" spans="7:9" x14ac:dyDescent="0.3">
      <c r="G129" s="4"/>
      <c r="H129" s="4"/>
      <c r="I129" s="5"/>
    </row>
  </sheetData>
  <phoneticPr fontId="2" type="noConversion"/>
  <hyperlinks>
    <hyperlink ref="A2" r:id="rId1"/>
  </hyperlinks>
  <printOptions horizontalCentered="1"/>
  <pageMargins left="0.75" right="0.75" top="0.5" bottom="0.5" header="0.5" footer="0.125"/>
  <pageSetup fitToHeight="0" orientation="portrait" r:id="rId2"/>
  <headerFooter alignWithMargins="0">
    <oddFooter>&amp;L&amp;8http://www.vertex42.com/ExcelTemplates/weight-loss-chart.html&amp;R&amp;8© 2009 Vertex42 LLC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49" customWidth="1"/>
    <col min="2" max="2" width="76" style="49" customWidth="1"/>
  </cols>
  <sheetData>
    <row r="1" spans="1:3" ht="32.1" customHeight="1" x14ac:dyDescent="0.3">
      <c r="A1" s="40"/>
      <c r="B1" s="41" t="s">
        <v>40</v>
      </c>
      <c r="C1" s="42"/>
    </row>
    <row r="2" spans="1:3" ht="16.5" x14ac:dyDescent="0.3">
      <c r="A2" s="40"/>
      <c r="B2" s="43"/>
      <c r="C2" s="42"/>
    </row>
    <row r="3" spans="1:3" ht="15.75" x14ac:dyDescent="0.3">
      <c r="A3" s="40"/>
      <c r="B3" s="44" t="s">
        <v>33</v>
      </c>
      <c r="C3" s="42"/>
    </row>
    <row r="4" spans="1:3" x14ac:dyDescent="0.3">
      <c r="A4" s="40"/>
      <c r="B4" s="50" t="s">
        <v>0</v>
      </c>
      <c r="C4" s="42"/>
    </row>
    <row r="5" spans="1:3" ht="16.5" x14ac:dyDescent="0.3">
      <c r="A5" s="40"/>
      <c r="B5" s="45"/>
      <c r="C5" s="42"/>
    </row>
    <row r="6" spans="1:3" ht="16.5" x14ac:dyDescent="0.3">
      <c r="A6" s="40"/>
      <c r="B6" s="46" t="s">
        <v>28</v>
      </c>
      <c r="C6" s="42"/>
    </row>
    <row r="7" spans="1:3" ht="16.5" x14ac:dyDescent="0.3">
      <c r="A7" s="40"/>
      <c r="B7" s="45"/>
      <c r="C7" s="42"/>
    </row>
    <row r="8" spans="1:3" ht="46.5" x14ac:dyDescent="0.3">
      <c r="A8" s="40"/>
      <c r="B8" s="45" t="s">
        <v>34</v>
      </c>
      <c r="C8" s="42"/>
    </row>
    <row r="9" spans="1:3" ht="16.5" x14ac:dyDescent="0.3">
      <c r="A9" s="40"/>
      <c r="B9" s="45"/>
      <c r="C9" s="42"/>
    </row>
    <row r="10" spans="1:3" ht="31.5" x14ac:dyDescent="0.3">
      <c r="A10" s="40"/>
      <c r="B10" s="45" t="s">
        <v>35</v>
      </c>
      <c r="C10" s="42"/>
    </row>
    <row r="11" spans="1:3" ht="16.5" x14ac:dyDescent="0.3">
      <c r="A11" s="40"/>
      <c r="B11" s="45"/>
      <c r="C11" s="42"/>
    </row>
    <row r="12" spans="1:3" ht="31.5" x14ac:dyDescent="0.3">
      <c r="A12" s="40"/>
      <c r="B12" s="45" t="s">
        <v>36</v>
      </c>
      <c r="C12" s="42"/>
    </row>
    <row r="13" spans="1:3" ht="16.5" x14ac:dyDescent="0.3">
      <c r="A13" s="40"/>
      <c r="B13" s="45"/>
      <c r="C13" s="42"/>
    </row>
    <row r="14" spans="1:3" ht="16.5" x14ac:dyDescent="0.3">
      <c r="A14" s="40"/>
      <c r="B14" s="47" t="s">
        <v>37</v>
      </c>
      <c r="C14" s="42"/>
    </row>
    <row r="15" spans="1:3" ht="16.5" x14ac:dyDescent="0.3">
      <c r="A15" s="40"/>
      <c r="B15" s="45" t="s">
        <v>38</v>
      </c>
      <c r="C15" s="42"/>
    </row>
    <row r="16" spans="1:3" ht="16.5" x14ac:dyDescent="0.3">
      <c r="A16" s="40"/>
      <c r="B16" s="48"/>
      <c r="C16" s="42"/>
    </row>
    <row r="17" spans="1:3" ht="32.25" x14ac:dyDescent="0.3">
      <c r="A17" s="40"/>
      <c r="B17" s="45" t="s">
        <v>39</v>
      </c>
      <c r="C17" s="42"/>
    </row>
    <row r="18" spans="1:3" x14ac:dyDescent="0.3">
      <c r="A18" s="40"/>
      <c r="B18" s="40"/>
      <c r="C18" s="42"/>
    </row>
    <row r="19" spans="1:3" ht="47.25" x14ac:dyDescent="0.3">
      <c r="A19" s="40"/>
      <c r="B19" s="45" t="s">
        <v>41</v>
      </c>
      <c r="C19" s="42"/>
    </row>
    <row r="20" spans="1:3" x14ac:dyDescent="0.3">
      <c r="A20" s="40"/>
      <c r="B20" s="40"/>
      <c r="C20" s="42"/>
    </row>
    <row r="21" spans="1:3" x14ac:dyDescent="0.3">
      <c r="A21" s="40"/>
      <c r="B21" s="40"/>
      <c r="C21" s="42"/>
    </row>
    <row r="22" spans="1:3" x14ac:dyDescent="0.3">
      <c r="A22" s="40"/>
      <c r="B22" s="40"/>
      <c r="C22" s="42"/>
    </row>
    <row r="23" spans="1:3" x14ac:dyDescent="0.3">
      <c r="A23" s="40"/>
      <c r="B23" s="40"/>
      <c r="C23" s="42"/>
    </row>
    <row r="24" spans="1:3" x14ac:dyDescent="0.3">
      <c r="A24" s="40"/>
      <c r="B24" s="40"/>
      <c r="C24" s="42"/>
    </row>
    <row r="25" spans="1:3" x14ac:dyDescent="0.3">
      <c r="A25" s="40"/>
      <c r="B25" s="40"/>
      <c r="C25" s="42"/>
    </row>
    <row r="26" spans="1:3" x14ac:dyDescent="0.3">
      <c r="A26" s="40"/>
      <c r="B26" s="40"/>
      <c r="C26" s="42"/>
    </row>
    <row r="27" spans="1:3" x14ac:dyDescent="0.3">
      <c r="A27" s="40"/>
      <c r="B27" s="40"/>
      <c r="C27" s="42"/>
    </row>
    <row r="28" spans="1:3" x14ac:dyDescent="0.3">
      <c r="A28" s="40"/>
      <c r="B28" s="40"/>
      <c r="C28" s="42"/>
    </row>
    <row r="29" spans="1:3" x14ac:dyDescent="0.3">
      <c r="A29" s="40"/>
      <c r="B29" s="40"/>
      <c r="C29" s="42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lbs</vt:lpstr>
      <vt:lpstr>kg</vt:lpstr>
      <vt:lpstr>©</vt:lpstr>
    </vt:vector>
  </TitlesOfParts>
  <Manager/>
  <Company>Vertex42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 Loss Chart</dc:title>
  <dc:subject/>
  <dc:creator>www.vertex42.com</dc:creator>
  <cp:keywords/>
  <dc:description>(c) 2009-2014 Vertex42 LLC. All Rights Reserved.</dc:description>
  <cp:lastModifiedBy>Jon</cp:lastModifiedBy>
  <cp:lastPrinted>2009-03-11T15:30:23Z</cp:lastPrinted>
  <dcterms:created xsi:type="dcterms:W3CDTF">2009-01-23T18:26:06Z</dcterms:created>
  <dcterms:modified xsi:type="dcterms:W3CDTF">2014-09-09T16:04:15Z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1.2.0</vt:lpwstr>
  </property>
</Properties>
</file>