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imelineCaches/timelineCache1.xml" ContentType="application/vnd.ms-excel.timeline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pivotTables/pivotTable1.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timelines/timeline1.xml" ContentType="application/vnd.ms-excel.timelin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28800" windowHeight="14235"/>
  </bookViews>
  <sheets>
    <sheet name="Invoice Data" sheetId="1" r:id="rId1"/>
    <sheet name="Forecast Report" sheetId="3" r:id="rId2"/>
  </sheets>
  <definedNames>
    <definedName name="NativeTimeline_Date">#N/A</definedName>
    <definedName name="_xlnm.Print_Titles" localSheetId="1">'Forecast Report'!$19:$19</definedName>
    <definedName name="_xlnm.Print_Titles" localSheetId="0">'Invoice Data'!$10:$10</definedName>
    <definedName name="Slicer_Customer">#N/A</definedName>
    <definedName name="Slicer_Customer1">#N/A</definedName>
  </definedNames>
  <calcPr calcId="152511"/>
  <pivotCaches>
    <pivotCache cacheId="6"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5"/>
      </x15:timelineCacheRefs>
    </ext>
    <ext xmlns:x15="http://schemas.microsoft.com/office/spreadsheetml/2010/11/main" uri="{46BE6895-7355-4a93-B00E-2C351335B9C9}">
      <x15:slicerCaches xmlns:x14="http://schemas.microsoft.com/office/spreadsheetml/2009/9/main">
        <x14:slicerCache r:id="rId6"/>
      </x15:slicerCaches>
    </ext>
  </extLst>
</workbook>
</file>

<file path=xl/calcChain.xml><?xml version="1.0" encoding="utf-8"?>
<calcChain xmlns="http://schemas.openxmlformats.org/spreadsheetml/2006/main">
  <c r="C11" i="1" l="1"/>
  <c r="G11" i="1" s="1"/>
  <c r="C12" i="1"/>
  <c r="G12" i="1" s="1"/>
  <c r="B26" i="1"/>
  <c r="F26" i="1"/>
  <c r="C24" i="1"/>
  <c r="G24" i="1" s="1"/>
  <c r="C23" i="1"/>
  <c r="G23" i="1" s="1"/>
  <c r="C22" i="1"/>
  <c r="G22" i="1" s="1"/>
  <c r="C21" i="1"/>
  <c r="G21" i="1" s="1"/>
  <c r="C20" i="1"/>
  <c r="G20" i="1" s="1"/>
  <c r="C19" i="1"/>
  <c r="G19" i="1" s="1"/>
  <c r="C25" i="1"/>
  <c r="G25" i="1" s="1"/>
  <c r="C18" i="1"/>
  <c r="G18" i="1" s="1"/>
  <c r="C17" i="1"/>
  <c r="G17" i="1" s="1"/>
  <c r="C16" i="1"/>
  <c r="G16" i="1" s="1"/>
  <c r="C15" i="1"/>
  <c r="G15" i="1" s="1"/>
  <c r="C14" i="1"/>
  <c r="G14" i="1" s="1"/>
  <c r="C13" i="1"/>
  <c r="G13" i="1" s="1"/>
  <c r="J16" i="1" l="1"/>
  <c r="K16" i="1"/>
  <c r="J18" i="1"/>
  <c r="K18" i="1"/>
  <c r="J20" i="1"/>
  <c r="K20" i="1"/>
  <c r="J25" i="1"/>
  <c r="K25" i="1"/>
  <c r="J23" i="1"/>
  <c r="K23" i="1"/>
  <c r="J17" i="1"/>
  <c r="K17" i="1"/>
  <c r="J19" i="1"/>
  <c r="K19" i="1"/>
  <c r="J21" i="1"/>
  <c r="K21" i="1"/>
  <c r="J24" i="1"/>
  <c r="K24" i="1"/>
  <c r="J22" i="1"/>
  <c r="K22" i="1"/>
  <c r="H17" i="1"/>
  <c r="I17" i="1"/>
  <c r="H19" i="1"/>
  <c r="I19" i="1"/>
  <c r="H21" i="1"/>
  <c r="I21" i="1"/>
  <c r="H24" i="1"/>
  <c r="I24" i="1"/>
  <c r="H22" i="1"/>
  <c r="I22" i="1"/>
  <c r="H16" i="1"/>
  <c r="I16" i="1"/>
  <c r="H18" i="1"/>
  <c r="I18" i="1"/>
  <c r="H20" i="1"/>
  <c r="I20" i="1"/>
  <c r="H25" i="1"/>
  <c r="I25" i="1"/>
  <c r="H23" i="1"/>
  <c r="I23" i="1"/>
  <c r="J14" i="1" l="1"/>
  <c r="K14" i="1"/>
  <c r="J12" i="1"/>
  <c r="K12" i="1"/>
  <c r="J15" i="1"/>
  <c r="K15" i="1"/>
  <c r="J13" i="1"/>
  <c r="K13" i="1"/>
  <c r="J11" i="1"/>
  <c r="K11" i="1"/>
  <c r="H14" i="1"/>
  <c r="I14" i="1"/>
  <c r="H12" i="1"/>
  <c r="I12" i="1"/>
  <c r="H15" i="1"/>
  <c r="I15" i="1"/>
  <c r="H13" i="1"/>
  <c r="I13" i="1"/>
  <c r="H11" i="1"/>
  <c r="I11" i="1"/>
  <c r="I26" i="1" l="1"/>
  <c r="H26" i="1"/>
  <c r="J26" i="1"/>
  <c r="K26" i="1"/>
</calcChain>
</file>

<file path=xl/sharedStrings.xml><?xml version="1.0" encoding="utf-8"?>
<sst xmlns="http://schemas.openxmlformats.org/spreadsheetml/2006/main" count="85" uniqueCount="53">
  <si>
    <t>Number</t>
  </si>
  <si>
    <t>Description</t>
  </si>
  <si>
    <t>Amount</t>
  </si>
  <si>
    <t>Date</t>
  </si>
  <si>
    <t>Invoice 1001</t>
  </si>
  <si>
    <t>Invoice 1002</t>
  </si>
  <si>
    <t>Invoice 1003</t>
  </si>
  <si>
    <t>Invoice 1010</t>
  </si>
  <si>
    <t>Grand Total</t>
  </si>
  <si>
    <t>Days Outstanding</t>
  </si>
  <si>
    <t>Customer</t>
  </si>
  <si>
    <t>Customer A</t>
  </si>
  <si>
    <t>Customer B</t>
  </si>
  <si>
    <t>Customer C</t>
  </si>
  <si>
    <t>0-30 Days</t>
  </si>
  <si>
    <t>30-60 Days</t>
  </si>
  <si>
    <t>60-90 Days</t>
  </si>
  <si>
    <t>&gt;90 Days</t>
  </si>
  <si>
    <t>Invoice 1011</t>
  </si>
  <si>
    <t>0-30</t>
  </si>
  <si>
    <t>30-60</t>
  </si>
  <si>
    <t>60-90</t>
  </si>
  <si>
    <t>&gt;90</t>
  </si>
  <si>
    <t>Total Due</t>
  </si>
  <si>
    <t>Customer A Total</t>
  </si>
  <si>
    <t>Customer B Total</t>
  </si>
  <si>
    <t>Customer C Total</t>
  </si>
  <si>
    <t>Invoice 1012</t>
  </si>
  <si>
    <t>Invoice 1013</t>
  </si>
  <si>
    <t>Invoice 1014</t>
  </si>
  <si>
    <t>Invoice 1015</t>
  </si>
  <si>
    <t>Invoice 1016</t>
  </si>
  <si>
    <t>Invoice 1017</t>
  </si>
  <si>
    <t>Invoice 1018</t>
  </si>
  <si>
    <t>Invoice 1019</t>
  </si>
  <si>
    <t>Invoice 1020</t>
  </si>
  <si>
    <t>Invoice 1021</t>
  </si>
  <si>
    <t>Due Date</t>
  </si>
  <si>
    <t>Customers</t>
  </si>
  <si>
    <t>Invoice Number</t>
  </si>
  <si>
    <t>Trend</t>
  </si>
  <si>
    <r>
      <rPr>
        <sz val="36"/>
        <color theme="4"/>
        <rFont val="Cambria"/>
        <family val="1"/>
        <scheme val="major"/>
      </rPr>
      <t xml:space="preserve">Invoice </t>
    </r>
    <r>
      <rPr>
        <sz val="36"/>
        <color theme="5"/>
        <rFont val="Cambria"/>
        <family val="1"/>
        <scheme val="major"/>
      </rPr>
      <t>Data</t>
    </r>
  </si>
  <si>
    <r>
      <rPr>
        <sz val="36"/>
        <color theme="4"/>
        <rFont val="Cambria"/>
        <family val="1"/>
        <scheme val="major"/>
      </rPr>
      <t xml:space="preserve">Forecast Aging </t>
    </r>
    <r>
      <rPr>
        <sz val="36"/>
        <color theme="5"/>
        <rFont val="Cambria"/>
        <family val="1"/>
        <scheme val="major"/>
      </rPr>
      <t>Report</t>
    </r>
  </si>
  <si>
    <t>Customer D</t>
  </si>
  <si>
    <t>Customer E</t>
  </si>
  <si>
    <t>Customer F</t>
  </si>
  <si>
    <t>Customer G</t>
  </si>
  <si>
    <t>Customer H</t>
  </si>
  <si>
    <t>Customer D Total</t>
  </si>
  <si>
    <t>Customer E Total</t>
  </si>
  <si>
    <t>Customer F Total</t>
  </si>
  <si>
    <t>Customer G Total</t>
  </si>
  <si>
    <t>Customer H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</si>
</sst>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_(&quot;$&quot;* \(#,##0.00\);_(&quot;$&quot;* &quot;-&quot;??_);_(@_)"/>
    <numFmt numFmtId="165" formatCode="&quot;$&quot;#,##0.00"/>
    <numFmt numFmtId="166" formatCode=";;;"/>
  </numFmts>
  <fonts count="7" x14ac:knownFonts="1">
    <font>
      <sz val="11"/>
      <color theme="1" tint="4.9989318521683403E-2"/>
      <name val="Calibri"/>
      <family val="2"/>
      <scheme val="minor"/>
    </font>
    <font>
      <sz val="11"/>
      <color theme="1" tint="4.9989318521683403E-2"/>
      <name val="Calibri"/>
      <family val="2"/>
      <scheme val="minor"/>
    </font>
    <font>
      <sz val="36"/>
      <color theme="1"/>
      <name val="Cambria"/>
      <family val="1"/>
      <scheme val="major"/>
    </font>
    <font>
      <sz val="36"/>
      <color theme="4"/>
      <name val="Cambria"/>
      <family val="1"/>
      <scheme val="major"/>
    </font>
    <font>
      <sz val="36"/>
      <color theme="5"/>
      <name val="Cambria"/>
      <family val="1"/>
      <scheme val="major"/>
    </font>
    <font>
      <sz val="11"/>
      <color theme="4"/>
      <name val="Calibri"/>
      <family val="2"/>
      <scheme val="minor"/>
    </font>
    <font>
      <sz val="26"/>
      <color theme="4"/>
      <name val="Cambria"/>
      <family val="1"/>
      <scheme val="major"/>
    </font>
  </fonts>
  <fills count="2">
    <fill>
      <patternFill patternType="none"/>
    </fill>
    <fill>
      <patternFill patternType="gray125"/>
    </fill>
  </fills>
  <borders count="6">
    <border>
      <left/>
      <right/>
      <top/>
      <bottom/>
      <diagonal/>
    </border>
    <border>
      <left/>
      <right/>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top/>
      <bottom style="thick">
        <color theme="4"/>
      </bottom>
      <diagonal/>
    </border>
  </borders>
  <cellStyleXfs count="3">
    <xf numFmtId="0" fontId="0" fillId="0" borderId="0">
      <alignment vertical="center"/>
    </xf>
    <xf numFmtId="0" fontId="3" fillId="0" borderId="5" applyNumberFormat="0" applyFill="0" applyProtection="0">
      <alignment vertical="center"/>
    </xf>
    <xf numFmtId="0" fontId="6" fillId="0" borderId="0" applyNumberFormat="0" applyFill="0" applyProtection="0">
      <alignment vertical="center"/>
    </xf>
  </cellStyleXfs>
  <cellXfs count="24">
    <xf numFmtId="0" fontId="0" fillId="0" borderId="0" xfId="0">
      <alignment vertical="center"/>
    </xf>
    <xf numFmtId="0" fontId="2" fillId="0" borderId="0" xfId="0" applyFont="1">
      <alignment vertical="center"/>
    </xf>
    <xf numFmtId="0" fontId="0" fillId="0" borderId="0" xfId="0" applyFont="1" applyBorder="1" applyAlignment="1">
      <alignment vertical="center"/>
    </xf>
    <xf numFmtId="0" fontId="0" fillId="0" borderId="0" xfId="0" applyAlignment="1">
      <alignment vertical="center"/>
    </xf>
    <xf numFmtId="0" fontId="1" fillId="0" borderId="0" xfId="0" applyFont="1" applyBorder="1" applyAlignment="1">
      <alignment horizontal="left" vertical="center"/>
    </xf>
    <xf numFmtId="14" fontId="1" fillId="0" borderId="0" xfId="0" applyNumberFormat="1" applyFont="1" applyBorder="1" applyAlignment="1">
      <alignment horizontal="left" vertical="center"/>
    </xf>
    <xf numFmtId="0" fontId="0" fillId="0" borderId="0" xfId="0" applyFont="1">
      <alignment vertical="center"/>
    </xf>
    <xf numFmtId="0" fontId="0" fillId="0" borderId="0" xfId="0" applyFont="1" applyAlignment="1">
      <alignment horizontal="center"/>
    </xf>
    <xf numFmtId="0" fontId="0" fillId="0" borderId="0" xfId="0" pivotButton="1" applyFont="1">
      <alignment vertical="center"/>
    </xf>
    <xf numFmtId="0" fontId="0" fillId="0" borderId="0" xfId="0" applyFont="1" applyAlignment="1"/>
    <xf numFmtId="0" fontId="0" fillId="0" borderId="0" xfId="0" applyFont="1" applyAlignment="1">
      <alignment horizontal="left" vertical="center"/>
    </xf>
    <xf numFmtId="164" fontId="0" fillId="0" borderId="0" xfId="0" applyNumberFormat="1" applyFont="1">
      <alignment vertical="center"/>
    </xf>
    <xf numFmtId="14" fontId="0" fillId="0" borderId="0" xfId="0" applyNumberFormat="1" applyFont="1" applyAlignment="1">
      <alignment horizontal="left" vertical="center"/>
    </xf>
    <xf numFmtId="0" fontId="0" fillId="0" borderId="2" xfId="0" applyFont="1" applyBorder="1" applyAlignment="1">
      <alignment horizontal="center"/>
    </xf>
    <xf numFmtId="0" fontId="0" fillId="0" borderId="3" xfId="0" applyFont="1" applyBorder="1" applyAlignment="1">
      <alignment horizontal="center"/>
    </xf>
    <xf numFmtId="0" fontId="0" fillId="0" borderId="4" xfId="0" applyFont="1" applyBorder="1">
      <alignment vertical="center"/>
    </xf>
    <xf numFmtId="14" fontId="0" fillId="0" borderId="0" xfId="0" applyNumberFormat="1" applyFont="1" applyBorder="1" applyAlignment="1">
      <alignment horizontal="left" vertical="center"/>
    </xf>
    <xf numFmtId="165" fontId="0" fillId="0" borderId="0" xfId="0" applyNumberFormat="1" applyFont="1" applyAlignment="1">
      <alignment horizontal="left" vertical="center"/>
    </xf>
    <xf numFmtId="1" fontId="0" fillId="0" borderId="0" xfId="0" applyNumberFormat="1" applyFont="1" applyAlignment="1">
      <alignment horizontal="left" vertical="center"/>
    </xf>
    <xf numFmtId="165" fontId="1" fillId="0" borderId="0" xfId="0" applyNumberFormat="1" applyFont="1" applyBorder="1" applyAlignment="1">
      <alignment horizontal="right" vertical="center" indent="1"/>
    </xf>
    <xf numFmtId="1" fontId="1" fillId="0" borderId="0" xfId="0" applyNumberFormat="1" applyFont="1" applyBorder="1" applyAlignment="1">
      <alignment horizontal="right" vertical="center" indent="1"/>
    </xf>
    <xf numFmtId="165" fontId="0" fillId="0" borderId="0" xfId="0" applyNumberFormat="1" applyFont="1" applyAlignment="1">
      <alignment horizontal="right" vertical="center" indent="1"/>
    </xf>
    <xf numFmtId="0" fontId="0" fillId="0" borderId="0" xfId="0" applyFont="1" applyAlignment="1">
      <alignment horizontal="right" vertical="center" indent="1"/>
    </xf>
    <xf numFmtId="0" fontId="5" fillId="0" borderId="1" xfId="0" applyFont="1" applyBorder="1" applyAlignment="1">
      <alignment horizontal="center"/>
    </xf>
  </cellXfs>
  <cellStyles count="3">
    <cellStyle name="Heading 1" xfId="1" builtinId="16" customBuiltin="1"/>
    <cellStyle name="Heading 2" xfId="2" builtinId="17" customBuiltin="1"/>
    <cellStyle name="Normal" xfId="0" builtinId="0" customBuiltin="1"/>
  </cellStyles>
  <dxfs count="63">
    <dxf>
      <alignment horizontal="center" readingOrder="0"/>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alignment vertical="bottom" readingOrder="0"/>
    </dxf>
    <dxf>
      <font>
        <b val="0"/>
        <i val="0"/>
        <strike val="0"/>
        <condense val="0"/>
        <extend val="0"/>
        <outline val="0"/>
        <shadow val="0"/>
        <u val="none"/>
        <vertAlign val="baseline"/>
        <sz val="11"/>
        <color theme="1" tint="4.9989318521683403E-2"/>
        <name val="Calibri"/>
        <scheme val="minor"/>
      </font>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5" formatCode="&quot;$&quot;#,##0.00"/>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 formatCode="0"/>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5"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5"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numFmt numFmtId="167" formatCode="m/d/yyyy"/>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alignment horizontal="general" vertical="center" textRotation="0" wrapText="0" indent="0" justifyLastLine="0" shrinkToFit="0" readingOrder="0"/>
    </dxf>
    <dxf>
      <font>
        <color theme="0"/>
      </font>
    </dxf>
    <dxf>
      <font>
        <b val="0"/>
        <i val="0"/>
        <sz val="14"/>
        <color theme="5"/>
        <name val="Cambria"/>
        <scheme val="major"/>
      </font>
      <fill>
        <patternFill patternType="none">
          <bgColor auto="1"/>
        </patternFill>
      </fill>
      <border diagonalUp="0" diagonalDown="0">
        <left/>
        <right/>
        <top/>
        <bottom/>
        <vertical/>
        <horizontal/>
      </border>
    </dxf>
    <dxf>
      <font>
        <b val="0"/>
        <i val="0"/>
        <sz val="9"/>
        <color theme="1" tint="0.499984740745262"/>
        <name val="Cambria"/>
        <scheme val="major"/>
      </font>
      <border diagonalUp="0" diagonalDown="0">
        <left/>
        <right/>
        <top/>
        <bottom/>
        <vertical/>
        <horizontal/>
      </border>
    </dxf>
    <dxf>
      <font>
        <b/>
        <i val="0"/>
        <color theme="1" tint="4.9989318521683403E-2"/>
      </font>
      <border>
        <top style="thin">
          <color theme="4"/>
        </top>
      </border>
    </dxf>
    <dxf>
      <font>
        <b val="0"/>
        <i val="0"/>
        <color theme="5"/>
      </font>
      <border diagonalUp="0" diagonalDown="0">
        <left/>
        <right/>
        <top/>
        <bottom style="thin">
          <color theme="4"/>
        </bottom>
        <vertical/>
        <horizontal/>
      </border>
    </dxf>
    <dxf>
      <font>
        <b val="0"/>
        <i val="0"/>
        <color theme="1" tint="4.9989318521683403E-2"/>
      </font>
      <border diagonalUp="0" diagonalDown="0">
        <left/>
        <right/>
        <top/>
        <bottom/>
        <vertical/>
        <horizontal/>
      </border>
    </dxf>
    <dxf>
      <font>
        <b val="0"/>
        <i val="0"/>
        <sz val="14"/>
        <color theme="5"/>
        <name val="Cambria"/>
        <scheme val="major"/>
      </font>
      <border diagonalUp="0" diagonalDown="0">
        <left/>
        <right/>
        <top/>
        <bottom/>
        <vertical/>
        <horizontal/>
      </border>
    </dxf>
    <dxf>
      <font>
        <color theme="1"/>
      </font>
      <border diagonalUp="0" diagonalDown="0">
        <left/>
        <right/>
        <top/>
        <bottom/>
        <vertical/>
        <horizontal/>
      </border>
    </dxf>
    <dxf>
      <font>
        <b val="0"/>
        <i val="0"/>
        <color theme="1" tint="4.9989318521683403E-2"/>
      </font>
      <fill>
        <patternFill>
          <bgColor theme="0" tint="-4.9989318521683403E-2"/>
        </patternFill>
      </fill>
    </dxf>
    <dxf>
      <font>
        <b val="0"/>
        <i val="0"/>
        <color theme="1" tint="4.9989318521683403E-2"/>
      </font>
      <fill>
        <patternFill>
          <bgColor theme="2"/>
        </patternFill>
      </fill>
      <border diagonalUp="0" diagonalDown="0">
        <left/>
        <right/>
        <top/>
        <bottom/>
        <vertical/>
        <horizontal/>
      </border>
    </dxf>
    <dxf>
      <font>
        <b val="0"/>
        <i val="0"/>
        <color theme="4"/>
      </font>
      <fill>
        <patternFill patternType="none">
          <bgColor auto="1"/>
        </patternFill>
      </fill>
      <border diagonalUp="0" diagonalDown="0">
        <left/>
        <right/>
        <top style="thin">
          <color theme="2"/>
        </top>
        <bottom style="thin">
          <color theme="2"/>
        </bottom>
        <vertical/>
        <horizontal/>
      </border>
    </dxf>
    <dxf>
      <font>
        <b val="0"/>
        <i val="0"/>
        <color theme="1" tint="4.9989318521683403E-2"/>
      </font>
      <fill>
        <patternFill patternType="solid">
          <fgColor theme="0" tint="-0.14996795556505021"/>
          <bgColor theme="2"/>
        </patternFill>
      </fill>
      <border diagonalUp="0" diagonalDown="0">
        <left/>
        <right/>
        <top/>
        <bottom/>
        <vertical/>
        <horizontal/>
      </border>
    </dxf>
    <dxf>
      <font>
        <b/>
        <i val="0"/>
        <color theme="4"/>
      </font>
      <fill>
        <patternFill patternType="none">
          <fgColor indexed="64"/>
          <bgColor auto="1"/>
        </patternFill>
      </fill>
      <border diagonalUp="0" diagonalDown="0">
        <left/>
        <right/>
        <top style="medium">
          <color theme="2"/>
        </top>
        <bottom style="medium">
          <color theme="2"/>
        </bottom>
        <vertical/>
        <horizontal/>
      </border>
    </dxf>
    <dxf>
      <font>
        <b val="0"/>
        <i val="0"/>
        <color theme="5"/>
      </font>
      <fill>
        <patternFill patternType="none">
          <fgColor indexed="64"/>
          <bgColor auto="1"/>
        </patternFill>
      </fill>
      <border diagonalUp="0" diagonalDown="0">
        <left/>
        <right/>
        <top/>
        <bottom/>
        <vertical/>
        <horizontal/>
      </border>
    </dxf>
    <dxf>
      <font>
        <b val="0"/>
        <i val="0"/>
        <color theme="1" tint="4.9989318521683403E-2"/>
      </font>
      <border diagonalUp="0" diagonalDown="0">
        <left/>
        <right/>
        <top/>
        <bottom/>
        <vertical/>
        <horizontal/>
      </border>
    </dxf>
  </dxfs>
  <tableStyles count="4" defaultTableStyle="Forecast aging report table" defaultPivotStyle="Forecast aging report PivotTable">
    <tableStyle name="Forecast aging report PivotTable" table="0" count="7">
      <tableStyleElement type="wholeTable" dxfId="62"/>
      <tableStyleElement type="headerRow" dxfId="61"/>
      <tableStyleElement type="totalRow" dxfId="60"/>
      <tableStyleElement type="firstColumnStripe" dxfId="59"/>
      <tableStyleElement type="firstSubtotalRow" dxfId="58"/>
      <tableStyleElement type="firstRowSubheading" dxfId="57"/>
      <tableStyleElement type="secondRowSubheading" dxfId="56"/>
    </tableStyle>
    <tableStyle name="Forecast aging report slicer" pivot="0" table="0" count="10">
      <tableStyleElement type="wholeTable" dxfId="55"/>
      <tableStyleElement type="headerRow" dxfId="54"/>
    </tableStyle>
    <tableStyle name="Forecast aging report table" pivot="0" count="3">
      <tableStyleElement type="wholeTable" dxfId="53"/>
      <tableStyleElement type="headerRow" dxfId="52"/>
      <tableStyleElement type="totalRow" dxfId="51"/>
    </tableStyle>
    <tableStyle name="Forecast aging report Timeline" pivot="0" table="0" count="9">
      <tableStyleElement type="wholeTable" dxfId="50"/>
      <tableStyleElement type="headerRow" dxfId="49"/>
    </tableStyle>
  </tableStyles>
  <extLst>
    <ext xmlns:x14="http://schemas.microsoft.com/office/spreadsheetml/2009/9/main" uri="{46F421CA-312F-682f-3DD2-61675219B42D}">
      <x14:dxfs count="8">
        <dxf>
          <font>
            <b val="0"/>
            <i val="0"/>
            <sz val="10"/>
            <color theme="4"/>
            <name val="Cambria"/>
            <scheme val="major"/>
          </font>
          <fill>
            <patternFill>
              <bgColor theme="0"/>
            </patternFill>
          </fill>
          <border>
            <left style="thin">
              <color theme="4"/>
            </left>
            <right style="thin">
              <color theme="4"/>
            </right>
            <top style="thin">
              <color theme="4"/>
            </top>
            <bottom style="thin">
              <color theme="4"/>
            </bottom>
          </border>
        </dxf>
        <dxf>
          <font>
            <b val="0"/>
            <i val="0"/>
            <sz val="10"/>
            <color theme="4"/>
            <name val="Cambria"/>
            <scheme val="major"/>
          </font>
          <fill>
            <patternFill>
              <bgColor theme="0"/>
            </patternFill>
          </fill>
          <border>
            <left style="thin">
              <color theme="4"/>
            </left>
            <right style="thin">
              <color theme="4"/>
            </right>
            <top style="thin">
              <color theme="4"/>
            </top>
            <bottom style="thin">
              <color theme="4"/>
            </bottom>
          </border>
        </dxf>
        <dxf>
          <font>
            <b/>
            <i val="0"/>
            <sz val="10"/>
            <color theme="0"/>
            <name val="Cambria"/>
            <scheme val="major"/>
          </font>
          <fill>
            <patternFill>
              <bgColor theme="4" tint="0.39994506668294322"/>
            </patternFill>
          </fill>
          <border>
            <left style="thin">
              <color theme="4"/>
            </left>
            <right style="thin">
              <color theme="4"/>
            </right>
            <top style="thin">
              <color theme="4"/>
            </top>
            <bottom style="thin">
              <color theme="4"/>
            </bottom>
          </border>
        </dxf>
        <dxf>
          <font>
            <b/>
            <i val="0"/>
            <sz val="10"/>
            <color theme="4"/>
            <name val="Cambria"/>
            <scheme val="major"/>
          </font>
          <fill>
            <patternFill>
              <bgColor theme="4" tint="0.39994506668294322"/>
            </patternFill>
          </fill>
          <border>
            <left style="thin">
              <color theme="4"/>
            </left>
            <right style="thin">
              <color theme="4"/>
            </right>
            <top style="thin">
              <color theme="4"/>
            </top>
            <bottom style="thin">
              <color theme="4"/>
            </bottom>
          </border>
        </dxf>
        <dxf>
          <font>
            <b val="0"/>
            <i val="0"/>
            <sz val="10"/>
            <color theme="4" tint="-0.249977111117893"/>
            <name val="Cambria"/>
            <scheme val="major"/>
          </font>
          <fill>
            <patternFill patternType="solid">
              <fgColor theme="4" tint="0.59999389629810485"/>
              <bgColor theme="4"/>
            </patternFill>
          </fill>
          <border>
            <left style="thin">
              <color theme="4"/>
            </left>
            <right style="thin">
              <color theme="4"/>
            </right>
            <top style="thin">
              <color theme="4"/>
            </top>
            <bottom style="thin">
              <color theme="4"/>
            </bottom>
            <vertical/>
            <horizontal/>
          </border>
        </dxf>
        <dxf>
          <font>
            <b/>
            <i val="0"/>
            <sz val="10"/>
            <color theme="0"/>
            <name val="Cambria"/>
            <scheme val="major"/>
          </font>
          <fill>
            <patternFill patternType="solid">
              <fgColor theme="4"/>
              <bgColor theme="4"/>
            </patternFill>
          </fill>
          <border>
            <left style="thin">
              <color theme="4"/>
            </left>
            <right style="thin">
              <color theme="4"/>
            </right>
            <top style="thin">
              <color theme="4"/>
            </top>
            <bottom style="thin">
              <color theme="4"/>
            </bottom>
            <vertical/>
            <horizontal/>
          </border>
        </dxf>
        <dxf>
          <font>
            <b val="0"/>
            <i val="0"/>
            <sz val="10"/>
            <color theme="4"/>
            <name val="Cambria"/>
            <scheme val="major"/>
          </font>
          <fill>
            <patternFill patternType="solid">
              <fgColor rgb="FFDFDFDF"/>
              <bgColor theme="0"/>
            </patternFill>
          </fill>
          <border>
            <left style="thin">
              <color theme="4"/>
            </left>
            <right style="thin">
              <color theme="4"/>
            </right>
            <top style="thin">
              <color theme="4"/>
            </top>
            <bottom style="thin">
              <color theme="4"/>
            </bottom>
            <vertical/>
            <horizontal/>
          </border>
        </dxf>
        <dxf>
          <font>
            <b/>
            <i val="0"/>
            <sz val="10"/>
            <color theme="4"/>
            <name val="Cambria"/>
            <scheme val="major"/>
          </font>
          <fill>
            <patternFill patternType="solid">
              <fgColor rgb="FFC0C0C0"/>
              <bgColor theme="0"/>
            </patternFill>
          </fill>
          <border>
            <left style="thin">
              <color theme="4"/>
            </left>
            <right style="thin">
              <color theme="4"/>
            </right>
            <top style="thin">
              <color theme="4"/>
            </top>
            <bottom style="thin">
              <color theme="4"/>
            </bottom>
            <vertical/>
            <horizontal/>
          </border>
        </dxf>
      </x14:dxfs>
    </ext>
    <ext xmlns:x14="http://schemas.microsoft.com/office/spreadsheetml/2009/9/main" uri="{EB79DEF2-80B8-43e5-95BD-54CBDDF9020C}">
      <x14:slicerStyles defaultSlicerStyle="Forecast aging report slicer">
        <x14:slicerStyle name="Forecast aging report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A0A4C193-F2C1-4fcb-8827-314CF55A85BB}">
      <x15:dxfs count="7">
        <dxf>
          <fill>
            <patternFill patternType="solid">
              <fgColor theme="4" tint="0.39997558519241921"/>
              <bgColor theme="4" tint="0.39997558519241921"/>
            </patternFill>
          </fill>
          <border>
            <vertical/>
            <horizontal/>
          </border>
        </dxf>
        <dxf>
          <fill>
            <patternFill patternType="solid">
              <fgColor auto="1"/>
              <bgColor theme="0" tint="-0.24994659260841701"/>
            </patternFill>
          </fill>
          <border diagonalUp="0" diagonalDown="0">
            <left/>
            <right/>
            <top/>
            <bottom/>
            <vertical/>
            <horizontal/>
          </border>
        </dxf>
        <dxf>
          <fill>
            <patternFill patternType="solid">
              <fgColor auto="1"/>
              <bgColor theme="4"/>
            </patternFill>
          </fill>
          <border diagonalUp="0" diagonalDown="0">
            <left/>
            <right/>
            <top/>
            <bottom/>
            <vertical/>
            <horizontal/>
          </border>
        </dxf>
        <dxf>
          <font>
            <b val="0"/>
            <i val="0"/>
            <sz val="9"/>
            <color theme="1" tint="0.499984740745262"/>
            <name val="Cambria"/>
            <scheme val="major"/>
          </font>
          <border>
            <left/>
            <right/>
            <top/>
            <bottom/>
            <vertical/>
            <horizontal/>
          </border>
        </dxf>
        <dxf>
          <font>
            <b val="0"/>
            <i val="0"/>
            <sz val="9"/>
            <color theme="1" tint="0.499984740745262"/>
            <name val="Cambria"/>
            <scheme val="major"/>
          </font>
          <border>
            <left/>
            <right/>
            <top/>
            <bottom/>
            <vertical/>
            <horizontal/>
          </border>
        </dxf>
        <dxf>
          <font>
            <b val="0"/>
            <i val="0"/>
            <sz val="10"/>
            <color theme="4"/>
            <name val="Cambria"/>
            <scheme val="major"/>
          </font>
          <border>
            <left/>
            <right/>
            <top/>
            <bottom/>
            <vertical/>
            <horizontal/>
          </border>
        </dxf>
        <dxf>
          <font>
            <b val="0"/>
            <i val="0"/>
            <sz val="10"/>
            <color theme="4"/>
            <name val="Cambria"/>
            <scheme val="major"/>
          </font>
          <border>
            <left/>
            <right/>
            <top/>
            <bottom/>
            <vertical/>
            <horizontal/>
          </border>
        </dxf>
      </x15:dxfs>
    </ext>
    <ext xmlns:x15="http://schemas.microsoft.com/office/spreadsheetml/2010/11/main" uri="{9260A510-F301-46a8-8635-F512D64BE5F5}">
      <x15:timelineStyles defaultTimelineStyle="Forecast aging report Timeline">
        <x15:timelineStyle name="Forecast aging report Timeline">
          <x15:timelineStyleElements>
            <x15:timelineStyleElement type="selectionLabel" dxfId="6"/>
            <x15:timelineStyleElement type="timeLevel" dxfId="5"/>
            <x15:timelineStyleElement type="periodLabel1" dxfId="4"/>
            <x15:timelineStyleElement type="periodLabel2" dxfId="3"/>
            <x15:timelineStyleElement type="selectedTimeBlock" dxfId="2"/>
            <x15:timelineStyleElement type="unselectedTimeBlock" dxfId="1"/>
            <x15:timelineStyleElement type="selectedTimeBlockSpace" dxfId="0"/>
          </x15:timelineStyleElements>
        </x15:timelineStyle>
      </x15:timelineStyles>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pivotCacheDefinition" Target="pivotCache/pivotCacheDefinition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ustomXml" Target="../customXml/item1.xml"/><Relationship Id="rId5" Type="http://schemas.microsoft.com/office/2011/relationships/timelineCache" Target="timelineCaches/timelineCache1.xml"/><Relationship Id="rId10" Type="http://schemas.openxmlformats.org/officeDocument/2006/relationships/calcChain" Target="calcChain.xml"/><Relationship Id="rId4" Type="http://schemas.microsoft.com/office/2007/relationships/slicerCache" Target="slicerCaches/slicerCache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Forecast Report'!A1"/></Relationships>
</file>

<file path=xl/drawings/_rels/drawing2.xml.rels><?xml version="1.0" encoding="UTF-8" standalone="yes"?>
<Relationships xmlns="http://schemas.openxmlformats.org/package/2006/relationships"><Relationship Id="rId1" Type="http://schemas.openxmlformats.org/officeDocument/2006/relationships/hyperlink" Target="#'Invoice Data'!A1"/></Relationships>
</file>

<file path=xl/drawings/drawing1.xml><?xml version="1.0" encoding="utf-8"?>
<xdr:wsDr xmlns:xdr="http://schemas.openxmlformats.org/drawingml/2006/spreadsheetDrawing" xmlns:a="http://schemas.openxmlformats.org/drawingml/2006/main">
  <xdr:twoCellAnchor editAs="absolute">
    <xdr:from>
      <xdr:col>0</xdr:col>
      <xdr:colOff>114299</xdr:colOff>
      <xdr:row>3</xdr:row>
      <xdr:rowOff>0</xdr:rowOff>
    </xdr:from>
    <xdr:to>
      <xdr:col>6</xdr:col>
      <xdr:colOff>38099</xdr:colOff>
      <xdr:row>8</xdr:row>
      <xdr:rowOff>9526</xdr:rowOff>
    </xdr:to>
    <mc:AlternateContent xmlns:mc="http://schemas.openxmlformats.org/markup-compatibility/2006" xmlns:sle15="http://schemas.microsoft.com/office/drawing/2012/slicer">
      <mc:Choice Requires="sle15">
        <xdr:graphicFrame macro="">
          <xdr:nvGraphicFramePr>
            <xdr:cNvPr id="6" name="Customer" descr="Select items t ofilter the data table with." title="Customers slicer"/>
            <xdr:cNvGraphicFramePr/>
          </xdr:nvGraphicFramePr>
          <xdr:xfrm>
            <a:off x="0" y="0"/>
            <a:ext cx="0" cy="0"/>
          </xdr:xfrm>
          <a:graphic>
            <a:graphicData uri="http://schemas.microsoft.com/office/drawing/2010/slicer">
              <sle:slicer xmlns:sle="http://schemas.microsoft.com/office/drawing/2010/slicer" name="Customer"/>
            </a:graphicData>
          </a:graphic>
        </xdr:graphicFrame>
      </mc:Choice>
      <mc:Fallback xmlns="">
        <xdr:sp macro="" textlink="">
          <xdr:nvSpPr>
            <xdr:cNvPr id="0" name=""/>
            <xdr:cNvSpPr>
              <a:spLocks noTextEdit="1"/>
            </xdr:cNvSpPr>
          </xdr:nvSpPr>
          <xdr:spPr>
            <a:xfrm>
              <a:off x="114299" y="952500"/>
              <a:ext cx="6219825" cy="96202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twoCellAnchor>
    <xdr:from>
      <xdr:col>9</xdr:col>
      <xdr:colOff>781049</xdr:colOff>
      <xdr:row>1</xdr:row>
      <xdr:rowOff>38100</xdr:rowOff>
    </xdr:from>
    <xdr:to>
      <xdr:col>11</xdr:col>
      <xdr:colOff>1009650</xdr:colOff>
      <xdr:row>1</xdr:row>
      <xdr:rowOff>342900</xdr:rowOff>
    </xdr:to>
    <xdr:sp macro="" textlink="">
      <xdr:nvSpPr>
        <xdr:cNvPr id="2" name="Pentagon 1" descr="&quot;&quot;" title="Forecast Aging Report navigation button">
          <a:hlinkClick xmlns:r="http://schemas.openxmlformats.org/officeDocument/2006/relationships" r:id="rId1" tooltip="Click to view Forecast Report"/>
        </xdr:cNvPr>
        <xdr:cNvSpPr/>
      </xdr:nvSpPr>
      <xdr:spPr>
        <a:xfrm>
          <a:off x="10144124" y="228600"/>
          <a:ext cx="1790701" cy="304800"/>
        </a:xfrm>
        <a:prstGeom prst="homePlate">
          <a:avLst/>
        </a:prstGeom>
        <a:no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accent1"/>
              </a:solidFill>
            </a:rPr>
            <a:t>Forecast Aging Report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161925</xdr:colOff>
      <xdr:row>1</xdr:row>
      <xdr:rowOff>38100</xdr:rowOff>
    </xdr:from>
    <xdr:to>
      <xdr:col>9</xdr:col>
      <xdr:colOff>1028700</xdr:colOff>
      <xdr:row>1</xdr:row>
      <xdr:rowOff>342900</xdr:rowOff>
    </xdr:to>
    <xdr:sp macro="" textlink="">
      <xdr:nvSpPr>
        <xdr:cNvPr id="2" name="Pentagon 1" descr="&quot;&quot;" title="Invoice Data navigation button">
          <a:hlinkClick xmlns:r="http://schemas.openxmlformats.org/officeDocument/2006/relationships" r:id="rId1" tooltip="Click to view Invoice Data"/>
        </xdr:cNvPr>
        <xdr:cNvSpPr/>
      </xdr:nvSpPr>
      <xdr:spPr>
        <a:xfrm flipH="1">
          <a:off x="9420225" y="228600"/>
          <a:ext cx="1905000" cy="304800"/>
        </a:xfrm>
        <a:prstGeom prst="homePlate">
          <a:avLst/>
        </a:prstGeom>
        <a:solidFill>
          <a:sysClr val="window" lastClr="FFFFFF"/>
        </a:solidFill>
        <a:ln w="127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accent1"/>
              </a:solidFill>
            </a:rPr>
            <a:t>Invoice</a:t>
          </a:r>
          <a:r>
            <a:rPr lang="en-US" sz="1200" b="0" baseline="0">
              <a:solidFill>
                <a:schemeClr val="accent1"/>
              </a:solidFill>
            </a:rPr>
            <a:t> Data</a:t>
          </a:r>
          <a:endParaRPr lang="en-US" sz="1200" b="0">
            <a:solidFill>
              <a:schemeClr val="accent1"/>
            </a:solidFill>
          </a:endParaRPr>
        </a:p>
      </xdr:txBody>
    </xdr:sp>
    <xdr:clientData fPrintsWithSheet="0"/>
  </xdr:twoCellAnchor>
  <xdr:twoCellAnchor editAs="oneCell">
    <xdr:from>
      <xdr:col>1</xdr:col>
      <xdr:colOff>0</xdr:colOff>
      <xdr:row>3</xdr:row>
      <xdr:rowOff>0</xdr:rowOff>
    </xdr:from>
    <xdr:to>
      <xdr:col>2</xdr:col>
      <xdr:colOff>209550</xdr:colOff>
      <xdr:row>10</xdr:row>
      <xdr:rowOff>114300</xdr:rowOff>
    </xdr:to>
    <mc:AlternateContent xmlns:mc="http://schemas.openxmlformats.org/markup-compatibility/2006" xmlns:tsle="http://schemas.microsoft.com/office/drawing/2012/timeslicer">
      <mc:Choice Requires="tsle">
        <xdr:graphicFrame macro="">
          <xdr:nvGraphicFramePr>
            <xdr:cNvPr id="6" name="Due Date" descr="Click a year in the timeline to filter your report by that year. Or switch the filter options from Years to Quarters, Months, or Days for more filtering choices. " title="Timeline Slicer"/>
            <xdr:cNvGraphicFramePr/>
          </xdr:nvGraphicFramePr>
          <xdr:xfrm>
            <a:off x="0" y="0"/>
            <a:ext cx="0" cy="0"/>
          </xdr:xfrm>
          <a:graphic>
            <a:graphicData uri="http://schemas.microsoft.com/office/drawing/2012/timeslicer">
              <tsle:timeslicer name="Due Date"/>
            </a:graphicData>
          </a:graphic>
        </xdr:graphicFrame>
      </mc:Choice>
      <mc:Fallback xmlns="">
        <xdr:sp macro="" textlink="">
          <xdr:nvSpPr>
            <xdr:cNvPr id="0" name=""/>
            <xdr:cNvSpPr>
              <a:spLocks noTextEdit="1"/>
            </xdr:cNvSpPr>
          </xdr:nvSpPr>
          <xdr:spPr>
            <a:xfrm>
              <a:off x="114300" y="952500"/>
              <a:ext cx="1828800" cy="14478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0</xdr:col>
      <xdr:colOff>114299</xdr:colOff>
      <xdr:row>11</xdr:row>
      <xdr:rowOff>1</xdr:rowOff>
    </xdr:from>
    <xdr:to>
      <xdr:col>4</xdr:col>
      <xdr:colOff>914399</xdr:colOff>
      <xdr:row>16</xdr:row>
      <xdr:rowOff>19050</xdr:rowOff>
    </xdr:to>
    <mc:AlternateContent xmlns:mc="http://schemas.openxmlformats.org/markup-compatibility/2006" xmlns:a14="http://schemas.microsoft.com/office/drawing/2010/main">
      <mc:Choice Requires="a14">
        <xdr:graphicFrame macro="">
          <xdr:nvGraphicFramePr>
            <xdr:cNvPr id="8" name="Customer 1" descr="Click a Customer in the list to filter the report by your selection. To select multiple customers, hold the Ctrl key. " title="Customer Slicer"/>
            <xdr:cNvGraphicFramePr/>
          </xdr:nvGraphicFramePr>
          <xdr:xfrm>
            <a:off x="0" y="0"/>
            <a:ext cx="0" cy="0"/>
          </xdr:xfrm>
          <a:graphic>
            <a:graphicData uri="http://schemas.microsoft.com/office/drawing/2010/slicer">
              <sle:slicer xmlns:sle="http://schemas.microsoft.com/office/drawing/2010/slicer" name="Customer 1"/>
            </a:graphicData>
          </a:graphic>
        </xdr:graphicFrame>
      </mc:Choice>
      <mc:Fallback xmlns="">
        <xdr:sp macro="" textlink="">
          <xdr:nvSpPr>
            <xdr:cNvPr id="0" name=""/>
            <xdr:cNvSpPr>
              <a:spLocks noTextEdit="1"/>
            </xdr:cNvSpPr>
          </xdr:nvSpPr>
          <xdr:spPr>
            <a:xfrm>
              <a:off x="114299" y="2476501"/>
              <a:ext cx="5972175" cy="97154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838198</xdr:colOff>
      <xdr:row>2</xdr:row>
      <xdr:rowOff>66675</xdr:rowOff>
    </xdr:from>
    <xdr:to>
      <xdr:col>5</xdr:col>
      <xdr:colOff>295274</xdr:colOff>
      <xdr:row>10</xdr:row>
      <xdr:rowOff>152400</xdr:rowOff>
    </xdr:to>
    <xdr:sp macro="" textlink="">
      <xdr:nvSpPr>
        <xdr:cNvPr id="4" name="Rectangular Callout 3" descr="Select a timeframe from the Timeline on the left, or slice and filter your data by customer with the Slicer below.  If you want to remove the filter, click the red filter X in the top right corner.&#10;&#10;To update the PivotTable below, right click any of its cells and select Refresh." title="Tip"/>
        <xdr:cNvSpPr/>
      </xdr:nvSpPr>
      <xdr:spPr>
        <a:xfrm>
          <a:off x="2571748" y="828675"/>
          <a:ext cx="3867151" cy="1609725"/>
        </a:xfrm>
        <a:prstGeom prst="wedgeRectCallout">
          <a:avLst/>
        </a:prstGeom>
        <a:solidFill>
          <a:sysClr val="window" lastClr="FFFFFF"/>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a:solidFill>
                <a:schemeClr val="accent2"/>
              </a:solidFill>
            </a:rPr>
            <a:t>HERE'S A TIP</a:t>
          </a:r>
          <a:endParaRPr lang="en-US" sz="1100">
            <a:solidFill>
              <a:schemeClr val="accent2"/>
            </a:solidFill>
          </a:endParaRPr>
        </a:p>
        <a:p>
          <a:pPr algn="l"/>
          <a:endParaRPr lang="en-US" sz="1100">
            <a:solidFill>
              <a:schemeClr val="tx1">
                <a:lumMod val="95000"/>
                <a:lumOff val="5000"/>
              </a:schemeClr>
            </a:solidFill>
          </a:endParaRPr>
        </a:p>
        <a:p>
          <a:pPr algn="l"/>
          <a:r>
            <a:rPr lang="en-US" sz="1100">
              <a:solidFill>
                <a:schemeClr val="tx1">
                  <a:lumMod val="95000"/>
                  <a:lumOff val="5000"/>
                </a:schemeClr>
              </a:solidFill>
            </a:rPr>
            <a:t>Select a timeframe from the Timeline on the left, or slice and filter your data by customer with the Slicer below.  If you want to remove the filter, click the red filter X in the top right corner.</a:t>
          </a:r>
        </a:p>
        <a:p>
          <a:pPr algn="l"/>
          <a:r>
            <a:rPr lang="en-US" sz="1100">
              <a:solidFill>
                <a:schemeClr val="tx1">
                  <a:lumMod val="95000"/>
                  <a:lumOff val="5000"/>
                </a:schemeClr>
              </a:solidFill>
            </a:rPr>
            <a:t> </a:t>
          </a:r>
        </a:p>
        <a:p>
          <a:pPr algn="l"/>
          <a:r>
            <a:rPr lang="en-US" sz="1100">
              <a:solidFill>
                <a:schemeClr val="tx1">
                  <a:lumMod val="95000"/>
                  <a:lumOff val="5000"/>
                </a:schemeClr>
              </a:solidFill>
            </a:rPr>
            <a:t>To update the PivotTable below, right click any of its cells and select </a:t>
          </a:r>
          <a:r>
            <a:rPr lang="en-US" sz="1100" b="1">
              <a:solidFill>
                <a:schemeClr val="tx1">
                  <a:lumMod val="95000"/>
                  <a:lumOff val="5000"/>
                </a:schemeClr>
              </a:solidFill>
            </a:rPr>
            <a:t>Refresh</a:t>
          </a:r>
          <a:r>
            <a:rPr lang="en-US" sz="1100">
              <a:solidFill>
                <a:schemeClr val="tx1">
                  <a:lumMod val="95000"/>
                  <a:lumOff val="5000"/>
                </a:schemeClr>
              </a:solidFill>
            </a:rPr>
            <a:t>.</a:t>
          </a:r>
        </a:p>
      </xdr:txBody>
    </xdr:sp>
    <xdr:clientData fPrint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    " refreshedDate="41264.621911458336" createdVersion="5" refreshedVersion="5" minRefreshableVersion="3" recordCount="15">
  <cacheSource type="worksheet">
    <worksheetSource name="tblData"/>
  </cacheSource>
  <cacheFields count="12">
    <cacheField name="Number" numFmtId="0">
      <sharedItems containsSemiMixedTypes="0" containsString="0" containsNumber="1" containsInteger="1" minValue="1001" maxValue="1021" count="15">
        <n v="1001"/>
        <n v="1002"/>
        <n v="1003"/>
        <n v="1010"/>
        <n v="1011"/>
        <n v="1012"/>
        <n v="1013"/>
        <n v="1014"/>
        <n v="1015"/>
        <n v="1016"/>
        <n v="1017"/>
        <n v="1018"/>
        <n v="1019"/>
        <n v="1020"/>
        <n v="1021"/>
      </sharedItems>
    </cacheField>
    <cacheField name="Date" numFmtId="14">
      <sharedItems containsSemiMixedTypes="0" containsNonDate="0" containsDate="1" containsString="0" minDate="2012-06-11T00:00:00" maxDate="2012-12-19T00:00:00" count="30">
        <d v="2012-11-20T00:00:00"/>
        <d v="2012-09-17T00:00:00"/>
        <d v="2012-12-15T00:00:00"/>
        <d v="2012-11-01T00:00:00"/>
        <d v="2012-10-20T00:00:00"/>
        <d v="2012-09-28T00:00:00"/>
        <d v="2012-09-23T00:00:00"/>
        <d v="2012-12-18T00:00:00"/>
        <d v="2012-11-11T00:00:00"/>
        <d v="2012-10-30T00:00:00"/>
        <d v="2012-10-09T00:00:00"/>
        <d v="2012-12-06T00:00:00"/>
        <d v="2012-09-19T00:00:00"/>
        <d v="2012-06-24T00:00:00"/>
        <d v="2012-12-01T00:00:00"/>
        <d v="2012-12-02T00:00:00" u="1"/>
        <d v="2012-09-04T00:00:00" u="1"/>
        <d v="2012-12-05T00:00:00" u="1"/>
        <d v="2012-10-07T00:00:00" u="1"/>
        <d v="2012-10-19T00:00:00" u="1"/>
        <d v="2012-06-11T00:00:00" u="1"/>
        <d v="2012-09-26T00:00:00" u="1"/>
        <d v="2012-10-17T00:00:00" u="1"/>
        <d v="2012-10-29T00:00:00" u="1"/>
        <d v="2012-11-08T00:00:00" u="1"/>
        <d v="2012-09-10T00:00:00" u="1"/>
        <d v="2012-09-15T00:00:00" u="1"/>
        <d v="2012-11-18T00:00:00" u="1"/>
        <d v="2012-11-23T00:00:00" u="1"/>
        <d v="2012-09-06T00:00:00" u="1"/>
      </sharedItems>
    </cacheField>
    <cacheField name="Customer" numFmtId="14">
      <sharedItems count="8">
        <s v="Customer A"/>
        <s v="Customer B"/>
        <s v="Customer C"/>
        <s v="Customer D"/>
        <s v="Customer E"/>
        <s v="Customer F"/>
        <s v="Customer G"/>
        <s v="Customer H"/>
      </sharedItems>
    </cacheField>
    <cacheField name="Description" numFmtId="0">
      <sharedItems count="15">
        <s v="Invoice 1001"/>
        <s v="Invoice 1002"/>
        <s v="Invoice 1003"/>
        <s v="Invoice 1010"/>
        <s v="Invoice 1011"/>
        <s v="Invoice 1012"/>
        <s v="Invoice 1013"/>
        <s v="Invoice 1014"/>
        <s v="Invoice 1015"/>
        <s v="Invoice 1016"/>
        <s v="Invoice 1017"/>
        <s v="Invoice 1018"/>
        <s v="Invoice 1019"/>
        <s v="Invoice 1020"/>
        <s v="Invoice 1021"/>
      </sharedItems>
    </cacheField>
    <cacheField name="Amount" numFmtId="165">
      <sharedItems containsSemiMixedTypes="0" containsString="0" containsNumber="1" minValue="231.38" maxValue="1942.03"/>
    </cacheField>
    <cacheField name="Days Outstanding" numFmtId="1">
      <sharedItems containsSemiMixedTypes="0" containsString="0" containsNumber="1" containsInteger="1" minValue="3" maxValue="180"/>
    </cacheField>
    <cacheField name="0-30 Days" numFmtId="165">
      <sharedItems containsSemiMixedTypes="0" containsString="0" containsNumber="1" minValue="0" maxValue="1576.28"/>
    </cacheField>
    <cacheField name="30-60 Days" numFmtId="165">
      <sharedItems containsSemiMixedTypes="0" containsString="0" containsNumber="1" minValue="0" maxValue="1942.03"/>
    </cacheField>
    <cacheField name="60-90 Days" numFmtId="165">
      <sharedItems containsSemiMixedTypes="0" containsString="0" containsNumber="1" minValue="0" maxValue="1630.23"/>
    </cacheField>
    <cacheField name="&gt;90 Days" numFmtId="165">
      <sharedItems containsSemiMixedTypes="0" containsString="0" containsNumber="1" minValue="0" maxValue="1150.49"/>
    </cacheField>
    <cacheField name="Trend" numFmtId="165">
      <sharedItems containsNonDate="0" containsString="0" containsBlank="1"/>
    </cacheField>
    <cacheField name="Total" numFmtId="0" formula="'0-30 Days'+'30-60 Days'+'60-90 Days'+'&gt;90 Days'" databaseField="0"/>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count="15">
  <r>
    <x v="0"/>
    <x v="0"/>
    <x v="0"/>
    <x v="0"/>
    <n v="1916.18"/>
    <n v="31"/>
    <n v="0"/>
    <n v="1916.18"/>
    <n v="0"/>
    <n v="0"/>
    <m/>
  </r>
  <r>
    <x v="1"/>
    <x v="1"/>
    <x v="1"/>
    <x v="1"/>
    <n v="1150.49"/>
    <n v="95"/>
    <n v="0"/>
    <n v="0"/>
    <n v="0"/>
    <n v="1150.49"/>
    <m/>
  </r>
  <r>
    <x v="2"/>
    <x v="2"/>
    <x v="2"/>
    <x v="2"/>
    <n v="827.63"/>
    <n v="6"/>
    <n v="827.63"/>
    <n v="0"/>
    <n v="0"/>
    <n v="0"/>
    <m/>
  </r>
  <r>
    <x v="3"/>
    <x v="3"/>
    <x v="0"/>
    <x v="3"/>
    <n v="529.17999999999995"/>
    <n v="50"/>
    <n v="0"/>
    <n v="529.17999999999995"/>
    <n v="0"/>
    <n v="0"/>
    <m/>
  </r>
  <r>
    <x v="4"/>
    <x v="4"/>
    <x v="1"/>
    <x v="4"/>
    <n v="1348.38"/>
    <n v="62"/>
    <n v="0"/>
    <n v="0"/>
    <n v="1348.38"/>
    <n v="0"/>
    <m/>
  </r>
  <r>
    <x v="5"/>
    <x v="5"/>
    <x v="3"/>
    <x v="5"/>
    <n v="1163.4100000000001"/>
    <n v="84"/>
    <n v="0"/>
    <n v="0"/>
    <n v="1163.4100000000001"/>
    <n v="0"/>
    <m/>
  </r>
  <r>
    <x v="6"/>
    <x v="6"/>
    <x v="2"/>
    <x v="6"/>
    <n v="1630.23"/>
    <n v="89"/>
    <n v="0"/>
    <n v="0"/>
    <n v="1630.23"/>
    <n v="0"/>
    <m/>
  </r>
  <r>
    <x v="7"/>
    <x v="7"/>
    <x v="4"/>
    <x v="7"/>
    <n v="231.38"/>
    <n v="3"/>
    <n v="231.38"/>
    <n v="0"/>
    <n v="0"/>
    <n v="0"/>
    <m/>
  </r>
  <r>
    <x v="8"/>
    <x v="8"/>
    <x v="0"/>
    <x v="8"/>
    <n v="233.86"/>
    <n v="40"/>
    <n v="0"/>
    <n v="233.86"/>
    <n v="0"/>
    <n v="0"/>
    <m/>
  </r>
  <r>
    <x v="9"/>
    <x v="9"/>
    <x v="5"/>
    <x v="9"/>
    <n v="1942.03"/>
    <n v="52"/>
    <n v="0"/>
    <n v="1942.03"/>
    <n v="0"/>
    <n v="0"/>
    <m/>
  </r>
  <r>
    <x v="10"/>
    <x v="10"/>
    <x v="2"/>
    <x v="10"/>
    <n v="716.74"/>
    <n v="73"/>
    <n v="0"/>
    <n v="0"/>
    <n v="716.74"/>
    <n v="0"/>
    <m/>
  </r>
  <r>
    <x v="11"/>
    <x v="11"/>
    <x v="6"/>
    <x v="11"/>
    <n v="1576.28"/>
    <n v="15"/>
    <n v="1576.28"/>
    <n v="0"/>
    <n v="0"/>
    <n v="0"/>
    <m/>
  </r>
  <r>
    <x v="12"/>
    <x v="12"/>
    <x v="2"/>
    <x v="12"/>
    <n v="619.32000000000005"/>
    <n v="93"/>
    <n v="0"/>
    <n v="0"/>
    <n v="0"/>
    <n v="619.32000000000005"/>
    <m/>
  </r>
  <r>
    <x v="13"/>
    <x v="13"/>
    <x v="7"/>
    <x v="13"/>
    <n v="1014.52"/>
    <n v="180"/>
    <n v="0"/>
    <n v="0"/>
    <n v="0"/>
    <n v="1014.52"/>
    <m/>
  </r>
  <r>
    <x v="14"/>
    <x v="14"/>
    <x v="0"/>
    <x v="14"/>
    <n v="393.79"/>
    <n v="20"/>
    <n v="393.79"/>
    <n v="0"/>
    <n v="0"/>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tReport" cacheId="6" applyNumberFormats="0" applyBorderFormats="0" applyFontFormats="0" applyPatternFormats="0" applyAlignmentFormats="0" applyWidthHeightFormats="1" dataCaption="Values" updatedVersion="5" minRefreshableVersion="5" showDrill="0" fieldPrintTitles="1" itemPrintTitles="1" createdVersion="4" indent="0" outline="1" outlineData="1" multipleFieldFilters="0" rowHeaderCaption="Customers">
  <location ref="B19:J59" firstHeaderRow="0" firstDataRow="1" firstDataCol="4"/>
  <pivotFields count="12">
    <pivotField name="Invoice Number" axis="axisRow" outline="0" subtotalTop="0" showAll="0" defaultSubtotal="0">
      <items count="15">
        <item x="0"/>
        <item x="1"/>
        <item x="2"/>
        <item x="3"/>
        <item x="4"/>
        <item x="5"/>
        <item x="6"/>
        <item x="7"/>
        <item x="8"/>
        <item x="9"/>
        <item x="10"/>
        <item x="11"/>
        <item x="12"/>
        <item x="13"/>
        <item x="14"/>
      </items>
    </pivotField>
    <pivotField name="Due Date" axis="axisRow" numFmtId="14" outline="0" subtotalTop="0" showAll="0" defaultSubtotal="0">
      <items count="30">
        <item m="1" x="24"/>
        <item m="1" x="16"/>
        <item m="1" x="15"/>
        <item m="1" x="19"/>
        <item m="1" x="18"/>
        <item m="1" x="26"/>
        <item m="1" x="25"/>
        <item m="1" x="17"/>
        <item m="1" x="23"/>
        <item m="1" x="22"/>
        <item m="1" x="21"/>
        <item m="1" x="28"/>
        <item m="1" x="29"/>
        <item m="1" x="20"/>
        <item m="1" x="27"/>
        <item x="0"/>
        <item x="1"/>
        <item x="2"/>
        <item x="3"/>
        <item x="4"/>
        <item x="5"/>
        <item x="6"/>
        <item x="7"/>
        <item x="8"/>
        <item x="9"/>
        <item x="10"/>
        <item x="11"/>
        <item x="12"/>
        <item x="13"/>
        <item x="14"/>
      </items>
    </pivotField>
    <pivotField axis="axisRow" compact="0" subtotalTop="0" showAll="0" insertBlankRow="1">
      <items count="9">
        <item x="0"/>
        <item x="1"/>
        <item x="2"/>
        <item x="3"/>
        <item x="4"/>
        <item x="5"/>
        <item x="6"/>
        <item x="7"/>
        <item t="default"/>
      </items>
    </pivotField>
    <pivotField axis="axisRow" compact="0" outline="0" subtotalTop="0" showAll="0" defaultSubtotal="0">
      <items count="15">
        <item x="0"/>
        <item x="1"/>
        <item x="2"/>
        <item x="3"/>
        <item x="4"/>
        <item x="5"/>
        <item x="6"/>
        <item x="7"/>
        <item x="8"/>
        <item x="9"/>
        <item x="10"/>
        <item x="11"/>
        <item x="12"/>
        <item x="13"/>
        <item x="14"/>
      </items>
    </pivotField>
    <pivotField numFmtId="165" subtotalTop="0" showAll="0"/>
    <pivotField numFmtId="1" subtotalTop="0" showAll="0"/>
    <pivotField dataField="1" subtotalTop="0" showAll="0"/>
    <pivotField dataField="1" subtotalTop="0" showAll="0"/>
    <pivotField dataField="1" subtotalTop="0" showAll="0"/>
    <pivotField dataField="1" subtotalTop="0" showAll="0"/>
    <pivotField numFmtId="166" showAll="0" defaultSubtotal="0"/>
    <pivotField dataField="1" subtotalTop="0" dragToRow="0" dragToCol="0" dragToPage="0" showAll="0"/>
  </pivotFields>
  <rowFields count="4">
    <field x="2"/>
    <field x="0"/>
    <field x="3"/>
    <field x="1"/>
  </rowFields>
  <rowItems count="40">
    <i>
      <x/>
    </i>
    <i r="1">
      <x/>
      <x/>
      <x v="15"/>
    </i>
    <i r="1">
      <x v="3"/>
      <x v="3"/>
      <x v="18"/>
    </i>
    <i r="1">
      <x v="8"/>
      <x v="8"/>
      <x v="23"/>
    </i>
    <i r="1">
      <x v="14"/>
      <x v="14"/>
      <x v="29"/>
    </i>
    <i t="default">
      <x/>
    </i>
    <i t="blank">
      <x/>
    </i>
    <i>
      <x v="1"/>
    </i>
    <i r="1">
      <x v="1"/>
      <x v="1"/>
      <x v="16"/>
    </i>
    <i r="1">
      <x v="4"/>
      <x v="4"/>
      <x v="19"/>
    </i>
    <i t="default">
      <x v="1"/>
    </i>
    <i t="blank">
      <x v="1"/>
    </i>
    <i>
      <x v="2"/>
    </i>
    <i r="1">
      <x v="2"/>
      <x v="2"/>
      <x v="17"/>
    </i>
    <i r="1">
      <x v="6"/>
      <x v="6"/>
      <x v="21"/>
    </i>
    <i r="1">
      <x v="10"/>
      <x v="10"/>
      <x v="25"/>
    </i>
    <i r="1">
      <x v="12"/>
      <x v="12"/>
      <x v="27"/>
    </i>
    <i t="default">
      <x v="2"/>
    </i>
    <i t="blank">
      <x v="2"/>
    </i>
    <i>
      <x v="3"/>
    </i>
    <i r="1">
      <x v="5"/>
      <x v="5"/>
      <x v="20"/>
    </i>
    <i t="default">
      <x v="3"/>
    </i>
    <i t="blank">
      <x v="3"/>
    </i>
    <i>
      <x v="4"/>
    </i>
    <i r="1">
      <x v="7"/>
      <x v="7"/>
      <x v="22"/>
    </i>
    <i t="default">
      <x v="4"/>
    </i>
    <i t="blank">
      <x v="4"/>
    </i>
    <i>
      <x v="5"/>
    </i>
    <i r="1">
      <x v="9"/>
      <x v="9"/>
      <x v="24"/>
    </i>
    <i t="default">
      <x v="5"/>
    </i>
    <i t="blank">
      <x v="5"/>
    </i>
    <i>
      <x v="6"/>
    </i>
    <i r="1">
      <x v="11"/>
      <x v="11"/>
      <x v="26"/>
    </i>
    <i t="default">
      <x v="6"/>
    </i>
    <i t="blank">
      <x v="6"/>
    </i>
    <i>
      <x v="7"/>
    </i>
    <i r="1">
      <x v="13"/>
      <x v="13"/>
      <x v="28"/>
    </i>
    <i t="default">
      <x v="7"/>
    </i>
    <i t="blank">
      <x v="7"/>
    </i>
    <i t="grand">
      <x/>
    </i>
  </rowItems>
  <colFields count="1">
    <field x="-2"/>
  </colFields>
  <colItems count="5">
    <i>
      <x/>
    </i>
    <i i="1">
      <x v="1"/>
    </i>
    <i i="2">
      <x v="2"/>
    </i>
    <i i="3">
      <x v="3"/>
    </i>
    <i i="4">
      <x v="4"/>
    </i>
  </colItems>
  <dataFields count="5">
    <dataField name="0-30" fld="6" baseField="3" baseItem="4" numFmtId="164"/>
    <dataField name="30-60" fld="7" baseField="3" baseItem="4" numFmtId="164"/>
    <dataField name="60-90" fld="8" baseField="3" baseItem="4" numFmtId="164"/>
    <dataField name="&gt;90" fld="9" baseField="3" baseItem="4" numFmtId="164"/>
    <dataField name="Total Due" fld="11" baseField="3" baseItem="3" numFmtId="164"/>
  </dataFields>
  <formats count="24">
    <format dxfId="23">
      <pivotArea dataOnly="0" labelOnly="1" outline="0" fieldPosition="0">
        <references count="1">
          <reference field="4294967294" count="5">
            <x v="0"/>
            <x v="1"/>
            <x v="2"/>
            <x v="3"/>
            <x v="4"/>
          </reference>
        </references>
      </pivotArea>
    </format>
    <format dxfId="22">
      <pivotArea type="all" dataOnly="0" outline="0" fieldPosition="0"/>
    </format>
    <format dxfId="21">
      <pivotArea outline="0" collapsedLevelsAreSubtotals="1" fieldPosition="0"/>
    </format>
    <format dxfId="20">
      <pivotArea dataOnly="0" labelOnly="1" outline="0" fieldPosition="0">
        <references count="1">
          <reference field="2" count="0"/>
        </references>
      </pivotArea>
    </format>
    <format dxfId="19">
      <pivotArea dataOnly="0" labelOnly="1" outline="0" fieldPosition="0">
        <references count="1">
          <reference field="2" count="0" defaultSubtotal="1"/>
        </references>
      </pivotArea>
    </format>
    <format dxfId="18">
      <pivotArea dataOnly="0" labelOnly="1" grandRow="1" outline="0" fieldPosition="0"/>
    </format>
    <format dxfId="17">
      <pivotArea dataOnly="0" labelOnly="1" fieldPosition="0">
        <references count="2">
          <reference field="0" count="0"/>
          <reference field="2" count="1" selected="0">
            <x v="0"/>
          </reference>
        </references>
      </pivotArea>
    </format>
    <format dxfId="16">
      <pivotArea dataOnly="0" labelOnly="1" outline="0" fieldPosition="0">
        <references count="3">
          <reference field="0" count="1" selected="0">
            <x v="0"/>
          </reference>
          <reference field="2" count="1" selected="0">
            <x v="0"/>
          </reference>
          <reference field="3" count="1">
            <x v="0"/>
          </reference>
        </references>
      </pivotArea>
    </format>
    <format dxfId="15">
      <pivotArea dataOnly="0" labelOnly="1" outline="0" fieldPosition="0">
        <references count="3">
          <reference field="0" count="1" selected="0">
            <x v="3"/>
          </reference>
          <reference field="2" count="1" selected="0">
            <x v="0"/>
          </reference>
          <reference field="3" count="1">
            <x v="3"/>
          </reference>
        </references>
      </pivotArea>
    </format>
    <format dxfId="14">
      <pivotArea dataOnly="0" labelOnly="1" outline="0" fieldPosition="0">
        <references count="3">
          <reference field="0" count="1" selected="0">
            <x v="5"/>
          </reference>
          <reference field="2" count="1" selected="0">
            <x v="0"/>
          </reference>
          <reference field="3" count="1">
            <x v="5"/>
          </reference>
        </references>
      </pivotArea>
    </format>
    <format dxfId="13">
      <pivotArea dataOnly="0" labelOnly="1" outline="0" fieldPosition="0">
        <references count="3">
          <reference field="0" count="1" selected="0">
            <x v="8"/>
          </reference>
          <reference field="2" count="1" selected="0">
            <x v="0"/>
          </reference>
          <reference field="3" count="1">
            <x v="8"/>
          </reference>
        </references>
      </pivotArea>
    </format>
    <format dxfId="12">
      <pivotArea dataOnly="0" labelOnly="1" outline="0" fieldPosition="0">
        <references count="3">
          <reference field="0" count="1" selected="0">
            <x v="11"/>
          </reference>
          <reference field="2" count="1" selected="0">
            <x v="0"/>
          </reference>
          <reference field="3" count="1">
            <x v="11"/>
          </reference>
        </references>
      </pivotArea>
    </format>
    <format dxfId="11">
      <pivotArea dataOnly="0" labelOnly="1" outline="0" fieldPosition="0">
        <references count="3">
          <reference field="0" count="1" selected="0">
            <x v="14"/>
          </reference>
          <reference field="2" count="1" selected="0">
            <x v="0"/>
          </reference>
          <reference field="3" count="1">
            <x v="14"/>
          </reference>
        </references>
      </pivotArea>
    </format>
    <format dxfId="10">
      <pivotArea dataOnly="0" labelOnly="1" outline="0" fieldPosition="0">
        <references count="3">
          <reference field="0" count="1" selected="0">
            <x v="1"/>
          </reference>
          <reference field="2" count="1" selected="0">
            <x v="1"/>
          </reference>
          <reference field="3" count="1">
            <x v="1"/>
          </reference>
        </references>
      </pivotArea>
    </format>
    <format dxfId="9">
      <pivotArea dataOnly="0" labelOnly="1" outline="0" fieldPosition="0">
        <references count="3">
          <reference field="0" count="1" selected="0">
            <x v="4"/>
          </reference>
          <reference field="2" count="1" selected="0">
            <x v="1"/>
          </reference>
          <reference field="3" count="1">
            <x v="4"/>
          </reference>
        </references>
      </pivotArea>
    </format>
    <format dxfId="8">
      <pivotArea dataOnly="0" labelOnly="1" outline="0" fieldPosition="0">
        <references count="3">
          <reference field="0" count="1" selected="0">
            <x v="7"/>
          </reference>
          <reference field="2" count="1" selected="0">
            <x v="1"/>
          </reference>
          <reference field="3" count="1">
            <x v="7"/>
          </reference>
        </references>
      </pivotArea>
    </format>
    <format dxfId="7">
      <pivotArea dataOnly="0" labelOnly="1" outline="0" fieldPosition="0">
        <references count="3">
          <reference field="0" count="1" selected="0">
            <x v="9"/>
          </reference>
          <reference field="2" count="1" selected="0">
            <x v="1"/>
          </reference>
          <reference field="3" count="1">
            <x v="9"/>
          </reference>
        </references>
      </pivotArea>
    </format>
    <format dxfId="6">
      <pivotArea dataOnly="0" labelOnly="1" outline="0" fieldPosition="0">
        <references count="3">
          <reference field="0" count="1" selected="0">
            <x v="13"/>
          </reference>
          <reference field="2" count="1" selected="0">
            <x v="1"/>
          </reference>
          <reference field="3" count="1">
            <x v="13"/>
          </reference>
        </references>
      </pivotArea>
    </format>
    <format dxfId="5">
      <pivotArea dataOnly="0" labelOnly="1" outline="0" fieldPosition="0">
        <references count="3">
          <reference field="0" count="1" selected="0">
            <x v="2"/>
          </reference>
          <reference field="2" count="1" selected="0">
            <x v="2"/>
          </reference>
          <reference field="3" count="1">
            <x v="2"/>
          </reference>
        </references>
      </pivotArea>
    </format>
    <format dxfId="4">
      <pivotArea dataOnly="0" labelOnly="1" outline="0" fieldPosition="0">
        <references count="3">
          <reference field="0" count="1" selected="0">
            <x v="6"/>
          </reference>
          <reference field="2" count="1" selected="0">
            <x v="2"/>
          </reference>
          <reference field="3" count="1">
            <x v="6"/>
          </reference>
        </references>
      </pivotArea>
    </format>
    <format dxfId="3">
      <pivotArea dataOnly="0" labelOnly="1" outline="0" fieldPosition="0">
        <references count="3">
          <reference field="0" count="1" selected="0">
            <x v="10"/>
          </reference>
          <reference field="2" count="1" selected="0">
            <x v="2"/>
          </reference>
          <reference field="3" count="1">
            <x v="10"/>
          </reference>
        </references>
      </pivotArea>
    </format>
    <format dxfId="2">
      <pivotArea dataOnly="0" labelOnly="1" outline="0" fieldPosition="0">
        <references count="3">
          <reference field="0" count="1" selected="0">
            <x v="12"/>
          </reference>
          <reference field="2" count="1" selected="0">
            <x v="2"/>
          </reference>
          <reference field="3" count="1">
            <x v="12"/>
          </reference>
        </references>
      </pivotArea>
    </format>
    <format dxfId="1">
      <pivotArea dataOnly="0" labelOnly="1" outline="0" fieldPosition="0">
        <references count="1">
          <reference field="4294967294" count="5">
            <x v="0"/>
            <x v="1"/>
            <x v="2"/>
            <x v="3"/>
            <x v="4"/>
          </reference>
        </references>
      </pivotArea>
    </format>
    <format dxfId="0">
      <pivotArea dataOnly="0" labelOnly="1" outline="0" fieldPosition="0">
        <references count="1">
          <reference field="4294967294" count="4">
            <x v="0"/>
            <x v="1"/>
            <x v="2"/>
            <x v="3"/>
          </reference>
        </references>
      </pivotArea>
    </format>
  </formats>
  <pivotTableStyleInfo name="Forecast aging report PivotTable" showRowHeaders="1" showColHeaders="1" showRowStripes="0" showColStripes="0" showLastColumn="1"/>
  <filters count="1">
    <filter fld="1" type="dateBetween" evalOrder="-1" id="15" name="Date">
      <autoFilter ref="A1">
        <filterColumn colId="0">
          <customFilters and="1">
            <customFilter operator="greaterThanOrEqual" val="40544"/>
            <customFilter operator="lessThanOrEqual" val="41274"/>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altText="Forcecast Report" altTextSummary="List of invoices and details such as due date, days outstanding, and grand total by customer."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ustomer1" sourceName="Customer">
  <pivotTables>
    <pivotTable tabId="3" name="ptReport"/>
  </pivotTables>
  <data>
    <tabular pivotCacheId="3">
      <items count="8">
        <i x="0" s="1"/>
        <i x="1" s="1"/>
        <i x="2" s="1"/>
        <i x="3" s="1"/>
        <i x="4" s="1"/>
        <i x="5" s="1"/>
        <i x="6" s="1"/>
        <i x="7"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Customer" sourceName="Customer">
  <extLst>
    <x:ext xmlns:x15="http://schemas.microsoft.com/office/spreadsheetml/2010/11/main" uri="{2F2917AC-EB37-4324-AD4E-5DD8C200BD13}">
      <x15:tableSlicerCache tableId="1" column="6" crossFilter="none"/>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ustomer" cache="Slicer_Customer" caption="Customer" columnCount="4"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Customer 1" cache="Slicer_Customer1" caption="Customer" columnCount="4" rowHeight="241300"/>
</slicers>
</file>

<file path=xl/tables/table1.xml><?xml version="1.0" encoding="utf-8"?>
<table xmlns="http://schemas.openxmlformats.org/spreadsheetml/2006/main" id="1" name="tblData" displayName="tblData" ref="B10:L26" totalsRowCount="1" headerRowDxfId="47" dataDxfId="46">
  <autoFilter ref="B10:L25"/>
  <tableColumns count="11">
    <tableColumn id="1" name="Number" totalsRowFunction="custom" dataDxfId="45" totalsRowDxfId="44">
      <totalsRowFormula>"Total Invoices: "&amp;SUBTOTAL(3,tblData[Number])</totalsRowFormula>
    </tableColumn>
    <tableColumn id="2" name="Date" dataDxfId="43" totalsRowDxfId="42"/>
    <tableColumn id="6" name="Customer" dataDxfId="41" totalsRowDxfId="40"/>
    <tableColumn id="3" name="Description" dataDxfId="39" totalsRowDxfId="38"/>
    <tableColumn id="4" name="Amount" totalsRowFunction="sum" dataDxfId="37" totalsRowDxfId="36"/>
    <tableColumn id="5" name="Days Outstanding" dataDxfId="35" totalsRowDxfId="34">
      <calculatedColumnFormula>IF(tblData[[#This Row],[Date]]&lt;1, "",IF(tblData[[#This Row],[Date]]&gt;TODAY(),0,(tblData[[#This Row],[Date]]-TODAY())*-1))</calculatedColumnFormula>
    </tableColumn>
    <tableColumn id="7" name="0-30 Days" totalsRowFunction="sum" dataDxfId="33" totalsRowDxfId="32">
      <calculatedColumnFormula>IF(tblData[[#This Row],[Date]]&lt;TODAY(),IF(tblData[[#This Row],[Days Outstanding]]&lt;=30,tblData[[#This Row],[Amount]],0),)</calculatedColumnFormula>
    </tableColumn>
    <tableColumn id="8" name="30-60 Days" totalsRowFunction="sum" dataDxfId="31" totalsRowDxfId="30">
      <calculatedColumnFormula>IF(tblData[[#This Row],[Date]]&gt;TODAY(),0,IF(AND(tblData[[#This Row],[Days Outstanding]]&lt;=60,tblData[[#This Row],[Days Outstanding]]&gt;30),tblData[[#This Row],[Amount]],0))</calculatedColumnFormula>
    </tableColumn>
    <tableColumn id="9" name="60-90 Days" totalsRowFunction="sum" dataDxfId="29" totalsRowDxfId="28">
      <calculatedColumnFormula>IF(tblData[[#This Row],[Date]]&gt;TODAY(),0,IF(AND(tblData[[#This Row],[Days Outstanding]]&lt;=90,tblData[[#This Row],[Days Outstanding]]&gt;60),tblData[[#This Row],[Amount]],0))</calculatedColumnFormula>
    </tableColumn>
    <tableColumn id="10" name="&gt;90 Days" totalsRowFunction="sum" dataDxfId="27" totalsRowDxfId="26">
      <calculatedColumnFormula>IF(tblData[[#This Row],[Date]]&gt;TODAY(),0,IF(tblData[[#This Row],[Days Outstanding]]&gt;=90,tblData[[#This Row],[Amount]],0))</calculatedColumnFormula>
    </tableColumn>
    <tableColumn id="11" name="Trend" dataDxfId="25" totalsRowDxfId="24"/>
  </tableColumns>
  <tableStyleInfo name="Forecast aging report table" showFirstColumn="0" showLastColumn="0" showRowStripes="1" showColumnStripes="0"/>
  <extLst>
    <ext xmlns:x14="http://schemas.microsoft.com/office/spreadsheetml/2009/9/main" uri="{504A1905-F514-4f6f-8877-14C23A59335A}">
      <x14:table altText="Invoice data" altTextSummary="List of invoice details such as Number, Date, Customer, Description, Amount, calculated details for days outstanding details, and a Trend sparkline. "/>
    </ext>
  </extLst>
</table>
</file>

<file path=xl/theme/theme1.xml><?xml version="1.0" encoding="utf-8"?>
<a:theme xmlns:a="http://schemas.openxmlformats.org/drawingml/2006/main" name="Office Theme">
  <a:themeElements>
    <a:clrScheme name="Forecast aging report">
      <a:dk1>
        <a:srgbClr val="000000"/>
      </a:dk1>
      <a:lt1>
        <a:srgbClr val="FFFFFF"/>
      </a:lt1>
      <a:dk2>
        <a:srgbClr val="381D18"/>
      </a:dk2>
      <a:lt2>
        <a:srgbClr val="EEEFEA"/>
      </a:lt2>
      <a:accent1>
        <a:srgbClr val="447389"/>
      </a:accent1>
      <a:accent2>
        <a:srgbClr val="E9A552"/>
      </a:accent2>
      <a:accent3>
        <a:srgbClr val="61A88F"/>
      </a:accent3>
      <a:accent4>
        <a:srgbClr val="E9C36D"/>
      </a:accent4>
      <a:accent5>
        <a:srgbClr val="E07560"/>
      </a:accent5>
      <a:accent6>
        <a:srgbClr val="9079A2"/>
      </a:accent6>
      <a:hlink>
        <a:srgbClr val="61A88F"/>
      </a:hlink>
      <a:folHlink>
        <a:srgbClr val="9079A2"/>
      </a:folHlink>
    </a:clrScheme>
    <a:fontScheme name="Forecast aging report">
      <a:majorFont>
        <a:latin typeface="Cambri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w="19050">
          <a:solidFill>
            <a:schemeClr val="accent1"/>
          </a:solidFill>
        </a:ln>
      </a:spPr>
      <a:bodyPr vertOverflow="clip" horzOverflow="clip" rtlCol="0" anchor="ctr"/>
      <a:lstStyle>
        <a:defPPr algn="l">
          <a:defRPr sz="1200">
            <a:solidFill>
              <a:schemeClr val="accent2"/>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timelineCaches/timelineCache1.xml><?xml version="1.0" encoding="utf-8"?>
<timelineCacheDefinition xmlns="http://schemas.microsoft.com/office/spreadsheetml/2010/11/main" xmlns:x15="http://schemas.microsoft.com/office/spreadsheetml/2010/11/main" name="NativeTimeline_Date" sourceName="Date">
  <pivotTables>
    <pivotTable tabId="3" name="ptReport"/>
  </pivotTables>
  <state minimalRefreshVersion="6" lastRefreshVersion="6" pivotCacheId="3" filterType="dateBetween">
    <selection startDate="2011-01-01T00:00:00" endDate="2012-12-31T00:00:00"/>
    <bounds startDate="2012-01-01T00:00:00" endDate="2013-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mc:Ignorable="x">
  <timeline name="Due Date" cache="NativeTimeline_Date" caption="Due Date" level="0" selectionLevel="0" scrollPosition="2012-01-01T00:00:00"/>
</timeline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5" Type="http://schemas.microsoft.com/office/2011/relationships/timeline" Target="../timelines/timeline1.xml"/><Relationship Id="rId4" Type="http://schemas.microsoft.com/office/2007/relationships/slicer" Target="../slicers/slicer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fitToPage="1"/>
  </sheetPr>
  <dimension ref="B1:L26"/>
  <sheetViews>
    <sheetView showGridLines="0" tabSelected="1" workbookViewId="0"/>
  </sheetViews>
  <sheetFormatPr defaultRowHeight="18" customHeight="1" x14ac:dyDescent="0.25"/>
  <cols>
    <col min="1" max="1" width="1.7109375" style="3" customWidth="1"/>
    <col min="2" max="2" width="11.85546875" style="3" customWidth="1"/>
    <col min="3" max="3" width="15.140625" style="3" customWidth="1"/>
    <col min="4" max="4" width="23.85546875" style="3" customWidth="1"/>
    <col min="5" max="5" width="26" style="3" customWidth="1"/>
    <col min="6" max="6" width="15.85546875" style="3" customWidth="1"/>
    <col min="7" max="7" width="18.85546875" style="3" customWidth="1"/>
    <col min="8" max="8" width="11.5703125" style="3" customWidth="1"/>
    <col min="9" max="10" width="12.5703125" style="3" customWidth="1"/>
    <col min="11" max="11" width="10.85546875" style="3" customWidth="1"/>
    <col min="12" max="12" width="16.140625" style="3" customWidth="1"/>
    <col min="13" max="13" width="9.7109375" style="3" customWidth="1"/>
    <col min="14" max="14" width="9.42578125" style="3" customWidth="1"/>
    <col min="15" max="16384" width="9.140625" style="3"/>
  </cols>
  <sheetData>
    <row r="1" spans="2:12" customFormat="1" ht="15" x14ac:dyDescent="0.25"/>
    <row r="2" spans="2:12" customFormat="1" ht="45" x14ac:dyDescent="0.25">
      <c r="B2" s="1" t="s">
        <v>41</v>
      </c>
    </row>
    <row r="3" spans="2:12" customFormat="1" ht="15" x14ac:dyDescent="0.25"/>
    <row r="4" spans="2:12" customFormat="1" ht="15" x14ac:dyDescent="0.25"/>
    <row r="5" spans="2:12" customFormat="1" ht="15" x14ac:dyDescent="0.25"/>
    <row r="6" spans="2:12" customFormat="1" ht="15" x14ac:dyDescent="0.25"/>
    <row r="7" spans="2:12" customFormat="1" ht="15" x14ac:dyDescent="0.25"/>
    <row r="8" spans="2:12" customFormat="1" ht="15" x14ac:dyDescent="0.25"/>
    <row r="9" spans="2:12" customFormat="1" ht="15" x14ac:dyDescent="0.25"/>
    <row r="10" spans="2:12" customFormat="1" ht="24" customHeight="1" x14ac:dyDescent="0.25">
      <c r="B10" s="2" t="s">
        <v>0</v>
      </c>
      <c r="C10" s="2" t="s">
        <v>3</v>
      </c>
      <c r="D10" s="2" t="s">
        <v>10</v>
      </c>
      <c r="E10" s="2" t="s">
        <v>1</v>
      </c>
      <c r="F10" s="2" t="s">
        <v>2</v>
      </c>
      <c r="G10" s="2" t="s">
        <v>9</v>
      </c>
      <c r="H10" s="2" t="s">
        <v>14</v>
      </c>
      <c r="I10" s="2" t="s">
        <v>15</v>
      </c>
      <c r="J10" s="2" t="s">
        <v>16</v>
      </c>
      <c r="K10" s="2" t="s">
        <v>17</v>
      </c>
      <c r="L10" s="3" t="s">
        <v>40</v>
      </c>
    </row>
    <row r="11" spans="2:12" ht="18" customHeight="1" x14ac:dyDescent="0.25">
      <c r="B11" s="4">
        <v>1001</v>
      </c>
      <c r="C11" s="5">
        <f ca="1">TODAY()-31</f>
        <v>41907</v>
      </c>
      <c r="D11" s="5" t="s">
        <v>11</v>
      </c>
      <c r="E11" s="4" t="s">
        <v>4</v>
      </c>
      <c r="F11" s="19">
        <v>1916.18</v>
      </c>
      <c r="G11" s="20">
        <f ca="1">IF(tblData[[#This Row],[Date]]&lt;1, "",IF(tblData[[#This Row],[Date]]&gt;TODAY(),0,(tblData[[#This Row],[Date]]-TODAY())*-1))</f>
        <v>31</v>
      </c>
      <c r="H11" s="19">
        <f ca="1">IF(tblData[[#This Row],[Date]]&lt;TODAY(),IF(tblData[[#This Row],[Days Outstanding]]&lt;=30,tblData[[#This Row],[Amount]],0),)</f>
        <v>0</v>
      </c>
      <c r="I11" s="19">
        <f ca="1">IF(tblData[[#This Row],[Date]]&gt;TODAY(),0,IF(AND(tblData[[#This Row],[Days Outstanding]]&lt;=60,tblData[[#This Row],[Days Outstanding]]&gt;30),tblData[[#This Row],[Amount]],0))</f>
        <v>1916.18</v>
      </c>
      <c r="J11" s="19">
        <f ca="1">IF(tblData[[#This Row],[Date]]&gt;TODAY(),0,IF(AND(tblData[[#This Row],[Days Outstanding]]&lt;=90,tblData[[#This Row],[Days Outstanding]]&gt;60),tblData[[#This Row],[Amount]],0))</f>
        <v>0</v>
      </c>
      <c r="K11" s="19">
        <f ca="1">IF(tblData[[#This Row],[Date]]&gt;TODAY(),0,IF(tblData[[#This Row],[Days Outstanding]]&gt;=90,tblData[[#This Row],[Amount]],0))</f>
        <v>0</v>
      </c>
      <c r="L11" s="17"/>
    </row>
    <row r="12" spans="2:12" ht="18" customHeight="1" x14ac:dyDescent="0.25">
      <c r="B12" s="4">
        <v>1002</v>
      </c>
      <c r="C12" s="16">
        <f ca="1">TODAY()-95</f>
        <v>41843</v>
      </c>
      <c r="D12" s="5" t="s">
        <v>12</v>
      </c>
      <c r="E12" s="4" t="s">
        <v>5</v>
      </c>
      <c r="F12" s="19">
        <v>1150.49</v>
      </c>
      <c r="G12" s="20">
        <f ca="1">IF(tblData[[#This Row],[Date]]&lt;1, "",IF(tblData[[#This Row],[Date]]&gt;TODAY(),0,(tblData[[#This Row],[Date]]-TODAY())*-1))</f>
        <v>95</v>
      </c>
      <c r="H12" s="19">
        <f ca="1">IF(tblData[[#This Row],[Date]]&lt;TODAY(),IF(tblData[[#This Row],[Days Outstanding]]&lt;=30,tblData[[#This Row],[Amount]],0),)</f>
        <v>0</v>
      </c>
      <c r="I12" s="19">
        <f ca="1">IF(tblData[[#This Row],[Date]]&gt;TODAY(),0,IF(AND(tblData[[#This Row],[Days Outstanding]]&lt;=60,tblData[[#This Row],[Days Outstanding]]&gt;30),tblData[[#This Row],[Amount]],0))</f>
        <v>0</v>
      </c>
      <c r="J12" s="19">
        <f ca="1">IF(tblData[[#This Row],[Date]]&gt;TODAY(),0,IF(AND(tblData[[#This Row],[Days Outstanding]]&lt;=90,tblData[[#This Row],[Days Outstanding]]&gt;60),tblData[[#This Row],[Amount]],0))</f>
        <v>0</v>
      </c>
      <c r="K12" s="19">
        <f ca="1">IF(tblData[[#This Row],[Date]]&gt;TODAY(),0,IF(tblData[[#This Row],[Days Outstanding]]&gt;=90,tblData[[#This Row],[Amount]],0))</f>
        <v>1150.49</v>
      </c>
      <c r="L12" s="17"/>
    </row>
    <row r="13" spans="2:12" ht="18" customHeight="1" x14ac:dyDescent="0.25">
      <c r="B13" s="4">
        <v>1003</v>
      </c>
      <c r="C13" s="16">
        <f ca="1">TODAY()-6</f>
        <v>41932</v>
      </c>
      <c r="D13" s="5" t="s">
        <v>13</v>
      </c>
      <c r="E13" s="4" t="s">
        <v>6</v>
      </c>
      <c r="F13" s="19">
        <v>827.63</v>
      </c>
      <c r="G13" s="20">
        <f ca="1">IF(tblData[[#This Row],[Date]]&lt;1, "",IF(tblData[[#This Row],[Date]]&gt;TODAY(),0,(tblData[[#This Row],[Date]]-TODAY())*-1))</f>
        <v>6</v>
      </c>
      <c r="H13" s="19">
        <f ca="1">IF(tblData[[#This Row],[Date]]&lt;TODAY(),IF(tblData[[#This Row],[Days Outstanding]]&lt;=30,tblData[[#This Row],[Amount]],0),)</f>
        <v>827.63</v>
      </c>
      <c r="I13" s="19">
        <f ca="1">IF(tblData[[#This Row],[Date]]&gt;TODAY(),0,IF(AND(tblData[[#This Row],[Days Outstanding]]&lt;=60,tblData[[#This Row],[Days Outstanding]]&gt;30),tblData[[#This Row],[Amount]],0))</f>
        <v>0</v>
      </c>
      <c r="J13" s="19">
        <f ca="1">IF(tblData[[#This Row],[Date]]&gt;TODAY(),0,IF(AND(tblData[[#This Row],[Days Outstanding]]&lt;=90,tblData[[#This Row],[Days Outstanding]]&gt;60),tblData[[#This Row],[Amount]],0))</f>
        <v>0</v>
      </c>
      <c r="K13" s="19">
        <f ca="1">IF(tblData[[#This Row],[Date]]&gt;TODAY(),0,IF(tblData[[#This Row],[Days Outstanding]]&gt;=90,tblData[[#This Row],[Amount]],0))</f>
        <v>0</v>
      </c>
      <c r="L13" s="17"/>
    </row>
    <row r="14" spans="2:12" ht="18" customHeight="1" x14ac:dyDescent="0.25">
      <c r="B14" s="4">
        <v>1010</v>
      </c>
      <c r="C14" s="16">
        <f ca="1">TODAY()-50</f>
        <v>41888</v>
      </c>
      <c r="D14" s="5" t="s">
        <v>11</v>
      </c>
      <c r="E14" s="4" t="s">
        <v>7</v>
      </c>
      <c r="F14" s="19">
        <v>529.17999999999995</v>
      </c>
      <c r="G14" s="20">
        <f ca="1">IF(tblData[[#This Row],[Date]]&lt;1, "",IF(tblData[[#This Row],[Date]]&gt;TODAY(),0,(tblData[[#This Row],[Date]]-TODAY())*-1))</f>
        <v>50</v>
      </c>
      <c r="H14" s="19">
        <f ca="1">IF(tblData[[#This Row],[Date]]&lt;TODAY(),IF(tblData[[#This Row],[Days Outstanding]]&lt;=30,tblData[[#This Row],[Amount]],0),)</f>
        <v>0</v>
      </c>
      <c r="I14" s="19">
        <f ca="1">IF(tblData[[#This Row],[Date]]&gt;TODAY(),0,IF(AND(tblData[[#This Row],[Days Outstanding]]&lt;=60,tblData[[#This Row],[Days Outstanding]]&gt;30),tblData[[#This Row],[Amount]],0))</f>
        <v>529.17999999999995</v>
      </c>
      <c r="J14" s="19">
        <f ca="1">IF(tblData[[#This Row],[Date]]&gt;TODAY(),0,IF(AND(tblData[[#This Row],[Days Outstanding]]&lt;=90,tblData[[#This Row],[Days Outstanding]]&gt;60),tblData[[#This Row],[Amount]],0))</f>
        <v>0</v>
      </c>
      <c r="K14" s="19">
        <f ca="1">IF(tblData[[#This Row],[Date]]&gt;TODAY(),0,IF(tblData[[#This Row],[Days Outstanding]]&gt;=90,tblData[[#This Row],[Amount]],0))</f>
        <v>0</v>
      </c>
      <c r="L14" s="17"/>
    </row>
    <row r="15" spans="2:12" ht="18" customHeight="1" x14ac:dyDescent="0.25">
      <c r="B15" s="4">
        <v>1011</v>
      </c>
      <c r="C15" s="16">
        <f ca="1">TODAY()-62</f>
        <v>41876</v>
      </c>
      <c r="D15" s="5" t="s">
        <v>12</v>
      </c>
      <c r="E15" s="4" t="s">
        <v>18</v>
      </c>
      <c r="F15" s="19">
        <v>1348.38</v>
      </c>
      <c r="G15" s="20">
        <f ca="1">IF(tblData[[#This Row],[Date]]&lt;1, "",IF(tblData[[#This Row],[Date]]&gt;TODAY(),0,(tblData[[#This Row],[Date]]-TODAY())*-1))</f>
        <v>62</v>
      </c>
      <c r="H15" s="19">
        <f ca="1">IF(tblData[[#This Row],[Date]]&lt;TODAY(),IF(tblData[[#This Row],[Days Outstanding]]&lt;=30,tblData[[#This Row],[Amount]],0),)</f>
        <v>0</v>
      </c>
      <c r="I15" s="19">
        <f ca="1">IF(tblData[[#This Row],[Date]]&gt;TODAY(),0,IF(AND(tblData[[#This Row],[Days Outstanding]]&lt;=60,tblData[[#This Row],[Days Outstanding]]&gt;30),tblData[[#This Row],[Amount]],0))</f>
        <v>0</v>
      </c>
      <c r="J15" s="19">
        <f ca="1">IF(tblData[[#This Row],[Date]]&gt;TODAY(),0,IF(AND(tblData[[#This Row],[Days Outstanding]]&lt;=90,tblData[[#This Row],[Days Outstanding]]&gt;60),tblData[[#This Row],[Amount]],0))</f>
        <v>1348.38</v>
      </c>
      <c r="K15" s="19">
        <f ca="1">IF(tblData[[#This Row],[Date]]&gt;TODAY(),0,IF(tblData[[#This Row],[Days Outstanding]]&gt;=90,tblData[[#This Row],[Amount]],0))</f>
        <v>0</v>
      </c>
      <c r="L15" s="17"/>
    </row>
    <row r="16" spans="2:12" ht="18" customHeight="1" x14ac:dyDescent="0.25">
      <c r="B16" s="4">
        <v>1012</v>
      </c>
      <c r="C16" s="16">
        <f ca="1">TODAY()-84</f>
        <v>41854</v>
      </c>
      <c r="D16" s="16" t="s">
        <v>43</v>
      </c>
      <c r="E16" s="4" t="s">
        <v>27</v>
      </c>
      <c r="F16" s="19">
        <v>1163.4100000000001</v>
      </c>
      <c r="G16" s="20">
        <f ca="1">IF(tblData[[#This Row],[Date]]&lt;1, "",IF(tblData[[#This Row],[Date]]&gt;TODAY(),0,(tblData[[#This Row],[Date]]-TODAY())*-1))</f>
        <v>84</v>
      </c>
      <c r="H16" s="19">
        <f ca="1">IF(tblData[[#This Row],[Date]]&lt;TODAY(),IF(tblData[[#This Row],[Days Outstanding]]&lt;=30,tblData[[#This Row],[Amount]],0),)</f>
        <v>0</v>
      </c>
      <c r="I16" s="19">
        <f ca="1">IF(tblData[[#This Row],[Date]]&gt;TODAY(),0,IF(AND(tblData[[#This Row],[Days Outstanding]]&lt;=60,tblData[[#This Row],[Days Outstanding]]&gt;30),tblData[[#This Row],[Amount]],0))</f>
        <v>0</v>
      </c>
      <c r="J16" s="19">
        <f ca="1">IF(tblData[[#This Row],[Date]]&gt;TODAY(),0,IF(AND(tblData[[#This Row],[Days Outstanding]]&lt;=90,tblData[[#This Row],[Days Outstanding]]&gt;60),tblData[[#This Row],[Amount]],0))</f>
        <v>1163.4100000000001</v>
      </c>
      <c r="K16" s="19">
        <f ca="1">IF(tblData[[#This Row],[Date]]&gt;TODAY(),0,IF(tblData[[#This Row],[Days Outstanding]]&gt;=90,tblData[[#This Row],[Amount]],0))</f>
        <v>0</v>
      </c>
      <c r="L16" s="17"/>
    </row>
    <row r="17" spans="2:12" ht="18" customHeight="1" x14ac:dyDescent="0.25">
      <c r="B17" s="4">
        <v>1013</v>
      </c>
      <c r="C17" s="16">
        <f ca="1">TODAY()-89</f>
        <v>41849</v>
      </c>
      <c r="D17" s="5" t="s">
        <v>13</v>
      </c>
      <c r="E17" s="4" t="s">
        <v>28</v>
      </c>
      <c r="F17" s="19">
        <v>1630.23</v>
      </c>
      <c r="G17" s="20">
        <f ca="1">IF(tblData[[#This Row],[Date]]&lt;1, "",IF(tblData[[#This Row],[Date]]&gt;TODAY(),0,(tblData[[#This Row],[Date]]-TODAY())*-1))</f>
        <v>89</v>
      </c>
      <c r="H17" s="19">
        <f ca="1">IF(tblData[[#This Row],[Date]]&lt;TODAY(),IF(tblData[[#This Row],[Days Outstanding]]&lt;=30,tblData[[#This Row],[Amount]],0),)</f>
        <v>0</v>
      </c>
      <c r="I17" s="19">
        <f ca="1">IF(tblData[[#This Row],[Date]]&gt;TODAY(),0,IF(AND(tblData[[#This Row],[Days Outstanding]]&lt;=60,tblData[[#This Row],[Days Outstanding]]&gt;30),tblData[[#This Row],[Amount]],0))</f>
        <v>0</v>
      </c>
      <c r="J17" s="19">
        <f ca="1">IF(tblData[[#This Row],[Date]]&gt;TODAY(),0,IF(AND(tblData[[#This Row],[Days Outstanding]]&lt;=90,tblData[[#This Row],[Days Outstanding]]&gt;60),tblData[[#This Row],[Amount]],0))</f>
        <v>1630.23</v>
      </c>
      <c r="K17" s="19">
        <f ca="1">IF(tblData[[#This Row],[Date]]&gt;TODAY(),0,IF(tblData[[#This Row],[Days Outstanding]]&gt;=90,tblData[[#This Row],[Amount]],0))</f>
        <v>0</v>
      </c>
      <c r="L17" s="17"/>
    </row>
    <row r="18" spans="2:12" ht="18" customHeight="1" x14ac:dyDescent="0.25">
      <c r="B18" s="4">
        <v>1014</v>
      </c>
      <c r="C18" s="16">
        <f ca="1">TODAY()-3</f>
        <v>41935</v>
      </c>
      <c r="D18" s="16" t="s">
        <v>44</v>
      </c>
      <c r="E18" s="4" t="s">
        <v>29</v>
      </c>
      <c r="F18" s="19">
        <v>231.38</v>
      </c>
      <c r="G18" s="20">
        <f ca="1">IF(tblData[[#This Row],[Date]]&lt;1, "",IF(tblData[[#This Row],[Date]]&gt;TODAY(),0,(tblData[[#This Row],[Date]]-TODAY())*-1))</f>
        <v>3</v>
      </c>
      <c r="H18" s="19">
        <f ca="1">IF(tblData[[#This Row],[Date]]&lt;TODAY(),IF(tblData[[#This Row],[Days Outstanding]]&lt;=30,tblData[[#This Row],[Amount]],0),)</f>
        <v>231.38</v>
      </c>
      <c r="I18" s="19">
        <f ca="1">IF(tblData[[#This Row],[Date]]&gt;TODAY(),0,IF(AND(tblData[[#This Row],[Days Outstanding]]&lt;=60,tblData[[#This Row],[Days Outstanding]]&gt;30),tblData[[#This Row],[Amount]],0))</f>
        <v>0</v>
      </c>
      <c r="J18" s="19">
        <f ca="1">IF(tblData[[#This Row],[Date]]&gt;TODAY(),0,IF(AND(tblData[[#This Row],[Days Outstanding]]&lt;=90,tblData[[#This Row],[Days Outstanding]]&gt;60),tblData[[#This Row],[Amount]],0))</f>
        <v>0</v>
      </c>
      <c r="K18" s="19">
        <f ca="1">IF(tblData[[#This Row],[Date]]&gt;TODAY(),0,IF(tblData[[#This Row],[Days Outstanding]]&gt;=90,tblData[[#This Row],[Amount]],0))</f>
        <v>0</v>
      </c>
      <c r="L18" s="17"/>
    </row>
    <row r="19" spans="2:12" ht="18" customHeight="1" x14ac:dyDescent="0.25">
      <c r="B19" s="4">
        <v>1015</v>
      </c>
      <c r="C19" s="16">
        <f ca="1">TODAY()-40</f>
        <v>41898</v>
      </c>
      <c r="D19" s="5" t="s">
        <v>11</v>
      </c>
      <c r="E19" s="4" t="s">
        <v>30</v>
      </c>
      <c r="F19" s="19">
        <v>233.86</v>
      </c>
      <c r="G19" s="20">
        <f ca="1">IF(tblData[[#This Row],[Date]]&lt;1, "",IF(tblData[[#This Row],[Date]]&gt;TODAY(),0,(tblData[[#This Row],[Date]]-TODAY())*-1))</f>
        <v>40</v>
      </c>
      <c r="H19" s="19">
        <f ca="1">IF(tblData[[#This Row],[Date]]&lt;TODAY(),IF(tblData[[#This Row],[Days Outstanding]]&lt;=30,tblData[[#This Row],[Amount]],0),)</f>
        <v>0</v>
      </c>
      <c r="I19" s="19">
        <f ca="1">IF(tblData[[#This Row],[Date]]&gt;TODAY(),0,IF(AND(tblData[[#This Row],[Days Outstanding]]&lt;=60,tblData[[#This Row],[Days Outstanding]]&gt;30),tblData[[#This Row],[Amount]],0))</f>
        <v>233.86</v>
      </c>
      <c r="J19" s="19">
        <f ca="1">IF(tblData[[#This Row],[Date]]&gt;TODAY(),0,IF(AND(tblData[[#This Row],[Days Outstanding]]&lt;=90,tblData[[#This Row],[Days Outstanding]]&gt;60),tblData[[#This Row],[Amount]],0))</f>
        <v>0</v>
      </c>
      <c r="K19" s="19">
        <f ca="1">IF(tblData[[#This Row],[Date]]&gt;TODAY(),0,IF(tblData[[#This Row],[Days Outstanding]]&gt;=90,tblData[[#This Row],[Amount]],0))</f>
        <v>0</v>
      </c>
      <c r="L19" s="17"/>
    </row>
    <row r="20" spans="2:12" ht="18" customHeight="1" x14ac:dyDescent="0.25">
      <c r="B20" s="4">
        <v>1016</v>
      </c>
      <c r="C20" s="16">
        <f ca="1">TODAY()-52</f>
        <v>41886</v>
      </c>
      <c r="D20" s="16" t="s">
        <v>45</v>
      </c>
      <c r="E20" s="4" t="s">
        <v>31</v>
      </c>
      <c r="F20" s="19">
        <v>1942.03</v>
      </c>
      <c r="G20" s="20">
        <f ca="1">IF(tblData[[#This Row],[Date]]&lt;1, "",IF(tblData[[#This Row],[Date]]&gt;TODAY(),0,(tblData[[#This Row],[Date]]-TODAY())*-1))</f>
        <v>52</v>
      </c>
      <c r="H20" s="19">
        <f ca="1">IF(tblData[[#This Row],[Date]]&lt;TODAY(),IF(tblData[[#This Row],[Days Outstanding]]&lt;=30,tblData[[#This Row],[Amount]],0),)</f>
        <v>0</v>
      </c>
      <c r="I20" s="19">
        <f ca="1">IF(tblData[[#This Row],[Date]]&gt;TODAY(),0,IF(AND(tblData[[#This Row],[Days Outstanding]]&lt;=60,tblData[[#This Row],[Days Outstanding]]&gt;30),tblData[[#This Row],[Amount]],0))</f>
        <v>1942.03</v>
      </c>
      <c r="J20" s="19">
        <f ca="1">IF(tblData[[#This Row],[Date]]&gt;TODAY(),0,IF(AND(tblData[[#This Row],[Days Outstanding]]&lt;=90,tblData[[#This Row],[Days Outstanding]]&gt;60),tblData[[#This Row],[Amount]],0))</f>
        <v>0</v>
      </c>
      <c r="K20" s="19">
        <f ca="1">IF(tblData[[#This Row],[Date]]&gt;TODAY(),0,IF(tblData[[#This Row],[Days Outstanding]]&gt;=90,tblData[[#This Row],[Amount]],0))</f>
        <v>0</v>
      </c>
      <c r="L20" s="17"/>
    </row>
    <row r="21" spans="2:12" ht="18" customHeight="1" x14ac:dyDescent="0.25">
      <c r="B21" s="4">
        <v>1017</v>
      </c>
      <c r="C21" s="16">
        <f ca="1">TODAY()-73</f>
        <v>41865</v>
      </c>
      <c r="D21" s="5" t="s">
        <v>13</v>
      </c>
      <c r="E21" s="4" t="s">
        <v>32</v>
      </c>
      <c r="F21" s="19">
        <v>716.74</v>
      </c>
      <c r="G21" s="20">
        <f ca="1">IF(tblData[[#This Row],[Date]]&lt;1, "",IF(tblData[[#This Row],[Date]]&gt;TODAY(),0,(tblData[[#This Row],[Date]]-TODAY())*-1))</f>
        <v>73</v>
      </c>
      <c r="H21" s="19">
        <f ca="1">IF(tblData[[#This Row],[Date]]&lt;TODAY(),IF(tblData[[#This Row],[Days Outstanding]]&lt;=30,tblData[[#This Row],[Amount]],0),)</f>
        <v>0</v>
      </c>
      <c r="I21" s="19">
        <f ca="1">IF(tblData[[#This Row],[Date]]&gt;TODAY(),0,IF(AND(tblData[[#This Row],[Days Outstanding]]&lt;=60,tblData[[#This Row],[Days Outstanding]]&gt;30),tblData[[#This Row],[Amount]],0))</f>
        <v>0</v>
      </c>
      <c r="J21" s="19">
        <f ca="1">IF(tblData[[#This Row],[Date]]&gt;TODAY(),0,IF(AND(tblData[[#This Row],[Days Outstanding]]&lt;=90,tblData[[#This Row],[Days Outstanding]]&gt;60),tblData[[#This Row],[Amount]],0))</f>
        <v>716.74</v>
      </c>
      <c r="K21" s="19">
        <f ca="1">IF(tblData[[#This Row],[Date]]&gt;TODAY(),0,IF(tblData[[#This Row],[Days Outstanding]]&gt;=90,tblData[[#This Row],[Amount]],0))</f>
        <v>0</v>
      </c>
      <c r="L21" s="17"/>
    </row>
    <row r="22" spans="2:12" ht="18" customHeight="1" x14ac:dyDescent="0.25">
      <c r="B22" s="4">
        <v>1018</v>
      </c>
      <c r="C22" s="16">
        <f ca="1">TODAY()-15</f>
        <v>41923</v>
      </c>
      <c r="D22" s="16" t="s">
        <v>46</v>
      </c>
      <c r="E22" s="4" t="s">
        <v>33</v>
      </c>
      <c r="F22" s="19">
        <v>1576.28</v>
      </c>
      <c r="G22" s="20">
        <f ca="1">IF(tblData[[#This Row],[Date]]&lt;1, "",IF(tblData[[#This Row],[Date]]&gt;TODAY(),0,(tblData[[#This Row],[Date]]-TODAY())*-1))</f>
        <v>15</v>
      </c>
      <c r="H22" s="19">
        <f ca="1">IF(tblData[[#This Row],[Date]]&lt;TODAY(),IF(tblData[[#This Row],[Days Outstanding]]&lt;=30,tblData[[#This Row],[Amount]],0),)</f>
        <v>1576.28</v>
      </c>
      <c r="I22" s="19">
        <f ca="1">IF(tblData[[#This Row],[Date]]&gt;TODAY(),0,IF(AND(tblData[[#This Row],[Days Outstanding]]&lt;=60,tblData[[#This Row],[Days Outstanding]]&gt;30),tblData[[#This Row],[Amount]],0))</f>
        <v>0</v>
      </c>
      <c r="J22" s="19">
        <f ca="1">IF(tblData[[#This Row],[Date]]&gt;TODAY(),0,IF(AND(tblData[[#This Row],[Days Outstanding]]&lt;=90,tblData[[#This Row],[Days Outstanding]]&gt;60),tblData[[#This Row],[Amount]],0))</f>
        <v>0</v>
      </c>
      <c r="K22" s="19">
        <f ca="1">IF(tblData[[#This Row],[Date]]&gt;TODAY(),0,IF(tblData[[#This Row],[Days Outstanding]]&gt;=90,tblData[[#This Row],[Amount]],0))</f>
        <v>0</v>
      </c>
      <c r="L22" s="17"/>
    </row>
    <row r="23" spans="2:12" ht="18" customHeight="1" x14ac:dyDescent="0.25">
      <c r="B23" s="4">
        <v>1019</v>
      </c>
      <c r="C23" s="16">
        <f ca="1">TODAY()-93</f>
        <v>41845</v>
      </c>
      <c r="D23" s="5" t="s">
        <v>13</v>
      </c>
      <c r="E23" s="4" t="s">
        <v>34</v>
      </c>
      <c r="F23" s="19">
        <v>619.32000000000005</v>
      </c>
      <c r="G23" s="20">
        <f ca="1">IF(tblData[[#This Row],[Date]]&lt;1, "",IF(tblData[[#This Row],[Date]]&gt;TODAY(),0,(tblData[[#This Row],[Date]]-TODAY())*-1))</f>
        <v>93</v>
      </c>
      <c r="H23" s="19">
        <f ca="1">IF(tblData[[#This Row],[Date]]&lt;TODAY(),IF(tblData[[#This Row],[Days Outstanding]]&lt;=30,tblData[[#This Row],[Amount]],0),)</f>
        <v>0</v>
      </c>
      <c r="I23" s="19">
        <f ca="1">IF(tblData[[#This Row],[Date]]&gt;TODAY(),0,IF(AND(tblData[[#This Row],[Days Outstanding]]&lt;=60,tblData[[#This Row],[Days Outstanding]]&gt;30),tblData[[#This Row],[Amount]],0))</f>
        <v>0</v>
      </c>
      <c r="J23" s="19">
        <f ca="1">IF(tblData[[#This Row],[Date]]&gt;TODAY(),0,IF(AND(tblData[[#This Row],[Days Outstanding]]&lt;=90,tblData[[#This Row],[Days Outstanding]]&gt;60),tblData[[#This Row],[Amount]],0))</f>
        <v>0</v>
      </c>
      <c r="K23" s="19">
        <f ca="1">IF(tblData[[#This Row],[Date]]&gt;TODAY(),0,IF(tblData[[#This Row],[Days Outstanding]]&gt;=90,tblData[[#This Row],[Amount]],0))</f>
        <v>619.32000000000005</v>
      </c>
      <c r="L23" s="17"/>
    </row>
    <row r="24" spans="2:12" ht="18" customHeight="1" x14ac:dyDescent="0.25">
      <c r="B24" s="4">
        <v>1020</v>
      </c>
      <c r="C24" s="16">
        <f ca="1">TODAY()-180</f>
        <v>41758</v>
      </c>
      <c r="D24" s="16" t="s">
        <v>47</v>
      </c>
      <c r="E24" s="4" t="s">
        <v>35</v>
      </c>
      <c r="F24" s="19">
        <v>1014.52</v>
      </c>
      <c r="G24" s="20">
        <f ca="1">IF(tblData[[#This Row],[Date]]&lt;1, "",IF(tblData[[#This Row],[Date]]&gt;TODAY(),0,(tblData[[#This Row],[Date]]-TODAY())*-1))</f>
        <v>180</v>
      </c>
      <c r="H24" s="19">
        <f ca="1">IF(tblData[[#This Row],[Date]]&lt;TODAY(),IF(tblData[[#This Row],[Days Outstanding]]&lt;=30,tblData[[#This Row],[Amount]],0),)</f>
        <v>0</v>
      </c>
      <c r="I24" s="19">
        <f ca="1">IF(tblData[[#This Row],[Date]]&gt;TODAY(),0,IF(AND(tblData[[#This Row],[Days Outstanding]]&lt;=60,tblData[[#This Row],[Days Outstanding]]&gt;30),tblData[[#This Row],[Amount]],0))</f>
        <v>0</v>
      </c>
      <c r="J24" s="19">
        <f ca="1">IF(tblData[[#This Row],[Date]]&gt;TODAY(),0,IF(AND(tblData[[#This Row],[Days Outstanding]]&lt;=90,tblData[[#This Row],[Days Outstanding]]&gt;60),tblData[[#This Row],[Amount]],0))</f>
        <v>0</v>
      </c>
      <c r="K24" s="19">
        <f ca="1">IF(tblData[[#This Row],[Date]]&gt;TODAY(),0,IF(tblData[[#This Row],[Days Outstanding]]&gt;=90,tblData[[#This Row],[Amount]],0))</f>
        <v>1014.52</v>
      </c>
      <c r="L24" s="17"/>
    </row>
    <row r="25" spans="2:12" ht="18" customHeight="1" x14ac:dyDescent="0.25">
      <c r="B25" s="4">
        <v>1021</v>
      </c>
      <c r="C25" s="16">
        <f t="shared" ref="C25" ca="1" si="0">TODAY()-20</f>
        <v>41918</v>
      </c>
      <c r="D25" s="5" t="s">
        <v>11</v>
      </c>
      <c r="E25" s="4" t="s">
        <v>36</v>
      </c>
      <c r="F25" s="19">
        <v>393.79</v>
      </c>
      <c r="G25" s="20">
        <f ca="1">IF(tblData[[#This Row],[Date]]&lt;1, "",IF(tblData[[#This Row],[Date]]&gt;TODAY(),0,(tblData[[#This Row],[Date]]-TODAY())*-1))</f>
        <v>20</v>
      </c>
      <c r="H25" s="19">
        <f ca="1">IF(tblData[[#This Row],[Date]]&lt;TODAY(),IF(tblData[[#This Row],[Days Outstanding]]&lt;=30,tblData[[#This Row],[Amount]],0),)</f>
        <v>393.79</v>
      </c>
      <c r="I25" s="19">
        <f ca="1">IF(tblData[[#This Row],[Date]]&gt;TODAY(),0,IF(AND(tblData[[#This Row],[Days Outstanding]]&lt;=60,tblData[[#This Row],[Days Outstanding]]&gt;30),tblData[[#This Row],[Amount]],0))</f>
        <v>0</v>
      </c>
      <c r="J25" s="19">
        <f ca="1">IF(tblData[[#This Row],[Date]]&gt;TODAY(),0,IF(AND(tblData[[#This Row],[Days Outstanding]]&lt;=90,tblData[[#This Row],[Days Outstanding]]&gt;60),tblData[[#This Row],[Amount]],0))</f>
        <v>0</v>
      </c>
      <c r="K25" s="19">
        <f ca="1">IF(tblData[[#This Row],[Date]]&gt;TODAY(),0,IF(tblData[[#This Row],[Days Outstanding]]&gt;=90,tblData[[#This Row],[Amount]],0))</f>
        <v>0</v>
      </c>
      <c r="L25" s="17"/>
    </row>
    <row r="26" spans="2:12" ht="18" customHeight="1" x14ac:dyDescent="0.25">
      <c r="B26" s="10" t="str">
        <f>"Total Invoices: "&amp;SUBTOTAL(3,tblData[Number])</f>
        <v>Total Invoices: 15</v>
      </c>
      <c r="C26" s="10"/>
      <c r="D26" s="10"/>
      <c r="E26" s="10"/>
      <c r="F26" s="21">
        <f>SUBTOTAL(109,tblData[Amount])</f>
        <v>15293.420000000002</v>
      </c>
      <c r="G26" s="18"/>
      <c r="H26" s="21">
        <f ca="1">SUBTOTAL(109,tblData[0-30 Days])</f>
        <v>3029.08</v>
      </c>
      <c r="I26" s="21">
        <f ca="1">SUBTOTAL(109,tblData[30-60 Days])</f>
        <v>4621.25</v>
      </c>
      <c r="J26" s="21">
        <f ca="1">SUBTOTAL(109,tblData[60-90 Days])</f>
        <v>4858.76</v>
      </c>
      <c r="K26" s="21">
        <f ca="1">SUBTOTAL(109,tblData[&gt;90 Days])</f>
        <v>2784.33</v>
      </c>
      <c r="L26" s="22"/>
    </row>
  </sheetData>
  <conditionalFormatting sqref="G11:G25">
    <cfRule type="expression" dxfId="48" priority="1">
      <formula>$G11&lt;45</formula>
    </cfRule>
    <cfRule type="colorScale" priority="4">
      <colorScale>
        <cfvo type="num" val="0"/>
        <cfvo type="num" val="61"/>
        <cfvo type="num" val="91"/>
        <color theme="4"/>
        <color theme="5" tint="0.79998168889431442"/>
        <color theme="5"/>
      </colorScale>
    </cfRule>
  </conditionalFormatting>
  <printOptions horizontalCentered="1"/>
  <pageMargins left="0.4" right="0.4" top="0.4" bottom="0.4" header="0.3" footer="0.3"/>
  <pageSetup fitToHeight="0" orientation="landscape" horizontalDpi="1200" r:id="rId1"/>
  <drawing r:id="rId2"/>
  <tableParts count="1">
    <tablePart r:id="rId3"/>
  </tableParts>
  <extLst>
    <ext xmlns:x14="http://schemas.microsoft.com/office/spreadsheetml/2009/9/main" uri="{05C60535-1F16-4fd2-B633-F4F36F0B64E0}">
      <x14:sparklineGroups xmlns:xm="http://schemas.microsoft.com/office/excel/2006/main">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'Invoice Data'!H11:K11</xm:f>
              <xm:sqref>L11</xm:sqref>
            </x14:sparkline>
            <x14:sparkline>
              <xm:f>'Invoice Data'!H12:K12</xm:f>
              <xm:sqref>L12</xm:sqref>
            </x14:sparkline>
            <x14:sparkline>
              <xm:f>'Invoice Data'!H13:K13</xm:f>
              <xm:sqref>L13</xm:sqref>
            </x14:sparkline>
            <x14:sparkline>
              <xm:f>'Invoice Data'!H14:K14</xm:f>
              <xm:sqref>L14</xm:sqref>
            </x14:sparkline>
            <x14:sparkline>
              <xm:f>'Invoice Data'!H15:K15</xm:f>
              <xm:sqref>L15</xm:sqref>
            </x14:sparkline>
            <x14:sparkline>
              <xm:f>'Invoice Data'!H16:K16</xm:f>
              <xm:sqref>L16</xm:sqref>
            </x14:sparkline>
            <x14:sparkline>
              <xm:f>'Invoice Data'!H17:K17</xm:f>
              <xm:sqref>L17</xm:sqref>
            </x14:sparkline>
            <x14:sparkline>
              <xm:f>'Invoice Data'!H18:K18</xm:f>
              <xm:sqref>L18</xm:sqref>
            </x14:sparkline>
            <x14:sparkline>
              <xm:f>'Invoice Data'!H19:K19</xm:f>
              <xm:sqref>L19</xm:sqref>
            </x14:sparkline>
            <x14:sparkline>
              <xm:f>'Invoice Data'!H20:K20</xm:f>
              <xm:sqref>L20</xm:sqref>
            </x14:sparkline>
            <x14:sparkline>
              <xm:f>'Invoice Data'!H21:K21</xm:f>
              <xm:sqref>L21</xm:sqref>
            </x14:sparkline>
            <x14:sparkline>
              <xm:f>'Invoice Data'!H22:K22</xm:f>
              <xm:sqref>L22</xm:sqref>
            </x14:sparkline>
            <x14:sparkline>
              <xm:f>'Invoice Data'!H23:K23</xm:f>
              <xm:sqref>L23</xm:sqref>
            </x14:sparkline>
            <x14:sparkline>
              <xm:f>'Invoice Data'!H24:K24</xm:f>
              <xm:sqref>L24</xm:sqref>
            </x14:sparkline>
            <x14:sparkline>
              <xm:f>'Invoice Data'!H25:K25</xm:f>
              <xm:sqref>L25</xm:sqref>
            </x14:sparkline>
          </x14:sparklines>
        </x14:sparklineGroup>
      </x14:sparklineGroups>
    </ex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autoPageBreaks="0" fitToPage="1"/>
  </sheetPr>
  <dimension ref="B2:J59"/>
  <sheetViews>
    <sheetView showGridLines="0" workbookViewId="0"/>
  </sheetViews>
  <sheetFormatPr defaultRowHeight="15" x14ac:dyDescent="0.25"/>
  <cols>
    <col min="1" max="1" width="1.7109375" style="6" customWidth="1"/>
    <col min="2" max="2" width="24.28515625" style="6" customWidth="1"/>
    <col min="3" max="3" width="16.42578125" style="6" customWidth="1"/>
    <col min="4" max="4" width="35.140625" style="7" customWidth="1"/>
    <col min="5" max="5" width="14.5703125" style="7" customWidth="1"/>
    <col min="6" max="8" width="15.5703125" style="7" customWidth="1"/>
    <col min="9" max="10" width="15.5703125" style="6" customWidth="1"/>
    <col min="11" max="16384" width="9.140625" style="6"/>
  </cols>
  <sheetData>
    <row r="2" spans="2:2" ht="45" x14ac:dyDescent="0.25">
      <c r="B2" s="1" t="s">
        <v>42</v>
      </c>
    </row>
    <row r="17" spans="2:10" x14ac:dyDescent="0.25">
      <c r="F17" s="23" t="s">
        <v>9</v>
      </c>
      <c r="G17" s="23"/>
      <c r="H17" s="23"/>
      <c r="I17" s="23"/>
    </row>
    <row r="18" spans="2:10" x14ac:dyDescent="0.25">
      <c r="F18" s="13"/>
      <c r="G18" s="14"/>
      <c r="H18" s="14"/>
      <c r="I18" s="15"/>
    </row>
    <row r="19" spans="2:10" x14ac:dyDescent="0.25">
      <c r="B19" s="8" t="s">
        <v>38</v>
      </c>
      <c r="C19" s="8" t="s">
        <v>39</v>
      </c>
      <c r="D19" s="8" t="s">
        <v>1</v>
      </c>
      <c r="E19" s="8" t="s">
        <v>37</v>
      </c>
      <c r="F19" s="7" t="s">
        <v>19</v>
      </c>
      <c r="G19" s="7" t="s">
        <v>20</v>
      </c>
      <c r="H19" s="7" t="s">
        <v>21</v>
      </c>
      <c r="I19" s="7" t="s">
        <v>22</v>
      </c>
      <c r="J19" s="9" t="s">
        <v>23</v>
      </c>
    </row>
    <row r="20" spans="2:10" x14ac:dyDescent="0.25">
      <c r="B20" s="10" t="s">
        <v>11</v>
      </c>
      <c r="D20" s="6"/>
      <c r="E20" s="6"/>
      <c r="F20" s="11"/>
      <c r="G20" s="11"/>
      <c r="H20" s="11"/>
      <c r="I20" s="11"/>
      <c r="J20" s="11"/>
    </row>
    <row r="21" spans="2:10" x14ac:dyDescent="0.25">
      <c r="C21" s="10">
        <v>1001</v>
      </c>
      <c r="D21" s="10" t="s">
        <v>4</v>
      </c>
      <c r="E21" s="12">
        <v>41233</v>
      </c>
      <c r="F21" s="11">
        <v>0</v>
      </c>
      <c r="G21" s="11">
        <v>1916.18</v>
      </c>
      <c r="H21" s="11">
        <v>0</v>
      </c>
      <c r="I21" s="11">
        <v>0</v>
      </c>
      <c r="J21" s="11">
        <v>1916.18</v>
      </c>
    </row>
    <row r="22" spans="2:10" x14ac:dyDescent="0.25">
      <c r="C22" s="10">
        <v>1010</v>
      </c>
      <c r="D22" s="10" t="s">
        <v>7</v>
      </c>
      <c r="E22" s="12">
        <v>41214</v>
      </c>
      <c r="F22" s="11">
        <v>0</v>
      </c>
      <c r="G22" s="11">
        <v>529.17999999999995</v>
      </c>
      <c r="H22" s="11">
        <v>0</v>
      </c>
      <c r="I22" s="11">
        <v>0</v>
      </c>
      <c r="J22" s="11">
        <v>529.17999999999995</v>
      </c>
    </row>
    <row r="23" spans="2:10" x14ac:dyDescent="0.25">
      <c r="C23" s="10">
        <v>1015</v>
      </c>
      <c r="D23" s="10" t="s">
        <v>30</v>
      </c>
      <c r="E23" s="12">
        <v>41224</v>
      </c>
      <c r="F23" s="11">
        <v>0</v>
      </c>
      <c r="G23" s="11">
        <v>233.86</v>
      </c>
      <c r="H23" s="11">
        <v>0</v>
      </c>
      <c r="I23" s="11">
        <v>0</v>
      </c>
      <c r="J23" s="11">
        <v>233.86</v>
      </c>
    </row>
    <row r="24" spans="2:10" x14ac:dyDescent="0.25">
      <c r="C24" s="10">
        <v>1021</v>
      </c>
      <c r="D24" s="10" t="s">
        <v>36</v>
      </c>
      <c r="E24" s="12">
        <v>41244</v>
      </c>
      <c r="F24" s="11">
        <v>393.79</v>
      </c>
      <c r="G24" s="11">
        <v>0</v>
      </c>
      <c r="H24" s="11">
        <v>0</v>
      </c>
      <c r="I24" s="11">
        <v>0</v>
      </c>
      <c r="J24" s="11">
        <v>393.79</v>
      </c>
    </row>
    <row r="25" spans="2:10" x14ac:dyDescent="0.25">
      <c r="B25" s="10" t="s">
        <v>24</v>
      </c>
      <c r="D25" s="6"/>
      <c r="E25" s="6"/>
      <c r="F25" s="11">
        <v>393.79</v>
      </c>
      <c r="G25" s="11">
        <v>2679.2200000000003</v>
      </c>
      <c r="H25" s="11">
        <v>0</v>
      </c>
      <c r="I25" s="11">
        <v>0</v>
      </c>
      <c r="J25" s="11">
        <v>3073.01</v>
      </c>
    </row>
    <row r="26" spans="2:10" x14ac:dyDescent="0.25">
      <c r="B26" s="10"/>
      <c r="D26" s="6"/>
      <c r="E26" s="6"/>
      <c r="F26" s="11"/>
      <c r="G26" s="11"/>
      <c r="H26" s="11"/>
      <c r="I26" s="11"/>
      <c r="J26" s="11"/>
    </row>
    <row r="27" spans="2:10" x14ac:dyDescent="0.25">
      <c r="B27" s="10" t="s">
        <v>12</v>
      </c>
      <c r="D27" s="6"/>
      <c r="E27" s="6"/>
      <c r="F27" s="11"/>
      <c r="G27" s="11"/>
      <c r="H27" s="11"/>
      <c r="I27" s="11"/>
      <c r="J27" s="11"/>
    </row>
    <row r="28" spans="2:10" x14ac:dyDescent="0.25">
      <c r="C28" s="10">
        <v>1002</v>
      </c>
      <c r="D28" s="10" t="s">
        <v>5</v>
      </c>
      <c r="E28" s="12">
        <v>41169</v>
      </c>
      <c r="F28" s="11">
        <v>0</v>
      </c>
      <c r="G28" s="11">
        <v>0</v>
      </c>
      <c r="H28" s="11">
        <v>0</v>
      </c>
      <c r="I28" s="11">
        <v>1150.49</v>
      </c>
      <c r="J28" s="11">
        <v>1150.49</v>
      </c>
    </row>
    <row r="29" spans="2:10" x14ac:dyDescent="0.25">
      <c r="C29" s="10">
        <v>1011</v>
      </c>
      <c r="D29" s="10" t="s">
        <v>18</v>
      </c>
      <c r="E29" s="12">
        <v>41202</v>
      </c>
      <c r="F29" s="11">
        <v>0</v>
      </c>
      <c r="G29" s="11">
        <v>0</v>
      </c>
      <c r="H29" s="11">
        <v>1348.38</v>
      </c>
      <c r="I29" s="11">
        <v>0</v>
      </c>
      <c r="J29" s="11">
        <v>1348.38</v>
      </c>
    </row>
    <row r="30" spans="2:10" x14ac:dyDescent="0.25">
      <c r="B30" s="10" t="s">
        <v>25</v>
      </c>
      <c r="D30" s="6"/>
      <c r="E30" s="6"/>
      <c r="F30" s="11">
        <v>0</v>
      </c>
      <c r="G30" s="11">
        <v>0</v>
      </c>
      <c r="H30" s="11">
        <v>1348.38</v>
      </c>
      <c r="I30" s="11">
        <v>1150.49</v>
      </c>
      <c r="J30" s="11">
        <v>2498.87</v>
      </c>
    </row>
    <row r="31" spans="2:10" x14ac:dyDescent="0.25">
      <c r="B31" s="10"/>
      <c r="D31" s="6"/>
      <c r="E31" s="6"/>
      <c r="F31" s="11"/>
      <c r="G31" s="11"/>
      <c r="H31" s="11"/>
      <c r="I31" s="11"/>
      <c r="J31" s="11"/>
    </row>
    <row r="32" spans="2:10" x14ac:dyDescent="0.25">
      <c r="B32" s="10" t="s">
        <v>13</v>
      </c>
      <c r="D32" s="6"/>
      <c r="E32" s="6"/>
      <c r="F32" s="11"/>
      <c r="G32" s="11"/>
      <c r="H32" s="11"/>
      <c r="I32" s="11"/>
      <c r="J32" s="11"/>
    </row>
    <row r="33" spans="2:10" x14ac:dyDescent="0.25">
      <c r="C33" s="10">
        <v>1003</v>
      </c>
      <c r="D33" s="10" t="s">
        <v>6</v>
      </c>
      <c r="E33" s="12">
        <v>41258</v>
      </c>
      <c r="F33" s="11">
        <v>827.63</v>
      </c>
      <c r="G33" s="11">
        <v>0</v>
      </c>
      <c r="H33" s="11">
        <v>0</v>
      </c>
      <c r="I33" s="11">
        <v>0</v>
      </c>
      <c r="J33" s="11">
        <v>827.63</v>
      </c>
    </row>
    <row r="34" spans="2:10" x14ac:dyDescent="0.25">
      <c r="C34" s="10">
        <v>1013</v>
      </c>
      <c r="D34" s="10" t="s">
        <v>28</v>
      </c>
      <c r="E34" s="12">
        <v>41175</v>
      </c>
      <c r="F34" s="11">
        <v>0</v>
      </c>
      <c r="G34" s="11">
        <v>0</v>
      </c>
      <c r="H34" s="11">
        <v>1630.23</v>
      </c>
      <c r="I34" s="11">
        <v>0</v>
      </c>
      <c r="J34" s="11">
        <v>1630.23</v>
      </c>
    </row>
    <row r="35" spans="2:10" x14ac:dyDescent="0.25">
      <c r="C35" s="10">
        <v>1017</v>
      </c>
      <c r="D35" s="10" t="s">
        <v>32</v>
      </c>
      <c r="E35" s="12">
        <v>41191</v>
      </c>
      <c r="F35" s="11">
        <v>0</v>
      </c>
      <c r="G35" s="11">
        <v>0</v>
      </c>
      <c r="H35" s="11">
        <v>716.74</v>
      </c>
      <c r="I35" s="11">
        <v>0</v>
      </c>
      <c r="J35" s="11">
        <v>716.74</v>
      </c>
    </row>
    <row r="36" spans="2:10" x14ac:dyDescent="0.25">
      <c r="C36" s="10">
        <v>1019</v>
      </c>
      <c r="D36" s="10" t="s">
        <v>34</v>
      </c>
      <c r="E36" s="12">
        <v>41171</v>
      </c>
      <c r="F36" s="11">
        <v>0</v>
      </c>
      <c r="G36" s="11">
        <v>0</v>
      </c>
      <c r="H36" s="11">
        <v>0</v>
      </c>
      <c r="I36" s="11">
        <v>619.32000000000005</v>
      </c>
      <c r="J36" s="11">
        <v>619.32000000000005</v>
      </c>
    </row>
    <row r="37" spans="2:10" x14ac:dyDescent="0.25">
      <c r="B37" s="10" t="s">
        <v>26</v>
      </c>
      <c r="D37" s="6"/>
      <c r="E37" s="6"/>
      <c r="F37" s="11">
        <v>827.63</v>
      </c>
      <c r="G37" s="11">
        <v>0</v>
      </c>
      <c r="H37" s="11">
        <v>2346.9700000000003</v>
      </c>
      <c r="I37" s="11">
        <v>619.32000000000005</v>
      </c>
      <c r="J37" s="11">
        <v>3793.9200000000005</v>
      </c>
    </row>
    <row r="38" spans="2:10" x14ac:dyDescent="0.25">
      <c r="B38" s="10"/>
      <c r="D38" s="6"/>
      <c r="E38" s="6"/>
      <c r="F38" s="11"/>
      <c r="G38" s="11"/>
      <c r="H38" s="11"/>
      <c r="I38" s="11"/>
      <c r="J38" s="11"/>
    </row>
    <row r="39" spans="2:10" x14ac:dyDescent="0.25">
      <c r="B39" s="10" t="s">
        <v>43</v>
      </c>
      <c r="D39" s="6"/>
      <c r="E39" s="6"/>
      <c r="F39" s="11"/>
      <c r="G39" s="11"/>
      <c r="H39" s="11"/>
      <c r="I39" s="11"/>
      <c r="J39" s="11"/>
    </row>
    <row r="40" spans="2:10" x14ac:dyDescent="0.25">
      <c r="C40" s="10">
        <v>1012</v>
      </c>
      <c r="D40" s="10" t="s">
        <v>27</v>
      </c>
      <c r="E40" s="12">
        <v>41180</v>
      </c>
      <c r="F40" s="11">
        <v>0</v>
      </c>
      <c r="G40" s="11">
        <v>0</v>
      </c>
      <c r="H40" s="11">
        <v>1163.4100000000001</v>
      </c>
      <c r="I40" s="11">
        <v>0</v>
      </c>
      <c r="J40" s="11">
        <v>1163.4100000000001</v>
      </c>
    </row>
    <row r="41" spans="2:10" x14ac:dyDescent="0.25">
      <c r="B41" s="10" t="s">
        <v>48</v>
      </c>
      <c r="D41" s="6"/>
      <c r="E41" s="6"/>
      <c r="F41" s="11">
        <v>0</v>
      </c>
      <c r="G41" s="11">
        <v>0</v>
      </c>
      <c r="H41" s="11">
        <v>1163.4100000000001</v>
      </c>
      <c r="I41" s="11">
        <v>0</v>
      </c>
      <c r="J41" s="11">
        <v>1163.4100000000001</v>
      </c>
    </row>
    <row r="42" spans="2:10" x14ac:dyDescent="0.25">
      <c r="B42" s="10"/>
      <c r="D42" s="6"/>
      <c r="E42" s="6"/>
      <c r="F42" s="11"/>
      <c r="G42" s="11"/>
      <c r="H42" s="11"/>
      <c r="I42" s="11"/>
      <c r="J42" s="11"/>
    </row>
    <row r="43" spans="2:10" x14ac:dyDescent="0.25">
      <c r="B43" s="10" t="s">
        <v>44</v>
      </c>
      <c r="D43" s="6"/>
      <c r="E43" s="6"/>
      <c r="F43" s="11"/>
      <c r="G43" s="11"/>
      <c r="H43" s="11"/>
      <c r="I43" s="11"/>
      <c r="J43" s="11"/>
    </row>
    <row r="44" spans="2:10" x14ac:dyDescent="0.25">
      <c r="C44" s="10">
        <v>1014</v>
      </c>
      <c r="D44" s="10" t="s">
        <v>29</v>
      </c>
      <c r="E44" s="12">
        <v>41261</v>
      </c>
      <c r="F44" s="11">
        <v>231.38</v>
      </c>
      <c r="G44" s="11">
        <v>0</v>
      </c>
      <c r="H44" s="11">
        <v>0</v>
      </c>
      <c r="I44" s="11">
        <v>0</v>
      </c>
      <c r="J44" s="11">
        <v>231.38</v>
      </c>
    </row>
    <row r="45" spans="2:10" x14ac:dyDescent="0.25">
      <c r="B45" s="10" t="s">
        <v>49</v>
      </c>
      <c r="D45" s="6"/>
      <c r="E45" s="6"/>
      <c r="F45" s="11">
        <v>231.38</v>
      </c>
      <c r="G45" s="11">
        <v>0</v>
      </c>
      <c r="H45" s="11">
        <v>0</v>
      </c>
      <c r="I45" s="11">
        <v>0</v>
      </c>
      <c r="J45" s="11">
        <v>231.38</v>
      </c>
    </row>
    <row r="46" spans="2:10" x14ac:dyDescent="0.25">
      <c r="B46" s="10"/>
      <c r="D46" s="6"/>
      <c r="E46" s="6"/>
      <c r="F46" s="11"/>
      <c r="G46" s="11"/>
      <c r="H46" s="11"/>
      <c r="I46" s="11"/>
      <c r="J46" s="11"/>
    </row>
    <row r="47" spans="2:10" x14ac:dyDescent="0.25">
      <c r="B47" s="10" t="s">
        <v>45</v>
      </c>
      <c r="D47" s="6"/>
      <c r="E47" s="6"/>
      <c r="F47" s="11"/>
      <c r="G47" s="11"/>
      <c r="H47" s="11"/>
      <c r="I47" s="11"/>
      <c r="J47" s="11"/>
    </row>
    <row r="48" spans="2:10" x14ac:dyDescent="0.25">
      <c r="C48" s="10">
        <v>1016</v>
      </c>
      <c r="D48" s="10" t="s">
        <v>31</v>
      </c>
      <c r="E48" s="12">
        <v>41212</v>
      </c>
      <c r="F48" s="11">
        <v>0</v>
      </c>
      <c r="G48" s="11">
        <v>1942.03</v>
      </c>
      <c r="H48" s="11">
        <v>0</v>
      </c>
      <c r="I48" s="11">
        <v>0</v>
      </c>
      <c r="J48" s="11">
        <v>1942.03</v>
      </c>
    </row>
    <row r="49" spans="2:10" x14ac:dyDescent="0.25">
      <c r="B49" s="10" t="s">
        <v>50</v>
      </c>
      <c r="D49" s="6"/>
      <c r="E49" s="6"/>
      <c r="F49" s="11">
        <v>0</v>
      </c>
      <c r="G49" s="11">
        <v>1942.03</v>
      </c>
      <c r="H49" s="11">
        <v>0</v>
      </c>
      <c r="I49" s="11">
        <v>0</v>
      </c>
      <c r="J49" s="11">
        <v>1942.03</v>
      </c>
    </row>
    <row r="50" spans="2:10" x14ac:dyDescent="0.25">
      <c r="B50" s="10"/>
      <c r="D50" s="6"/>
      <c r="E50" s="6"/>
      <c r="F50" s="11"/>
      <c r="G50" s="11"/>
      <c r="H50" s="11"/>
      <c r="I50" s="11"/>
      <c r="J50" s="11"/>
    </row>
    <row r="51" spans="2:10" x14ac:dyDescent="0.25">
      <c r="B51" s="10" t="s">
        <v>46</v>
      </c>
      <c r="D51" s="6"/>
      <c r="E51" s="6"/>
      <c r="F51" s="11"/>
      <c r="G51" s="11"/>
      <c r="H51" s="11"/>
      <c r="I51" s="11"/>
      <c r="J51" s="11"/>
    </row>
    <row r="52" spans="2:10" x14ac:dyDescent="0.25">
      <c r="C52" s="10">
        <v>1018</v>
      </c>
      <c r="D52" s="10" t="s">
        <v>33</v>
      </c>
      <c r="E52" s="12">
        <v>41249</v>
      </c>
      <c r="F52" s="11">
        <v>1576.28</v>
      </c>
      <c r="G52" s="11">
        <v>0</v>
      </c>
      <c r="H52" s="11">
        <v>0</v>
      </c>
      <c r="I52" s="11">
        <v>0</v>
      </c>
      <c r="J52" s="11">
        <v>1576.28</v>
      </c>
    </row>
    <row r="53" spans="2:10" x14ac:dyDescent="0.25">
      <c r="B53" s="10" t="s">
        <v>51</v>
      </c>
      <c r="D53" s="6"/>
      <c r="E53" s="6"/>
      <c r="F53" s="11">
        <v>1576.28</v>
      </c>
      <c r="G53" s="11">
        <v>0</v>
      </c>
      <c r="H53" s="11">
        <v>0</v>
      </c>
      <c r="I53" s="11">
        <v>0</v>
      </c>
      <c r="J53" s="11">
        <v>1576.28</v>
      </c>
    </row>
    <row r="54" spans="2:10" x14ac:dyDescent="0.25">
      <c r="B54" s="10"/>
      <c r="D54" s="6"/>
      <c r="E54" s="6"/>
      <c r="F54" s="11"/>
      <c r="G54" s="11"/>
      <c r="H54" s="11"/>
      <c r="I54" s="11"/>
      <c r="J54" s="11"/>
    </row>
    <row r="55" spans="2:10" x14ac:dyDescent="0.25">
      <c r="B55" s="10" t="s">
        <v>47</v>
      </c>
      <c r="D55" s="6"/>
      <c r="E55" s="6"/>
      <c r="F55" s="11"/>
      <c r="G55" s="11"/>
      <c r="H55" s="11"/>
      <c r="I55" s="11"/>
      <c r="J55" s="11"/>
    </row>
    <row r="56" spans="2:10" x14ac:dyDescent="0.25">
      <c r="C56" s="10">
        <v>1020</v>
      </c>
      <c r="D56" s="10" t="s">
        <v>35</v>
      </c>
      <c r="E56" s="12">
        <v>41084</v>
      </c>
      <c r="F56" s="11">
        <v>0</v>
      </c>
      <c r="G56" s="11">
        <v>0</v>
      </c>
      <c r="H56" s="11">
        <v>0</v>
      </c>
      <c r="I56" s="11">
        <v>1014.52</v>
      </c>
      <c r="J56" s="11">
        <v>1014.52</v>
      </c>
    </row>
    <row r="57" spans="2:10" x14ac:dyDescent="0.25">
      <c r="B57" s="10" t="s">
        <v>52</v>
      </c>
      <c r="D57" s="6"/>
      <c r="E57" s="6"/>
      <c r="F57" s="11">
        <v>0</v>
      </c>
      <c r="G57" s="11">
        <v>0</v>
      </c>
      <c r="H57" s="11">
        <v>0</v>
      </c>
      <c r="I57" s="11">
        <v>1014.52</v>
      </c>
      <c r="J57" s="11">
        <v>1014.52</v>
      </c>
    </row>
    <row r="58" spans="2:10" x14ac:dyDescent="0.25">
      <c r="B58" s="10"/>
      <c r="D58" s="6"/>
      <c r="E58" s="6"/>
      <c r="F58" s="11"/>
      <c r="G58" s="11"/>
      <c r="H58" s="11"/>
      <c r="I58" s="11"/>
      <c r="J58" s="11"/>
    </row>
    <row r="59" spans="2:10" x14ac:dyDescent="0.25">
      <c r="B59" s="10" t="s">
        <v>8</v>
      </c>
      <c r="D59" s="6"/>
      <c r="E59" s="6"/>
      <c r="F59" s="11">
        <v>3029.08</v>
      </c>
      <c r="G59" s="11">
        <v>4621.25</v>
      </c>
      <c r="H59" s="11">
        <v>4858.76</v>
      </c>
      <c r="I59" s="11">
        <v>2784.33</v>
      </c>
      <c r="J59" s="11">
        <v>15293.42</v>
      </c>
    </row>
  </sheetData>
  <mergeCells count="1">
    <mergeCell ref="F17:I17"/>
  </mergeCells>
  <printOptions horizontalCentered="1"/>
  <pageMargins left="0.4" right="0.4" top="0.4" bottom="0.4" header="0.3" footer="0.3"/>
  <pageSetup scale="76" fitToHeight="0" orientation="landscape" horizontalDpi="1200" r:id="rId2"/>
  <drawing r:id="rId3"/>
  <extLst>
    <ext xmlns:x14="http://schemas.microsoft.com/office/spreadsheetml/2009/9/main" uri="{A8765BA9-456A-4dab-B4F3-ACF838C121DE}">
      <x14:slicerList>
        <x14:slicer r:id="rId4"/>
      </x14:slicerList>
    </ext>
    <ext xmlns:x15="http://schemas.microsoft.com/office/spreadsheetml/2010/11/main" uri="{7E03D99C-DC04-49d9-9315-930204A7B6E9}">
      <x15:timelineRefs>
        <x15:timelineRef r:id="rId5"/>
      </x15:timelineRef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3F9D7973-A65A-4BD4-A978-DE3B6B3171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Invoice Data</vt:lpstr>
      <vt:lpstr>Forecast Report</vt:lpstr>
      <vt:lpstr>'Forecast Report'!Print_Titles</vt:lpstr>
      <vt:lpstr>'Invoice Data'!Print_Titles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2014-10-25T21:35:39Z</dcterms:created>
  <dcterms:modified xsi:type="dcterms:W3CDTF">2014-10-25T21:35:39Z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TC040142869991</vt:lpwstr>
  </property>
</Properties>
</file>