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4000" windowHeight="13635"/>
  </bookViews>
  <sheets>
    <sheet name="ANNUITY" sheetId="1" r:id="rId1"/>
  </sheets>
  <definedNames>
    <definedName name="Contribution">ANNUITY!$D$7</definedName>
    <definedName name="InterestRate">ANNUITY!$D$5</definedName>
    <definedName name="PresentValue">ANNUITY!$D$4</definedName>
    <definedName name="_xlnm.Print_Titles" localSheetId="0">ANNUITY!$9:$9</definedName>
    <definedName name="Term">ANNUITY!$D$6</definedName>
  </definedNames>
  <calcPr calcId="152511"/>
</workbook>
</file>

<file path=xl/calcChain.xml><?xml version="1.0" encoding="utf-8"?>
<calcChain xmlns="http://schemas.openxmlformats.org/spreadsheetml/2006/main">
  <c r="C10" i="1" l="1"/>
  <c r="D10" i="1" s="1"/>
  <c r="F10" i="1" s="1"/>
  <c r="E10" i="1" l="1"/>
  <c r="G10" i="1" s="1"/>
  <c r="C11" i="1" l="1"/>
  <c r="D11" i="1" l="1"/>
  <c r="F11" i="1" s="1"/>
  <c r="E11" i="1" l="1"/>
  <c r="G11" i="1" s="1"/>
  <c r="C12" i="1" s="1"/>
  <c r="D12" i="1" l="1"/>
  <c r="F12" i="1" s="1"/>
  <c r="E12" i="1" l="1"/>
  <c r="G12" i="1" l="1"/>
  <c r="C13" i="1" s="1"/>
  <c r="D13" i="1" l="1"/>
  <c r="F13" i="1" s="1"/>
  <c r="E13" i="1" l="1"/>
  <c r="G13" i="1" s="1"/>
  <c r="C14" i="1" s="1"/>
  <c r="D14" i="1" s="1"/>
  <c r="F14" i="1" s="1"/>
  <c r="E14" i="1" l="1"/>
  <c r="G14" i="1" s="1"/>
  <c r="C15" i="1" s="1"/>
  <c r="D15" i="1" s="1"/>
  <c r="E15" i="1" l="1"/>
  <c r="F15" i="1"/>
  <c r="G15" i="1" l="1"/>
  <c r="C16" i="1" s="1"/>
  <c r="D16" i="1" s="1"/>
  <c r="F16" i="1" s="1"/>
  <c r="E16" i="1" l="1"/>
  <c r="G16" i="1" s="1"/>
  <c r="C17" i="1" s="1"/>
  <c r="D17" i="1" l="1"/>
  <c r="E17" i="1" l="1"/>
  <c r="F17" i="1"/>
  <c r="G17" i="1" l="1"/>
  <c r="C18" i="1" s="1"/>
  <c r="D18" i="1" s="1"/>
  <c r="F18" i="1" s="1"/>
  <c r="E18" i="1" l="1"/>
  <c r="G18" i="1" l="1"/>
  <c r="C19" i="1" s="1"/>
  <c r="D19" i="1" l="1"/>
  <c r="F19" i="1" s="1"/>
  <c r="E19" i="1" l="1"/>
  <c r="G19" i="1" s="1"/>
  <c r="C20" i="1" s="1"/>
  <c r="D20" i="1" s="1"/>
  <c r="F20" i="1" s="1"/>
  <c r="E20" i="1" l="1"/>
  <c r="G20" i="1" s="1"/>
  <c r="C21" i="1" s="1"/>
  <c r="D21" i="1" s="1"/>
  <c r="F21" i="1" s="1"/>
  <c r="E21" i="1" l="1"/>
  <c r="G21" i="1" l="1"/>
  <c r="C22" i="1" s="1"/>
  <c r="D22" i="1" l="1"/>
  <c r="F22" i="1" s="1"/>
  <c r="E22" i="1" l="1"/>
  <c r="G22" i="1" s="1"/>
  <c r="C23" i="1" s="1"/>
  <c r="D23" i="1" l="1"/>
  <c r="F23" i="1" s="1"/>
  <c r="E23" i="1" l="1"/>
  <c r="G23" i="1" s="1"/>
  <c r="C24" i="1" s="1"/>
  <c r="D24" i="1" s="1"/>
  <c r="F24" i="1" s="1"/>
  <c r="E24" i="1" l="1"/>
  <c r="G24" i="1" s="1"/>
  <c r="C25" i="1" s="1"/>
  <c r="D25" i="1" s="1"/>
  <c r="E25" i="1" l="1"/>
  <c r="F25" i="1"/>
  <c r="G25" i="1" l="1"/>
  <c r="C26" i="1" s="1"/>
  <c r="D26" i="1" s="1"/>
  <c r="F26" i="1" s="1"/>
  <c r="E26" i="1" l="1"/>
  <c r="G26" i="1" l="1"/>
  <c r="C27" i="1" s="1"/>
  <c r="D27" i="1" s="1"/>
  <c r="F27" i="1" s="1"/>
  <c r="E27" i="1" l="1"/>
  <c r="G27" i="1" l="1"/>
  <c r="C28" i="1" s="1"/>
  <c r="D28" i="1" s="1"/>
  <c r="F28" i="1" s="1"/>
  <c r="E28" i="1" l="1"/>
  <c r="G28" i="1" l="1"/>
  <c r="C29" i="1" s="1"/>
  <c r="D29" i="1" l="1"/>
  <c r="F29" i="1" s="1"/>
  <c r="E29" i="1" l="1"/>
  <c r="G29" i="1" s="1"/>
  <c r="C30" i="1" s="1"/>
  <c r="D30" i="1" l="1"/>
  <c r="F30" i="1" s="1"/>
  <c r="E30" i="1" l="1"/>
  <c r="G30" i="1" s="1"/>
  <c r="C31" i="1" s="1"/>
  <c r="D31" i="1" s="1"/>
  <c r="F31" i="1" s="1"/>
  <c r="E31" i="1" l="1"/>
  <c r="G31" i="1" s="1"/>
  <c r="C32" i="1" s="1"/>
  <c r="D32" i="1" s="1"/>
  <c r="F32" i="1" l="1"/>
  <c r="E32" i="1"/>
  <c r="G32" i="1" l="1"/>
  <c r="C33" i="1" s="1"/>
  <c r="D33" i="1" s="1"/>
  <c r="E33" i="1" l="1"/>
  <c r="F33" i="1"/>
  <c r="G33" i="1" l="1"/>
  <c r="C34" i="1" s="1"/>
  <c r="D34" i="1" s="1"/>
  <c r="E34" i="1" l="1"/>
  <c r="F34" i="1"/>
  <c r="G34" i="1" l="1"/>
  <c r="C35" i="1" s="1"/>
  <c r="D35" i="1" s="1"/>
  <c r="E35" i="1" l="1"/>
  <c r="F35" i="1"/>
  <c r="G35" i="1" l="1"/>
  <c r="C36" i="1" s="1"/>
  <c r="D36" i="1" s="1"/>
  <c r="F36" i="1" s="1"/>
  <c r="E36" i="1" l="1"/>
  <c r="G36" i="1" l="1"/>
  <c r="C37" i="1" s="1"/>
  <c r="D37" i="1" s="1"/>
  <c r="F37" i="1" s="1"/>
  <c r="E37" i="1" l="1"/>
  <c r="G37" i="1" l="1"/>
  <c r="C38" i="1" s="1"/>
  <c r="D38" i="1" l="1"/>
  <c r="F38" i="1" s="1"/>
  <c r="E38" i="1" l="1"/>
  <c r="G38" i="1"/>
  <c r="C39" i="1" s="1"/>
  <c r="D39" i="1" l="1"/>
  <c r="F39" i="1" s="1"/>
  <c r="E39" i="1" l="1"/>
  <c r="G39" i="1" s="1"/>
  <c r="C40" i="1" s="1"/>
  <c r="D40" i="1" l="1"/>
  <c r="F40" i="1" s="1"/>
  <c r="E40" i="1" l="1"/>
  <c r="G40" i="1" s="1"/>
  <c r="C41" i="1" s="1"/>
  <c r="D41" i="1" l="1"/>
  <c r="F41" i="1" s="1"/>
  <c r="E41" i="1" l="1"/>
  <c r="G41" i="1" s="1"/>
  <c r="C42" i="1" s="1"/>
  <c r="D42" i="1" l="1"/>
  <c r="F42" i="1" s="1"/>
  <c r="E42" i="1" l="1"/>
  <c r="G42" i="1" l="1"/>
  <c r="C43" i="1" s="1"/>
  <c r="D43" i="1" l="1"/>
  <c r="F43" i="1" s="1"/>
  <c r="E43" i="1" l="1"/>
  <c r="G43" i="1" l="1"/>
  <c r="C44" i="1" s="1"/>
  <c r="D44" i="1" l="1"/>
  <c r="F44" i="1" s="1"/>
  <c r="E44" i="1" l="1"/>
  <c r="G44" i="1" l="1"/>
  <c r="C45" i="1" s="1"/>
  <c r="D45" i="1" l="1"/>
  <c r="F45" i="1" s="1"/>
  <c r="E45" i="1" l="1"/>
  <c r="G45" i="1" s="1"/>
  <c r="C46" i="1" s="1"/>
  <c r="D46" i="1" s="1"/>
  <c r="F46" i="1" s="1"/>
  <c r="E46" i="1" l="1"/>
  <c r="G46" i="1" s="1"/>
  <c r="C47" i="1" s="1"/>
  <c r="D47" i="1" s="1"/>
  <c r="F47" i="1" s="1"/>
  <c r="E47" i="1" l="1"/>
  <c r="G47" i="1" s="1"/>
  <c r="C48" i="1" s="1"/>
  <c r="D48" i="1" s="1"/>
  <c r="F48" i="1" s="1"/>
  <c r="E48" i="1" l="1"/>
  <c r="G48" i="1"/>
  <c r="C49" i="1" s="1"/>
  <c r="D49" i="1" l="1"/>
  <c r="F49" i="1" s="1"/>
  <c r="E49" i="1" l="1"/>
  <c r="G49" i="1" s="1"/>
  <c r="C50" i="1" s="1"/>
  <c r="D50" i="1" s="1"/>
  <c r="F50" i="1" s="1"/>
  <c r="E50" i="1" l="1"/>
  <c r="G50" i="1" s="1"/>
  <c r="C51" i="1" s="1"/>
  <c r="D51" i="1" s="1"/>
  <c r="F51" i="1" l="1"/>
  <c r="E51" i="1"/>
  <c r="G51" i="1" l="1"/>
  <c r="C52" i="1" s="1"/>
  <c r="D52" i="1" s="1"/>
  <c r="F52" i="1" s="1"/>
  <c r="E52" i="1" l="1"/>
  <c r="G52" i="1" s="1"/>
  <c r="C53" i="1" s="1"/>
  <c r="D53" i="1" l="1"/>
  <c r="F53" i="1" s="1"/>
  <c r="E53" i="1" l="1"/>
  <c r="G53" i="1" s="1"/>
  <c r="C54" i="1" s="1"/>
  <c r="D54" i="1" l="1"/>
  <c r="F54" i="1" s="1"/>
  <c r="E54" i="1" l="1"/>
  <c r="G54" i="1" s="1"/>
  <c r="C55" i="1" s="1"/>
  <c r="D55" i="1" l="1"/>
  <c r="F55" i="1" s="1"/>
  <c r="E55" i="1" l="1"/>
  <c r="G55" i="1" s="1"/>
  <c r="C56" i="1" s="1"/>
  <c r="D56" i="1" s="1"/>
  <c r="F56" i="1" l="1"/>
  <c r="E56" i="1"/>
  <c r="G56" i="1" l="1"/>
  <c r="C57" i="1" s="1"/>
  <c r="D57" i="1" s="1"/>
  <c r="F57" i="1" s="1"/>
  <c r="E57" i="1" l="1"/>
  <c r="G57" i="1" s="1"/>
  <c r="C58" i="1" s="1"/>
  <c r="D58" i="1" s="1"/>
  <c r="F58" i="1" s="1"/>
  <c r="E58" i="1" l="1"/>
  <c r="G58" i="1" s="1"/>
  <c r="C59" i="1" s="1"/>
  <c r="D59" i="1" s="1"/>
  <c r="F59" i="1" s="1"/>
  <c r="E59" i="1" l="1"/>
  <c r="G59" i="1" s="1"/>
  <c r="C60" i="1" s="1"/>
  <c r="D60" i="1" s="1"/>
  <c r="F60" i="1" s="1"/>
  <c r="E60" i="1" l="1"/>
  <c r="G60" i="1" s="1"/>
  <c r="C61" i="1" s="1"/>
  <c r="D61" i="1" s="1"/>
  <c r="F61" i="1" s="1"/>
  <c r="E61" i="1" l="1"/>
  <c r="G61" i="1" s="1"/>
  <c r="C62" i="1" s="1"/>
  <c r="D62" i="1" s="1"/>
  <c r="E62" i="1" l="1"/>
  <c r="F62" i="1"/>
  <c r="G62" i="1" l="1"/>
  <c r="C63" i="1" s="1"/>
  <c r="D63" i="1" s="1"/>
  <c r="E63" i="1" l="1"/>
  <c r="F63" i="1"/>
  <c r="G63" i="1" l="1"/>
  <c r="C64" i="1" s="1"/>
  <c r="D64" i="1" s="1"/>
  <c r="E64" i="1" l="1"/>
  <c r="F64" i="1"/>
  <c r="G64" i="1" l="1"/>
  <c r="C65" i="1" s="1"/>
  <c r="D65" i="1" s="1"/>
  <c r="F65" i="1" s="1"/>
  <c r="E65" i="1" l="1"/>
  <c r="G65" i="1" s="1"/>
  <c r="C66" i="1" s="1"/>
  <c r="D66" i="1" l="1"/>
  <c r="E66" i="1" l="1"/>
  <c r="F66" i="1"/>
  <c r="G66" i="1" l="1"/>
  <c r="C67" i="1" s="1"/>
  <c r="D67" i="1" s="1"/>
  <c r="F67" i="1" s="1"/>
  <c r="E67" i="1" l="1"/>
  <c r="G67" i="1" s="1"/>
  <c r="C68" i="1"/>
  <c r="D68" i="1" l="1"/>
  <c r="E68" i="1" l="1"/>
  <c r="F68" i="1"/>
  <c r="G68" i="1" l="1"/>
  <c r="C69" i="1" s="1"/>
  <c r="D69" i="1" s="1"/>
  <c r="E69" i="1" l="1"/>
  <c r="F69" i="1"/>
  <c r="G69" i="1" l="1"/>
  <c r="C70" i="1" s="1"/>
  <c r="D70" i="1" s="1"/>
  <c r="E70" i="1" l="1"/>
  <c r="F70" i="1"/>
  <c r="G70" i="1" l="1"/>
  <c r="C71" i="1" s="1"/>
  <c r="D71" i="1" s="1"/>
  <c r="E71" i="1" l="1"/>
  <c r="F71" i="1"/>
  <c r="G71" i="1" l="1"/>
  <c r="C72" i="1" s="1"/>
  <c r="D72" i="1" s="1"/>
  <c r="E72" i="1" l="1"/>
  <c r="F72" i="1"/>
  <c r="G72" i="1" l="1"/>
  <c r="C73" i="1" s="1"/>
  <c r="D73" i="1" s="1"/>
  <c r="F73" i="1" s="1"/>
  <c r="E73" i="1" l="1"/>
  <c r="G73" i="1" s="1"/>
  <c r="C74" i="1" s="1"/>
  <c r="D74" i="1" l="1"/>
  <c r="E74" i="1" l="1"/>
  <c r="F74" i="1"/>
  <c r="G74" i="1" l="1"/>
  <c r="C75" i="1" s="1"/>
  <c r="D75" i="1" s="1"/>
  <c r="E75" i="1" l="1"/>
  <c r="F75" i="1"/>
  <c r="G75" i="1" l="1"/>
  <c r="C76" i="1" s="1"/>
  <c r="D76" i="1" s="1"/>
  <c r="E76" i="1" l="1"/>
  <c r="F76" i="1"/>
  <c r="G76" i="1" l="1"/>
  <c r="C77" i="1" s="1"/>
  <c r="D77" i="1" s="1"/>
  <c r="E77" i="1" l="1"/>
  <c r="F77" i="1"/>
  <c r="G77" i="1" l="1"/>
  <c r="C78" i="1" s="1"/>
  <c r="D78" i="1" s="1"/>
  <c r="F78" i="1" s="1"/>
  <c r="E78" i="1" l="1"/>
  <c r="G78" i="1" s="1"/>
  <c r="C79" i="1"/>
  <c r="D79" i="1" l="1"/>
  <c r="F79" i="1" s="1"/>
  <c r="E79" i="1" l="1"/>
  <c r="G79" i="1" s="1"/>
  <c r="C80" i="1"/>
  <c r="D80" i="1" l="1"/>
  <c r="F80" i="1" s="1"/>
  <c r="E80" i="1" l="1"/>
  <c r="G80" i="1" s="1"/>
  <c r="C81" i="1" s="1"/>
  <c r="D81" i="1" l="1"/>
  <c r="F81" i="1" s="1"/>
  <c r="E81" i="1" l="1"/>
  <c r="G81" i="1" s="1"/>
  <c r="C82" i="1" s="1"/>
  <c r="D82" i="1" l="1"/>
  <c r="F82" i="1" s="1"/>
  <c r="E82" i="1" l="1"/>
  <c r="G82" i="1" s="1"/>
  <c r="C83" i="1" s="1"/>
  <c r="D83" i="1" l="1"/>
  <c r="F83" i="1" s="1"/>
  <c r="E83" i="1" l="1"/>
  <c r="G83" i="1" s="1"/>
  <c r="C84" i="1" s="1"/>
  <c r="D84" i="1" l="1"/>
  <c r="F84" i="1" s="1"/>
  <c r="E84" i="1" l="1"/>
  <c r="G84" i="1" s="1"/>
  <c r="C85" i="1" s="1"/>
  <c r="D85" i="1" l="1"/>
  <c r="F85" i="1" s="1"/>
  <c r="E85" i="1" l="1"/>
  <c r="G85" i="1" s="1"/>
  <c r="C86" i="1" s="1"/>
  <c r="D86" i="1" l="1"/>
  <c r="F86" i="1" s="1"/>
  <c r="E86" i="1" l="1"/>
  <c r="G86" i="1" s="1"/>
  <c r="C87" i="1" s="1"/>
  <c r="D87" i="1" l="1"/>
  <c r="F87" i="1" s="1"/>
  <c r="E87" i="1" l="1"/>
  <c r="G87" i="1" s="1"/>
  <c r="C88" i="1" s="1"/>
  <c r="D88" i="1" l="1"/>
  <c r="E88" i="1" l="1"/>
  <c r="F88" i="1"/>
  <c r="G88" i="1" l="1"/>
  <c r="C89" i="1" s="1"/>
  <c r="D89" i="1" s="1"/>
  <c r="E89" i="1" l="1"/>
  <c r="F89" i="1"/>
  <c r="G89" i="1" l="1"/>
  <c r="C90" i="1" s="1"/>
  <c r="D90" i="1" s="1"/>
  <c r="E90" i="1" l="1"/>
  <c r="F90" i="1"/>
  <c r="G90" i="1" l="1"/>
  <c r="C91" i="1" s="1"/>
  <c r="D91" i="1" s="1"/>
  <c r="F91" i="1" s="1"/>
  <c r="E91" i="1" l="1"/>
  <c r="G91" i="1" s="1"/>
  <c r="C92" i="1"/>
  <c r="D92" i="1" l="1"/>
  <c r="E92" i="1" l="1"/>
  <c r="F92" i="1"/>
  <c r="G92" i="1" l="1"/>
  <c r="C93" i="1" s="1"/>
  <c r="D93" i="1" s="1"/>
  <c r="F93" i="1" l="1"/>
  <c r="G5" i="1"/>
  <c r="E93" i="1"/>
  <c r="G93" i="1" l="1"/>
  <c r="C94" i="1" s="1"/>
  <c r="D94" i="1" s="1"/>
  <c r="E94" i="1" s="1"/>
  <c r="G4" i="1"/>
  <c r="F94" i="1" l="1"/>
  <c r="G94" i="1"/>
  <c r="C95" i="1" s="1"/>
  <c r="D95" i="1" s="1"/>
  <c r="E95" i="1" l="1"/>
  <c r="F95" i="1"/>
  <c r="G95" i="1" l="1"/>
  <c r="C96" i="1" s="1"/>
  <c r="D96" i="1" s="1"/>
  <c r="F96" i="1" s="1"/>
  <c r="E96" i="1" l="1"/>
  <c r="G96" i="1" s="1"/>
  <c r="C97" i="1" s="1"/>
  <c r="D97" i="1" l="1"/>
  <c r="E97" i="1" l="1"/>
  <c r="F97" i="1"/>
  <c r="G97" i="1" l="1"/>
  <c r="C98" i="1" s="1"/>
  <c r="D98" i="1" s="1"/>
  <c r="E98" i="1" l="1"/>
  <c r="F98" i="1"/>
  <c r="G98" i="1" l="1"/>
  <c r="C99" i="1" s="1"/>
  <c r="D99" i="1" s="1"/>
  <c r="E99" i="1" l="1"/>
  <c r="F99" i="1"/>
  <c r="G99" i="1" l="1"/>
  <c r="C100" i="1" s="1"/>
  <c r="D100" i="1" s="1"/>
  <c r="E100" i="1" l="1"/>
  <c r="F100" i="1"/>
  <c r="G100" i="1" l="1"/>
  <c r="C101" i="1" s="1"/>
  <c r="D101" i="1" s="1"/>
  <c r="E101" i="1" l="1"/>
  <c r="F101" i="1"/>
  <c r="G101" i="1" l="1"/>
  <c r="C102" i="1" s="1"/>
  <c r="D102" i="1" s="1"/>
  <c r="E102" i="1" l="1"/>
  <c r="F102" i="1"/>
  <c r="G102" i="1" l="1"/>
  <c r="C103" i="1" s="1"/>
  <c r="D103" i="1" s="1"/>
  <c r="E103" i="1" l="1"/>
  <c r="F103" i="1"/>
  <c r="G103" i="1" l="1"/>
  <c r="C104" i="1" s="1"/>
  <c r="D104" i="1" s="1"/>
  <c r="F104" i="1" s="1"/>
  <c r="E104" i="1" l="1"/>
  <c r="G104" i="1" l="1"/>
  <c r="C105" i="1" s="1"/>
  <c r="D105" i="1" l="1"/>
  <c r="F105" i="1" s="1"/>
  <c r="E105" i="1" l="1"/>
  <c r="G105" i="1" s="1"/>
  <c r="C106" i="1" s="1"/>
  <c r="D106" i="1" s="1"/>
  <c r="E106" i="1" l="1"/>
  <c r="F106" i="1"/>
  <c r="G106" i="1" l="1"/>
  <c r="C107" i="1" s="1"/>
  <c r="D107" i="1" s="1"/>
  <c r="F107" i="1" s="1"/>
  <c r="E107" i="1" l="1"/>
  <c r="G107" i="1" s="1"/>
  <c r="C108" i="1" s="1"/>
  <c r="D108" i="1" l="1"/>
  <c r="E108" i="1" l="1"/>
  <c r="F108" i="1"/>
  <c r="G108" i="1" l="1"/>
  <c r="C109" i="1" s="1"/>
  <c r="D109" i="1" s="1"/>
  <c r="E109" i="1" l="1"/>
  <c r="F109" i="1"/>
  <c r="G109" i="1" l="1"/>
  <c r="C110" i="1" s="1"/>
  <c r="D110" i="1" s="1"/>
  <c r="E110" i="1" l="1"/>
  <c r="F110" i="1"/>
  <c r="G110" i="1" l="1"/>
  <c r="C111" i="1" s="1"/>
  <c r="D111" i="1" s="1"/>
  <c r="F111" i="1" s="1"/>
  <c r="E111" i="1" l="1"/>
  <c r="G111" i="1" s="1"/>
  <c r="C112" i="1" s="1"/>
  <c r="D112" i="1" l="1"/>
  <c r="E112" i="1" l="1"/>
  <c r="F112" i="1"/>
  <c r="G112" i="1" l="1"/>
  <c r="C113" i="1" s="1"/>
  <c r="D113" i="1" s="1"/>
  <c r="F113" i="1" s="1"/>
  <c r="E113" i="1" l="1"/>
  <c r="G113" i="1" s="1"/>
  <c r="C114" i="1" s="1"/>
  <c r="D114" i="1" l="1"/>
  <c r="F114" i="1" s="1"/>
  <c r="E114" i="1" l="1"/>
  <c r="G114" i="1" s="1"/>
  <c r="C115" i="1" s="1"/>
  <c r="D115" i="1" l="1"/>
  <c r="E115" i="1" l="1"/>
  <c r="F115" i="1"/>
  <c r="G115" i="1" l="1"/>
  <c r="C116" i="1" s="1"/>
  <c r="D116" i="1" s="1"/>
  <c r="E116" i="1" l="1"/>
  <c r="F116" i="1"/>
  <c r="G116" i="1" l="1"/>
  <c r="C117" i="1" s="1"/>
  <c r="D117" i="1" s="1"/>
  <c r="F117" i="1" s="1"/>
  <c r="E117" i="1" l="1"/>
  <c r="G117" i="1" s="1"/>
  <c r="C118" i="1"/>
  <c r="D118" i="1" l="1"/>
  <c r="F118" i="1" s="1"/>
  <c r="E118" i="1" l="1"/>
  <c r="G118" i="1" s="1"/>
  <c r="C119" i="1"/>
  <c r="D119" i="1" l="1"/>
  <c r="E119" i="1" l="1"/>
  <c r="F119" i="1"/>
  <c r="G119" i="1" l="1"/>
  <c r="C120" i="1" s="1"/>
  <c r="D120" i="1" s="1"/>
  <c r="E120" i="1" l="1"/>
  <c r="F120" i="1"/>
  <c r="G120" i="1" l="1"/>
  <c r="C121" i="1" s="1"/>
  <c r="D121" i="1" s="1"/>
  <c r="E121" i="1" l="1"/>
  <c r="F121" i="1"/>
  <c r="G121" i="1" l="1"/>
  <c r="C122" i="1" s="1"/>
  <c r="D122" i="1" s="1"/>
  <c r="F122" i="1" s="1"/>
  <c r="E122" i="1" l="1"/>
  <c r="G122" i="1" s="1"/>
  <c r="C123" i="1"/>
  <c r="D123" i="1" l="1"/>
  <c r="E123" i="1" l="1"/>
  <c r="F123" i="1"/>
  <c r="G123" i="1" l="1"/>
  <c r="C124" i="1" s="1"/>
  <c r="D124" i="1" s="1"/>
  <c r="F124" i="1" s="1"/>
  <c r="E124" i="1" l="1"/>
  <c r="G124" i="1" s="1"/>
  <c r="C125" i="1" s="1"/>
  <c r="D125" i="1" s="1"/>
  <c r="E125" i="1" l="1"/>
  <c r="F125" i="1"/>
  <c r="G125" i="1" l="1"/>
  <c r="C126" i="1" s="1"/>
  <c r="D126" i="1" s="1"/>
  <c r="E126" i="1" l="1"/>
  <c r="F126" i="1"/>
  <c r="G126" i="1" l="1"/>
  <c r="C127" i="1" s="1"/>
  <c r="D127" i="1" s="1"/>
  <c r="F127" i="1" s="1"/>
  <c r="E127" i="1" l="1"/>
  <c r="G127" i="1" s="1"/>
  <c r="C128" i="1" s="1"/>
  <c r="D128" i="1" l="1"/>
  <c r="E128" i="1" l="1"/>
  <c r="F128" i="1"/>
  <c r="G128" i="1" l="1"/>
  <c r="C129" i="1" s="1"/>
  <c r="D129" i="1" s="1"/>
  <c r="F129" i="1" s="1"/>
  <c r="E129" i="1" l="1"/>
  <c r="G129" i="1" s="1"/>
  <c r="C130" i="1"/>
  <c r="D130" i="1" l="1"/>
  <c r="F130" i="1" s="1"/>
  <c r="E130" i="1" l="1"/>
  <c r="G130" i="1" s="1"/>
  <c r="C131" i="1"/>
  <c r="D131" i="1" l="1"/>
  <c r="E131" i="1" l="1"/>
  <c r="F131" i="1"/>
  <c r="G131" i="1" l="1"/>
  <c r="C132" i="1" s="1"/>
  <c r="D132" i="1" s="1"/>
  <c r="E132" i="1" l="1"/>
  <c r="F132" i="1"/>
  <c r="G132" i="1" l="1"/>
  <c r="C133" i="1" s="1"/>
  <c r="D133" i="1" s="1"/>
  <c r="E133" i="1" l="1"/>
  <c r="F133" i="1"/>
  <c r="G133" i="1" l="1"/>
  <c r="C134" i="1" s="1"/>
  <c r="D134" i="1" s="1"/>
  <c r="E134" i="1" l="1"/>
  <c r="F134" i="1"/>
  <c r="G134" i="1" l="1"/>
  <c r="C135" i="1" s="1"/>
  <c r="D135" i="1" s="1"/>
  <c r="E135" i="1" l="1"/>
  <c r="F135" i="1"/>
  <c r="G135" i="1" l="1"/>
  <c r="C136" i="1" s="1"/>
  <c r="D136" i="1" s="1"/>
  <c r="F136" i="1" s="1"/>
  <c r="E136" i="1" l="1"/>
  <c r="G136" i="1" s="1"/>
  <c r="C137" i="1" s="1"/>
  <c r="D137" i="1" l="1"/>
  <c r="E137" i="1" l="1"/>
  <c r="F137" i="1"/>
  <c r="G137" i="1" l="1"/>
  <c r="C138" i="1" s="1"/>
  <c r="D138" i="1" s="1"/>
  <c r="E138" i="1" l="1"/>
  <c r="F138" i="1"/>
  <c r="G138" i="1" l="1"/>
  <c r="C139" i="1" s="1"/>
  <c r="D139" i="1" s="1"/>
  <c r="F139" i="1" s="1"/>
  <c r="E139" i="1" l="1"/>
  <c r="G139" i="1" s="1"/>
  <c r="C140" i="1" s="1"/>
  <c r="D140" i="1" l="1"/>
  <c r="E140" i="1" l="1"/>
  <c r="F140" i="1"/>
  <c r="G140" i="1" l="1"/>
  <c r="C141" i="1" s="1"/>
  <c r="D141" i="1" s="1"/>
  <c r="E141" i="1" l="1"/>
  <c r="F141" i="1"/>
  <c r="G141" i="1" l="1"/>
  <c r="C142" i="1" s="1"/>
  <c r="D142" i="1" s="1"/>
  <c r="F142" i="1" s="1"/>
  <c r="E142" i="1" l="1"/>
  <c r="G142" i="1" s="1"/>
  <c r="C143" i="1"/>
  <c r="D143" i="1" l="1"/>
  <c r="E143" i="1" l="1"/>
  <c r="F143" i="1"/>
  <c r="G143" i="1" l="1"/>
  <c r="C144" i="1" s="1"/>
  <c r="D144" i="1" s="1"/>
  <c r="E144" i="1" l="1"/>
  <c r="F144" i="1"/>
  <c r="G144" i="1" l="1"/>
  <c r="C145" i="1" s="1"/>
  <c r="D145" i="1" s="1"/>
  <c r="F145" i="1" s="1"/>
  <c r="E145" i="1" l="1"/>
  <c r="G145" i="1" s="1"/>
  <c r="C146" i="1" s="1"/>
  <c r="D146" i="1" l="1"/>
  <c r="E146" i="1" l="1"/>
  <c r="F146" i="1"/>
  <c r="G146" i="1" l="1"/>
  <c r="C147" i="1" s="1"/>
  <c r="D147" i="1" s="1"/>
  <c r="E147" i="1" l="1"/>
  <c r="F147" i="1"/>
  <c r="G147" i="1" l="1"/>
  <c r="C148" i="1" s="1"/>
  <c r="D148" i="1" s="1"/>
  <c r="E148" i="1" l="1"/>
  <c r="F148" i="1"/>
  <c r="G148" i="1" l="1"/>
  <c r="C149" i="1" s="1"/>
  <c r="D149" i="1" s="1"/>
  <c r="E149" i="1" l="1"/>
  <c r="F149" i="1"/>
  <c r="G149" i="1" l="1"/>
  <c r="C150" i="1" s="1"/>
  <c r="D150" i="1" s="1"/>
  <c r="E150" i="1" l="1"/>
  <c r="F150" i="1"/>
  <c r="G150" i="1" l="1"/>
  <c r="C151" i="1" s="1"/>
  <c r="D151" i="1" s="1"/>
  <c r="F151" i="1" s="1"/>
  <c r="E151" i="1" l="1"/>
  <c r="G151" i="1" s="1"/>
  <c r="C152" i="1" s="1"/>
  <c r="D152" i="1" l="1"/>
  <c r="E152" i="1" l="1"/>
  <c r="F152" i="1"/>
  <c r="G152" i="1" l="1"/>
  <c r="C153" i="1" s="1"/>
  <c r="D153" i="1" s="1"/>
  <c r="E153" i="1" l="1"/>
  <c r="F153" i="1"/>
  <c r="G153" i="1" l="1"/>
  <c r="C154" i="1" s="1"/>
  <c r="D154" i="1" s="1"/>
  <c r="F154" i="1" s="1"/>
  <c r="E154" i="1" l="1"/>
  <c r="G154" i="1" s="1"/>
  <c r="C155" i="1" s="1"/>
  <c r="D155" i="1" l="1"/>
  <c r="E155" i="1" l="1"/>
  <c r="F155" i="1"/>
  <c r="G155" i="1" l="1"/>
  <c r="C156" i="1" s="1"/>
  <c r="D156" i="1" s="1"/>
  <c r="E156" i="1" l="1"/>
  <c r="F156" i="1"/>
  <c r="G156" i="1" l="1"/>
  <c r="C157" i="1" s="1"/>
  <c r="D157" i="1" s="1"/>
  <c r="E157" i="1" l="1"/>
  <c r="F157" i="1"/>
  <c r="G157" i="1" l="1"/>
  <c r="C158" i="1" s="1"/>
  <c r="D158" i="1" s="1"/>
  <c r="F158" i="1" s="1"/>
  <c r="E158" i="1" l="1"/>
  <c r="G158" i="1" s="1"/>
  <c r="C159" i="1" s="1"/>
  <c r="D159" i="1" l="1"/>
  <c r="E159" i="1" l="1"/>
  <c r="F159" i="1"/>
  <c r="G159" i="1" l="1"/>
  <c r="C160" i="1" s="1"/>
  <c r="D160" i="1" s="1"/>
  <c r="E160" i="1" l="1"/>
  <c r="F160" i="1"/>
  <c r="G160" i="1" l="1"/>
  <c r="C161" i="1" s="1"/>
  <c r="D161" i="1" s="1"/>
  <c r="E161" i="1" l="1"/>
  <c r="F161" i="1"/>
  <c r="G161" i="1" l="1"/>
  <c r="C162" i="1" s="1"/>
  <c r="D162" i="1" s="1"/>
  <c r="E162" i="1" l="1"/>
  <c r="F162" i="1"/>
  <c r="G162" i="1" l="1"/>
  <c r="C163" i="1" s="1"/>
  <c r="D163" i="1" s="1"/>
  <c r="E163" i="1" l="1"/>
  <c r="F163" i="1"/>
  <c r="G163" i="1" l="1"/>
  <c r="C164" i="1" s="1"/>
  <c r="D164" i="1" s="1"/>
  <c r="E164" i="1" l="1"/>
  <c r="F164" i="1"/>
  <c r="G164" i="1" l="1"/>
  <c r="C165" i="1" s="1"/>
  <c r="D165" i="1" s="1"/>
  <c r="F165" i="1" s="1"/>
  <c r="E165" i="1" l="1"/>
  <c r="G165" i="1" s="1"/>
  <c r="C166" i="1" s="1"/>
  <c r="D166" i="1" l="1"/>
  <c r="E166" i="1" l="1"/>
  <c r="F166" i="1"/>
  <c r="G166" i="1" l="1"/>
  <c r="C167" i="1" s="1"/>
  <c r="D167" i="1" s="1"/>
  <c r="E167" i="1" l="1"/>
  <c r="F167" i="1"/>
  <c r="G167" i="1" l="1"/>
  <c r="C168" i="1" s="1"/>
  <c r="D168" i="1" s="1"/>
  <c r="E168" i="1" l="1"/>
  <c r="F168" i="1"/>
  <c r="G168" i="1" l="1"/>
  <c r="C169" i="1" s="1"/>
  <c r="D169" i="1" s="1"/>
  <c r="E169" i="1" l="1"/>
  <c r="F169" i="1"/>
  <c r="G169" i="1" l="1"/>
  <c r="C170" i="1" s="1"/>
  <c r="D170" i="1" s="1"/>
  <c r="F170" i="1" s="1"/>
  <c r="E170" i="1" l="1"/>
  <c r="G170" i="1" s="1"/>
  <c r="C171" i="1" s="1"/>
  <c r="D171" i="1" l="1"/>
  <c r="F171" i="1" s="1"/>
  <c r="E171" i="1" l="1"/>
  <c r="G171" i="1" s="1"/>
  <c r="C172" i="1" s="1"/>
  <c r="D172" i="1" l="1"/>
  <c r="E172" i="1" l="1"/>
  <c r="F172" i="1"/>
  <c r="G172" i="1" l="1"/>
  <c r="C173" i="1" s="1"/>
  <c r="D173" i="1" s="1"/>
  <c r="E173" i="1" l="1"/>
  <c r="F173" i="1"/>
  <c r="G173" i="1" l="1"/>
  <c r="C174" i="1" s="1"/>
  <c r="D174" i="1" s="1"/>
  <c r="E174" i="1" l="1"/>
  <c r="F174" i="1"/>
  <c r="G174" i="1" l="1"/>
  <c r="C175" i="1" s="1"/>
  <c r="D175" i="1" s="1"/>
  <c r="E175" i="1" l="1"/>
  <c r="F175" i="1"/>
  <c r="G175" i="1" l="1"/>
  <c r="C176" i="1" s="1"/>
  <c r="D176" i="1" s="1"/>
  <c r="E176" i="1" l="1"/>
  <c r="F176" i="1"/>
  <c r="G176" i="1" l="1"/>
  <c r="C177" i="1" s="1"/>
  <c r="D177" i="1" s="1"/>
  <c r="E177" i="1" l="1"/>
  <c r="F177" i="1"/>
  <c r="G177" i="1" l="1"/>
  <c r="C178" i="1" s="1"/>
  <c r="D178" i="1" s="1"/>
  <c r="E178" i="1" l="1"/>
  <c r="F178" i="1"/>
  <c r="G178" i="1" l="1"/>
  <c r="C179" i="1" s="1"/>
  <c r="D179" i="1" s="1"/>
  <c r="E179" i="1" l="1"/>
  <c r="F179" i="1"/>
  <c r="G179" i="1" l="1"/>
  <c r="C180" i="1" s="1"/>
  <c r="D180" i="1" s="1"/>
  <c r="E180" i="1" l="1"/>
  <c r="F180" i="1"/>
  <c r="G180" i="1" l="1"/>
  <c r="C181" i="1" s="1"/>
  <c r="D181" i="1" s="1"/>
  <c r="E181" i="1" l="1"/>
  <c r="F181" i="1"/>
  <c r="G181" i="1" l="1"/>
  <c r="C182" i="1" s="1"/>
  <c r="D182" i="1" s="1"/>
  <c r="F182" i="1" s="1"/>
  <c r="E182" i="1" l="1"/>
  <c r="G182" i="1" s="1"/>
  <c r="C183" i="1" s="1"/>
  <c r="D183" i="1" l="1"/>
  <c r="E183" i="1" l="1"/>
  <c r="F183" i="1"/>
  <c r="G183" i="1" l="1"/>
  <c r="C184" i="1" s="1"/>
  <c r="D184" i="1" s="1"/>
  <c r="E184" i="1" l="1"/>
  <c r="F184" i="1"/>
  <c r="G184" i="1" l="1"/>
  <c r="C185" i="1" s="1"/>
  <c r="D185" i="1" s="1"/>
  <c r="E185" i="1" l="1"/>
  <c r="F185" i="1"/>
  <c r="G185" i="1" l="1"/>
  <c r="C186" i="1" s="1"/>
  <c r="D186" i="1" s="1"/>
  <c r="E186" i="1" l="1"/>
  <c r="F186" i="1"/>
  <c r="G186" i="1" l="1"/>
  <c r="C187" i="1" s="1"/>
  <c r="D187" i="1" s="1"/>
  <c r="F187" i="1" s="1"/>
  <c r="E187" i="1" l="1"/>
  <c r="G187" i="1" l="1"/>
  <c r="C188" i="1" s="1"/>
  <c r="D188" i="1" s="1"/>
  <c r="E188" i="1" l="1"/>
  <c r="F188" i="1"/>
  <c r="G188" i="1" l="1"/>
  <c r="C189" i="1" s="1"/>
  <c r="D189" i="1" s="1"/>
  <c r="E189" i="1" l="1"/>
  <c r="F189" i="1"/>
  <c r="G189" i="1" l="1"/>
  <c r="C190" i="1" s="1"/>
  <c r="D190" i="1" s="1"/>
  <c r="E190" i="1" l="1"/>
  <c r="F190" i="1"/>
  <c r="G190" i="1" l="1"/>
  <c r="C191" i="1" s="1"/>
  <c r="D191" i="1" s="1"/>
  <c r="F191" i="1" s="1"/>
  <c r="E191" i="1" l="1"/>
  <c r="G191" i="1" s="1"/>
  <c r="C192" i="1" s="1"/>
  <c r="D192" i="1" l="1"/>
  <c r="E192" i="1" l="1"/>
  <c r="F192" i="1"/>
  <c r="G192" i="1" l="1"/>
  <c r="C193" i="1" s="1"/>
  <c r="D193" i="1" s="1"/>
  <c r="E193" i="1" l="1"/>
  <c r="F193" i="1"/>
  <c r="G193" i="1" l="1"/>
  <c r="C194" i="1" s="1"/>
  <c r="D194" i="1" s="1"/>
  <c r="E194" i="1" l="1"/>
  <c r="F194" i="1"/>
  <c r="G194" i="1" l="1"/>
  <c r="C195" i="1" s="1"/>
  <c r="D195" i="1" s="1"/>
  <c r="E195" i="1" l="1"/>
  <c r="F195" i="1"/>
  <c r="G195" i="1" l="1"/>
  <c r="C196" i="1" s="1"/>
  <c r="D196" i="1" s="1"/>
  <c r="E196" i="1" l="1"/>
  <c r="F196" i="1"/>
  <c r="G196" i="1" l="1"/>
  <c r="C197" i="1" s="1"/>
  <c r="D197" i="1" s="1"/>
  <c r="E197" i="1" l="1"/>
  <c r="F197" i="1"/>
  <c r="G197" i="1" l="1"/>
  <c r="C198" i="1" s="1"/>
  <c r="D198" i="1" s="1"/>
  <c r="E198" i="1" l="1"/>
  <c r="F198" i="1"/>
  <c r="G198" i="1" l="1"/>
  <c r="C199" i="1" s="1"/>
  <c r="D199" i="1" s="1"/>
  <c r="F199" i="1" s="1"/>
  <c r="E199" i="1" l="1"/>
  <c r="G199" i="1" s="1"/>
  <c r="C200" i="1" s="1"/>
  <c r="D200" i="1" l="1"/>
  <c r="E200" i="1" l="1"/>
  <c r="F200" i="1"/>
  <c r="G200" i="1" l="1"/>
  <c r="C201" i="1" s="1"/>
  <c r="D201" i="1" s="1"/>
  <c r="E201" i="1" l="1"/>
  <c r="F201" i="1"/>
  <c r="G201" i="1" l="1"/>
  <c r="C202" i="1" s="1"/>
  <c r="D202" i="1" s="1"/>
  <c r="E202" i="1" l="1"/>
  <c r="F202" i="1"/>
  <c r="G202" i="1" l="1"/>
  <c r="C203" i="1" s="1"/>
  <c r="D203" i="1" s="1"/>
  <c r="F203" i="1" s="1"/>
  <c r="E203" i="1" l="1"/>
  <c r="G203" i="1" s="1"/>
  <c r="C204" i="1" s="1"/>
  <c r="D204" i="1" l="1"/>
  <c r="E204" i="1" l="1"/>
  <c r="F204" i="1"/>
  <c r="G204" i="1" l="1"/>
  <c r="C205" i="1" s="1"/>
  <c r="D205" i="1" s="1"/>
  <c r="E205" i="1" l="1"/>
  <c r="F205" i="1"/>
  <c r="G205" i="1" l="1"/>
  <c r="C206" i="1" s="1"/>
  <c r="D206" i="1" s="1"/>
  <c r="E206" i="1" l="1"/>
  <c r="F206" i="1"/>
  <c r="G206" i="1" l="1"/>
  <c r="C207" i="1" s="1"/>
  <c r="D207" i="1" s="1"/>
  <c r="F207" i="1" s="1"/>
  <c r="E207" i="1" l="1"/>
  <c r="G207" i="1" s="1"/>
  <c r="C208" i="1" s="1"/>
  <c r="D208" i="1" l="1"/>
  <c r="E208" i="1" l="1"/>
  <c r="F208" i="1"/>
  <c r="G208" i="1" l="1"/>
  <c r="C209" i="1" s="1"/>
  <c r="D209" i="1" s="1"/>
  <c r="E209" i="1" l="1"/>
  <c r="F209" i="1"/>
  <c r="G209" i="1" l="1"/>
  <c r="C210" i="1" s="1"/>
  <c r="D210" i="1" s="1"/>
  <c r="E210" i="1" l="1"/>
  <c r="F210" i="1"/>
  <c r="G210" i="1" l="1"/>
  <c r="C211" i="1" s="1"/>
  <c r="D211" i="1" s="1"/>
  <c r="E211" i="1" l="1"/>
  <c r="F211" i="1"/>
  <c r="G211" i="1" l="1"/>
  <c r="C212" i="1" s="1"/>
  <c r="D212" i="1" s="1"/>
  <c r="E212" i="1" l="1"/>
  <c r="F212" i="1"/>
  <c r="G212" i="1" l="1"/>
  <c r="C213" i="1" s="1"/>
  <c r="D213" i="1" s="1"/>
  <c r="E213" i="1" l="1"/>
  <c r="F213" i="1"/>
  <c r="G213" i="1" l="1"/>
  <c r="C214" i="1" s="1"/>
  <c r="D214" i="1" s="1"/>
  <c r="E214" i="1" l="1"/>
  <c r="F214" i="1"/>
  <c r="G214" i="1" l="1"/>
  <c r="C215" i="1" s="1"/>
  <c r="D215" i="1" s="1"/>
  <c r="F215" i="1" s="1"/>
  <c r="E215" i="1" l="1"/>
  <c r="G215" i="1" l="1"/>
  <c r="C216" i="1" s="1"/>
  <c r="D216" i="1" s="1"/>
  <c r="F216" i="1" s="1"/>
  <c r="E216" i="1" l="1"/>
  <c r="G216" i="1" l="1"/>
  <c r="C217" i="1" s="1"/>
  <c r="D217" i="1" l="1"/>
  <c r="F217" i="1" s="1"/>
  <c r="E217" i="1" l="1"/>
  <c r="G217" i="1" s="1"/>
  <c r="C218" i="1" s="1"/>
  <c r="D218" i="1" s="1"/>
  <c r="E218" i="1" s="1"/>
  <c r="F218" i="1" l="1"/>
  <c r="G218" i="1" s="1"/>
  <c r="C219" i="1" s="1"/>
  <c r="D219" i="1" s="1"/>
  <c r="E219" i="1" l="1"/>
  <c r="F219" i="1"/>
  <c r="G219" i="1" l="1"/>
  <c r="C220" i="1" s="1"/>
  <c r="D220" i="1" s="1"/>
  <c r="F220" i="1" s="1"/>
  <c r="E220" i="1" l="1"/>
  <c r="G220" i="1" s="1"/>
  <c r="C221" i="1"/>
  <c r="D221" i="1" l="1"/>
  <c r="E221" i="1" l="1"/>
  <c r="F221" i="1"/>
  <c r="G221" i="1" l="1"/>
  <c r="C222" i="1" s="1"/>
  <c r="D222" i="1" s="1"/>
  <c r="E222" i="1" l="1"/>
  <c r="F222" i="1"/>
  <c r="G222" i="1" l="1"/>
  <c r="C223" i="1" s="1"/>
  <c r="D223" i="1" s="1"/>
  <c r="F223" i="1" s="1"/>
  <c r="E223" i="1" l="1"/>
  <c r="G223" i="1" s="1"/>
  <c r="C224" i="1"/>
  <c r="D224" i="1" l="1"/>
  <c r="E224" i="1" l="1"/>
  <c r="F224" i="1"/>
  <c r="G224" i="1" l="1"/>
  <c r="C225" i="1" s="1"/>
  <c r="D225" i="1" s="1"/>
  <c r="E225" i="1" l="1"/>
  <c r="F225" i="1"/>
  <c r="G225" i="1" l="1"/>
  <c r="C226" i="1" s="1"/>
  <c r="D226" i="1" s="1"/>
  <c r="E226" i="1" l="1"/>
  <c r="F226" i="1"/>
  <c r="G226" i="1" l="1"/>
  <c r="C227" i="1" s="1"/>
  <c r="D227" i="1" s="1"/>
  <c r="E227" i="1" l="1"/>
  <c r="F227" i="1"/>
  <c r="G227" i="1" l="1"/>
  <c r="C228" i="1" s="1"/>
  <c r="D228" i="1" s="1"/>
  <c r="E228" i="1" l="1"/>
  <c r="F228" i="1"/>
  <c r="G228" i="1" l="1"/>
  <c r="C229" i="1" s="1"/>
  <c r="D229" i="1" s="1"/>
  <c r="E229" i="1" l="1"/>
  <c r="F229" i="1"/>
  <c r="G229" i="1" l="1"/>
  <c r="C230" i="1" s="1"/>
  <c r="D230" i="1" s="1"/>
  <c r="E230" i="1" l="1"/>
  <c r="F230" i="1"/>
  <c r="G230" i="1" l="1"/>
  <c r="C231" i="1" s="1"/>
  <c r="D231" i="1" s="1"/>
  <c r="F231" i="1" s="1"/>
  <c r="E231" i="1" l="1"/>
  <c r="G231" i="1" s="1"/>
  <c r="C232" i="1"/>
  <c r="D232" i="1" l="1"/>
  <c r="E232" i="1" l="1"/>
  <c r="F232" i="1"/>
  <c r="G232" i="1" l="1"/>
  <c r="C233" i="1" s="1"/>
  <c r="D233" i="1" s="1"/>
  <c r="E233" i="1" l="1"/>
  <c r="F233" i="1"/>
  <c r="G233" i="1" l="1"/>
  <c r="C234" i="1" s="1"/>
  <c r="D234" i="1" s="1"/>
  <c r="E234" i="1" l="1"/>
  <c r="F234" i="1"/>
  <c r="G234" i="1" l="1"/>
  <c r="C235" i="1" s="1"/>
  <c r="D235" i="1" s="1"/>
  <c r="E235" i="1" l="1"/>
  <c r="F235" i="1"/>
  <c r="G235" i="1" l="1"/>
  <c r="C236" i="1" s="1"/>
  <c r="D236" i="1" s="1"/>
  <c r="E236" i="1" l="1"/>
  <c r="F236" i="1"/>
  <c r="G236" i="1" l="1"/>
  <c r="C237" i="1" s="1"/>
  <c r="D237" i="1" s="1"/>
  <c r="F237" i="1" s="1"/>
  <c r="E237" i="1" l="1"/>
  <c r="G237" i="1" s="1"/>
  <c r="C238" i="1" s="1"/>
  <c r="D238" i="1" l="1"/>
  <c r="F238" i="1" s="1"/>
  <c r="E238" i="1" l="1"/>
  <c r="G238" i="1" s="1"/>
  <c r="C239" i="1" s="1"/>
  <c r="D239" i="1" l="1"/>
  <c r="E239" i="1" l="1"/>
  <c r="F239" i="1"/>
  <c r="G239" i="1" l="1"/>
  <c r="C240" i="1" s="1"/>
  <c r="D240" i="1" s="1"/>
  <c r="E240" i="1" l="1"/>
  <c r="F240" i="1"/>
  <c r="G240" i="1" l="1"/>
  <c r="C241" i="1" s="1"/>
  <c r="D241" i="1" s="1"/>
  <c r="E241" i="1" l="1"/>
  <c r="F241" i="1"/>
  <c r="G241" i="1" l="1"/>
  <c r="C242" i="1" s="1"/>
  <c r="D242" i="1" s="1"/>
  <c r="E242" i="1" l="1"/>
  <c r="F242" i="1"/>
  <c r="G242" i="1" l="1"/>
  <c r="C243" i="1" s="1"/>
  <c r="D243" i="1" s="1"/>
  <c r="E243" i="1" l="1"/>
  <c r="F243" i="1"/>
  <c r="G243" i="1" l="1"/>
  <c r="C244" i="1" s="1"/>
  <c r="D244" i="1" s="1"/>
  <c r="F244" i="1" s="1"/>
  <c r="E244" i="1" l="1"/>
  <c r="G244" i="1" s="1"/>
  <c r="C245" i="1"/>
  <c r="D245" i="1" l="1"/>
  <c r="E245" i="1" l="1"/>
  <c r="F245" i="1"/>
  <c r="G245" i="1" l="1"/>
  <c r="C246" i="1" s="1"/>
  <c r="D246" i="1" s="1"/>
  <c r="E246" i="1" l="1"/>
  <c r="F246" i="1"/>
  <c r="G246" i="1" l="1"/>
  <c r="C247" i="1" s="1"/>
  <c r="D247" i="1" s="1"/>
  <c r="E247" i="1" l="1"/>
  <c r="F247" i="1"/>
  <c r="G247" i="1" l="1"/>
  <c r="C248" i="1" s="1"/>
  <c r="D248" i="1" s="1"/>
  <c r="E248" i="1" l="1"/>
  <c r="F248" i="1"/>
  <c r="G248" i="1" l="1"/>
  <c r="C249" i="1" s="1"/>
  <c r="D249" i="1" s="1"/>
  <c r="G7" i="1" s="1"/>
  <c r="E249" i="1" l="1"/>
  <c r="G6" i="1" s="1"/>
  <c r="F249" i="1"/>
  <c r="G249" i="1" l="1"/>
</calcChain>
</file>

<file path=xl/sharedStrings.xml><?xml version="1.0" encoding="utf-8"?>
<sst xmlns="http://schemas.openxmlformats.org/spreadsheetml/2006/main" count="15" uniqueCount="15">
  <si>
    <t>ANNUITY INVESTMENT</t>
  </si>
  <si>
    <t>PRESENT VALUE</t>
  </si>
  <si>
    <t>INTEREST RATE</t>
  </si>
  <si>
    <t>TERM (YEARS)</t>
  </si>
  <si>
    <t>CONTRIBUTION EACH MONTH (REINVESTED INTEREST)</t>
  </si>
  <si>
    <t>VALUE AFTER 7 YEARS</t>
  </si>
  <si>
    <t>MONTHLY PAYMENT AFTER 7 YEARS</t>
  </si>
  <si>
    <t>VALUE AFTER 20 YEARS</t>
  </si>
  <si>
    <t>MONTHLY PAYMENT AFTER 20 YEARS</t>
  </si>
  <si>
    <t>MONTH</t>
  </si>
  <si>
    <t>BALANCE</t>
  </si>
  <si>
    <t>INTEREST EARNED</t>
  </si>
  <si>
    <t>INTEREST + BALANCE</t>
  </si>
  <si>
    <t>AMOUNT PAID TO INVESTOR</t>
  </si>
  <si>
    <t>NEW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</si>
</sst>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</numFmts>
  <fonts count="8" x14ac:knownFonts="1">
    <font>
      <sz val="9"/>
      <color theme="1"/>
      <name val="Arial"/>
      <family val="2"/>
      <scheme val="minor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sz val="10"/>
      <name val="Arial"/>
      <family val="2"/>
    </font>
    <font>
      <b/>
      <sz val="8"/>
      <color theme="1"/>
      <name val="Verdana"/>
      <family val="2"/>
    </font>
    <font>
      <sz val="36"/>
      <color theme="1" tint="0.34998626667073579"/>
      <name val="Tahoma"/>
      <family val="2"/>
      <scheme val="major"/>
    </font>
    <font>
      <b/>
      <i/>
      <sz val="8"/>
      <color theme="1"/>
      <name val="Verdana"/>
      <family val="2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5">
    <xf numFmtId="0" fontId="0" fillId="0" borderId="0">
      <alignment vertical="center"/>
    </xf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1" applyNumberFormat="0" applyFill="0" applyProtection="0">
      <alignment horizont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" fontId="1" fillId="0" borderId="0" xfId="0" applyNumberFormat="1" applyFo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4" applyBorder="1" applyAlignment="1"/>
    <xf numFmtId="0" fontId="6" fillId="0" borderId="0" xfId="0" applyFont="1" applyAlignment="1">
      <alignment horizontal="right" wrapText="1"/>
    </xf>
    <xf numFmtId="167" fontId="1" fillId="2" borderId="2" xfId="0" applyNumberFormat="1" applyFont="1" applyFill="1" applyBorder="1" applyAlignment="1" applyProtection="1">
      <alignment horizontal="left" vertical="center"/>
      <protection locked="0"/>
    </xf>
    <xf numFmtId="10" fontId="1" fillId="2" borderId="2" xfId="0" applyNumberFormat="1" applyFont="1" applyFill="1" applyBorder="1" applyAlignment="1" applyProtection="1">
      <alignment horizontal="left" vertical="center"/>
      <protection locked="0"/>
    </xf>
    <xf numFmtId="9" fontId="1" fillId="2" borderId="2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 wrapText="1"/>
    </xf>
    <xf numFmtId="167" fontId="1" fillId="0" borderId="0" xfId="0" applyNumberFormat="1" applyFont="1" applyBorder="1" applyAlignment="1">
      <alignment horizontal="left" vertical="center"/>
    </xf>
    <xf numFmtId="1" fontId="1" fillId="0" borderId="2" xfId="0" applyNumberFormat="1" applyFont="1" applyFill="1" applyBorder="1" applyAlignment="1">
      <alignment horizontal="left" vertical="center"/>
    </xf>
    <xf numFmtId="0" fontId="5" fillId="0" borderId="1" xfId="4">
      <alignment horizontal="center"/>
    </xf>
    <xf numFmtId="0" fontId="7" fillId="0" borderId="0" xfId="0" applyFont="1" applyAlignment="1">
      <alignment vertical="center" wrapText="1"/>
    </xf>
  </cellXfs>
  <cellStyles count="5">
    <cellStyle name="Comma 2" xfId="2"/>
    <cellStyle name="Currency 2" xfId="3"/>
    <cellStyle name="Heading 1" xfId="4" builtinId="16" customBuiltin="1"/>
    <cellStyle name="Normal" xfId="0" builtinId="0" customBuiltin="1"/>
    <cellStyle name="Normal 2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91</xdr:row>
      <xdr:rowOff>38100</xdr:rowOff>
    </xdr:from>
    <xdr:to>
      <xdr:col>11</xdr:col>
      <xdr:colOff>66674</xdr:colOff>
      <xdr:row>93</xdr:row>
      <xdr:rowOff>19050</xdr:rowOff>
    </xdr:to>
    <xdr:sp macro="" textlink="">
      <xdr:nvSpPr>
        <xdr:cNvPr id="2" name="Rectangular Callout 1"/>
        <xdr:cNvSpPr/>
      </xdr:nvSpPr>
      <xdr:spPr>
        <a:xfrm>
          <a:off x="7058024" y="15306675"/>
          <a:ext cx="2371725" cy="304800"/>
        </a:xfrm>
        <a:prstGeom prst="wedgeRectCallout">
          <a:avLst>
            <a:gd name="adj1" fmla="val -55563"/>
            <a:gd name="adj2" fmla="val 20455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/>
            <a:t>84 months is the 7-year mark</a:t>
          </a:r>
        </a:p>
      </xdr:txBody>
    </xdr:sp>
    <xdr:clientData fPrintsWithSheet="0"/>
  </xdr:twoCellAnchor>
  <xdr:twoCellAnchor>
    <xdr:from>
      <xdr:col>7</xdr:col>
      <xdr:colOff>152400</xdr:colOff>
      <xdr:row>127</xdr:row>
      <xdr:rowOff>28575</xdr:rowOff>
    </xdr:from>
    <xdr:to>
      <xdr:col>11</xdr:col>
      <xdr:colOff>85725</xdr:colOff>
      <xdr:row>129</xdr:row>
      <xdr:rowOff>9525</xdr:rowOff>
    </xdr:to>
    <xdr:sp macro="" textlink="">
      <xdr:nvSpPr>
        <xdr:cNvPr id="3" name="Rectangular Callout 2"/>
        <xdr:cNvSpPr/>
      </xdr:nvSpPr>
      <xdr:spPr>
        <a:xfrm>
          <a:off x="6543675" y="21850350"/>
          <a:ext cx="2886075" cy="304800"/>
        </a:xfrm>
        <a:prstGeom prst="wedgeRectCallout">
          <a:avLst>
            <a:gd name="adj1" fmla="val -55563"/>
            <a:gd name="adj2" fmla="val 20455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/>
            <a:t>120 months is the 10-year mark</a:t>
          </a:r>
        </a:p>
      </xdr:txBody>
    </xdr:sp>
    <xdr:clientData fPrintsWithSheet="0"/>
  </xdr:twoCellAnchor>
  <xdr:twoCellAnchor>
    <xdr:from>
      <xdr:col>7</xdr:col>
      <xdr:colOff>171450</xdr:colOff>
      <xdr:row>175</xdr:row>
      <xdr:rowOff>28575</xdr:rowOff>
    </xdr:from>
    <xdr:to>
      <xdr:col>11</xdr:col>
      <xdr:colOff>104775</xdr:colOff>
      <xdr:row>177</xdr:row>
      <xdr:rowOff>9525</xdr:rowOff>
    </xdr:to>
    <xdr:sp macro="" textlink="">
      <xdr:nvSpPr>
        <xdr:cNvPr id="4" name="Rectangular Callout 3"/>
        <xdr:cNvSpPr/>
      </xdr:nvSpPr>
      <xdr:spPr>
        <a:xfrm>
          <a:off x="6562725" y="29622750"/>
          <a:ext cx="2886075" cy="304800"/>
        </a:xfrm>
        <a:prstGeom prst="wedgeRectCallout">
          <a:avLst>
            <a:gd name="adj1" fmla="val -55563"/>
            <a:gd name="adj2" fmla="val 20455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/>
            <a:t>168 months is the 14-year mark</a:t>
          </a:r>
        </a:p>
      </xdr:txBody>
    </xdr:sp>
    <xdr:clientData fPrintsWithSheet="0"/>
  </xdr:twoCellAnchor>
  <xdr:twoCellAnchor>
    <xdr:from>
      <xdr:col>7</xdr:col>
      <xdr:colOff>180975</xdr:colOff>
      <xdr:row>247</xdr:row>
      <xdr:rowOff>38100</xdr:rowOff>
    </xdr:from>
    <xdr:to>
      <xdr:col>11</xdr:col>
      <xdr:colOff>114300</xdr:colOff>
      <xdr:row>249</xdr:row>
      <xdr:rowOff>19050</xdr:rowOff>
    </xdr:to>
    <xdr:sp macro="" textlink="">
      <xdr:nvSpPr>
        <xdr:cNvPr id="5" name="Rectangular Callout 4"/>
        <xdr:cNvSpPr/>
      </xdr:nvSpPr>
      <xdr:spPr>
        <a:xfrm>
          <a:off x="6572250" y="41290875"/>
          <a:ext cx="2886075" cy="304800"/>
        </a:xfrm>
        <a:prstGeom prst="wedgeRectCallout">
          <a:avLst>
            <a:gd name="adj1" fmla="val -55563"/>
            <a:gd name="adj2" fmla="val 20455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/>
            <a:t>240 months is the 20-year mark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Annuity" displayName="tblAnnuity" ref="B9:G249" totalsRowShown="0" headerRowDxfId="7" dataDxfId="6">
  <autoFilter ref="B9:G24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MONTH" dataDxfId="5"/>
    <tableColumn id="2" name="BALANCE" dataDxfId="4">
      <calculatedColumnFormula>IF(ROW()-ROW(tblAnnuity[[#Headers],[BALANCE]])=1,PresentValue,INDEX(tblAnnuity[NEW BALANCE],ROW()-ROW(tblAnnuity[[#Headers],[BALANCE]])-1,1))</calculatedColumnFormula>
    </tableColumn>
    <tableColumn id="3" name="INTEREST EARNED" dataDxfId="3">
      <calculatedColumnFormula>-IPMT(InterestRate/12,1,Term*12,tblAnnuity[[#This Row],[BALANCE]])</calculatedColumnFormula>
    </tableColumn>
    <tableColumn id="4" name="INTEREST + BALANCE" dataDxfId="2">
      <calculatedColumnFormula>SUM(tblAnnuity[[#This Row],[BALANCE]:[INTEREST EARNED]])</calculatedColumnFormula>
    </tableColumn>
    <tableColumn id="5" name="AMOUNT PAID TO INVESTOR" dataDxfId="1">
      <calculatedColumnFormula>tblAnnuity[[#This Row],[INTEREST EARNED]]-(tblAnnuity[[#This Row],[INTEREST EARNED]]*Contribution)</calculatedColumnFormula>
    </tableColumn>
    <tableColumn id="6" name="NEW BALANCE" dataDxfId="0">
      <calculatedColumnFormula>tblAnnuity[[#This Row],[INTEREST + BALANCE]]-tblAnnuity[[#This Row],[AMOUNT PAID TO INVESTOR]]</calculatedColumnFormula>
    </tableColumn>
  </tableColumns>
  <tableStyleInfo name="TableStyleLight9" showFirstColumn="0" showLastColumn="0" showRowStripes="1" showColumnStripes="1"/>
  <extLst>
    <ext xmlns:x14="http://schemas.microsoft.com/office/spreadsheetml/2009/9/main" uri="{504A1905-F514-4f6f-8877-14C23A59335A}">
      <x14:table altText="Annuity Investment" altTextSummary="View specifics of the investment, including balances and interests."/>
    </ext>
  </extLst>
</table>
</file>

<file path=xl/theme/theme1.xml><?xml version="1.0" encoding="utf-8"?>
<a:theme xmlns:a="http://schemas.openxmlformats.org/drawingml/2006/main" name="Office Theme">
  <a:themeElements>
    <a:clrScheme name="Annuity investmen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C097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Annuity investment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B2:M370"/>
  <sheetViews>
    <sheetView showGridLines="0" tabSelected="1" workbookViewId="0">
      <pane ySplit="9" topLeftCell="A10" activePane="bottomLeft" state="frozen"/>
      <selection pane="bottomLeft"/>
    </sheetView>
  </sheetViews>
  <sheetFormatPr defaultRowHeight="12.75" customHeight="1" x14ac:dyDescent="0.15"/>
  <cols>
    <col min="1" max="1" width="1.85546875" style="1" customWidth="1"/>
    <col min="2" max="2" width="10.42578125" style="1" customWidth="1"/>
    <col min="3" max="3" width="14.42578125" style="3" customWidth="1"/>
    <col min="4" max="4" width="16.140625" style="1" customWidth="1"/>
    <col min="5" max="6" width="19.28515625" style="1" customWidth="1"/>
    <col min="7" max="7" width="14.42578125" style="1" customWidth="1"/>
    <col min="8" max="8" width="11.85546875" style="1" customWidth="1"/>
    <col min="9" max="16384" width="9.140625" style="1"/>
  </cols>
  <sheetData>
    <row r="2" spans="2:7" ht="45" thickBot="1" x14ac:dyDescent="0.6">
      <c r="B2" s="15" t="s">
        <v>0</v>
      </c>
      <c r="C2" s="15"/>
      <c r="D2" s="15"/>
      <c r="E2" s="15"/>
      <c r="F2" s="15"/>
      <c r="G2" s="15"/>
    </row>
    <row r="3" spans="2:7" ht="24" customHeight="1" thickTop="1" x14ac:dyDescent="0.55000000000000004">
      <c r="B3" s="7"/>
    </row>
    <row r="4" spans="2:7" ht="24" customHeight="1" x14ac:dyDescent="0.2">
      <c r="B4" s="16" t="s">
        <v>1</v>
      </c>
      <c r="C4" s="16"/>
      <c r="D4" s="9">
        <v>10000</v>
      </c>
      <c r="F4" s="12" t="s">
        <v>5</v>
      </c>
      <c r="G4" s="13">
        <f>INDEX(tblAnnuity[],MATCH(84,tblAnnuity[MONTH],0),4)</f>
        <v>14429.627004010901</v>
      </c>
    </row>
    <row r="5" spans="2:7" ht="24" customHeight="1" x14ac:dyDescent="0.2">
      <c r="B5" s="16" t="s">
        <v>2</v>
      </c>
      <c r="C5" s="16"/>
      <c r="D5" s="10">
        <v>5.2499999999999998E-2</v>
      </c>
      <c r="F5" s="12" t="s">
        <v>6</v>
      </c>
      <c r="G5" s="13">
        <f>INDEX(tblAnnuity[],MATCH(84,tblAnnuity[MONTH],0),3)</f>
        <v>62.854629140059927</v>
      </c>
    </row>
    <row r="6" spans="2:7" ht="24" customHeight="1" x14ac:dyDescent="0.2">
      <c r="B6" s="16" t="s">
        <v>3</v>
      </c>
      <c r="C6" s="16"/>
      <c r="D6" s="14">
        <v>20</v>
      </c>
      <c r="F6" s="12" t="s">
        <v>7</v>
      </c>
      <c r="G6" s="13">
        <f>INDEX(tblAnnuity[],MATCH(240,tblAnnuity[MONTH],0),4)</f>
        <v>28511.140205640713</v>
      </c>
    </row>
    <row r="7" spans="2:7" ht="24" customHeight="1" x14ac:dyDescent="0.2">
      <c r="B7" s="16" t="s">
        <v>4</v>
      </c>
      <c r="C7" s="16"/>
      <c r="D7" s="11">
        <v>1</v>
      </c>
      <c r="F7" s="12" t="s">
        <v>8</v>
      </c>
      <c r="G7" s="13">
        <f>INDEX(tblAnnuity[],MATCH(240,tblAnnuity[MONTH],0),3)</f>
        <v>124.19289448630055</v>
      </c>
    </row>
    <row r="9" spans="2:7" s="4" customFormat="1" ht="24" customHeight="1" x14ac:dyDescent="0.15"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</row>
    <row r="10" spans="2:7" ht="12.75" customHeight="1" x14ac:dyDescent="0.15">
      <c r="B10" s="3">
        <v>1</v>
      </c>
      <c r="C10" s="2">
        <f>IF(ROW()-ROW(tblAnnuity[[#Headers],[BALANCE]])=1,PresentValue,INDEX(tblAnnuity[NEW BALANCE],ROW()-ROW(tblAnnuity[[#Headers],[BALANCE]])-1,1))</f>
        <v>10000</v>
      </c>
      <c r="D10" s="5">
        <f>-IPMT(InterestRate/12,1,Term*12,tblAnnuity[[#This Row],[BALANCE]])</f>
        <v>43.749999999999993</v>
      </c>
      <c r="E10" s="2">
        <f>SUM(tblAnnuity[[#This Row],[BALANCE]:[INTEREST EARNED]])</f>
        <v>10043.75</v>
      </c>
      <c r="F10" s="5">
        <f>tblAnnuity[[#This Row],[INTEREST EARNED]]-(tblAnnuity[[#This Row],[INTEREST EARNED]]*Contribution)</f>
        <v>0</v>
      </c>
      <c r="G10" s="5">
        <f>tblAnnuity[[#This Row],[INTEREST + BALANCE]]-tblAnnuity[[#This Row],[AMOUNT PAID TO INVESTOR]]</f>
        <v>10043.75</v>
      </c>
    </row>
    <row r="11" spans="2:7" ht="12.75" customHeight="1" x14ac:dyDescent="0.15">
      <c r="B11" s="3">
        <v>2</v>
      </c>
      <c r="C11" s="5">
        <f>IF(ROW()-ROW(tblAnnuity[[#Headers],[BALANCE]])=1,PresentValue,INDEX(tblAnnuity[NEW BALANCE],ROW()-ROW(tblAnnuity[[#Headers],[BALANCE]])-1,1))</f>
        <v>10043.75</v>
      </c>
      <c r="D11" s="5">
        <f>-IPMT(InterestRate/12,1,Term*12,tblAnnuity[[#This Row],[BALANCE]])</f>
        <v>43.941406249999993</v>
      </c>
      <c r="E11" s="2">
        <f>SUM(tblAnnuity[[#This Row],[BALANCE]:[INTEREST EARNED]])</f>
        <v>10087.69140625</v>
      </c>
      <c r="F11" s="5">
        <f>tblAnnuity[[#This Row],[INTEREST EARNED]]-(tblAnnuity[[#This Row],[INTEREST EARNED]]*Contribution)</f>
        <v>0</v>
      </c>
      <c r="G11" s="5">
        <f>tblAnnuity[[#This Row],[INTEREST + BALANCE]]-tblAnnuity[[#This Row],[AMOUNT PAID TO INVESTOR]]</f>
        <v>10087.69140625</v>
      </c>
    </row>
    <row r="12" spans="2:7" ht="12.75" customHeight="1" x14ac:dyDescent="0.15">
      <c r="B12" s="3">
        <v>3</v>
      </c>
      <c r="C12" s="5">
        <f>IF(ROW()-ROW(tblAnnuity[[#Headers],[BALANCE]])=1,PresentValue,INDEX(tblAnnuity[NEW BALANCE],ROW()-ROW(tblAnnuity[[#Headers],[BALANCE]])-1,1))</f>
        <v>10087.69140625</v>
      </c>
      <c r="D12" s="5">
        <f>-IPMT(InterestRate/12,1,Term*12,tblAnnuity[[#This Row],[BALANCE]])</f>
        <v>44.133649902343748</v>
      </c>
      <c r="E12" s="2">
        <f>SUM(tblAnnuity[[#This Row],[BALANCE]:[INTEREST EARNED]])</f>
        <v>10131.825056152344</v>
      </c>
      <c r="F12" s="5">
        <f>tblAnnuity[[#This Row],[INTEREST EARNED]]-(tblAnnuity[[#This Row],[INTEREST EARNED]]*Contribution)</f>
        <v>0</v>
      </c>
      <c r="G12" s="5">
        <f>tblAnnuity[[#This Row],[INTEREST + BALANCE]]-tblAnnuity[[#This Row],[AMOUNT PAID TO INVESTOR]]</f>
        <v>10131.825056152344</v>
      </c>
    </row>
    <row r="13" spans="2:7" ht="12.75" customHeight="1" x14ac:dyDescent="0.15">
      <c r="B13" s="3">
        <v>4</v>
      </c>
      <c r="C13" s="5">
        <f>IF(ROW()-ROW(tblAnnuity[[#Headers],[BALANCE]])=1,PresentValue,INDEX(tblAnnuity[NEW BALANCE],ROW()-ROW(tblAnnuity[[#Headers],[BALANCE]])-1,1))</f>
        <v>10131.825056152344</v>
      </c>
      <c r="D13" s="5">
        <f>-IPMT(InterestRate/12,1,Term*12,tblAnnuity[[#This Row],[BALANCE]])</f>
        <v>44.3267346206665</v>
      </c>
      <c r="E13" s="2">
        <f>SUM(tblAnnuity[[#This Row],[BALANCE]:[INTEREST EARNED]])</f>
        <v>10176.15179077301</v>
      </c>
      <c r="F13" s="5">
        <f>tblAnnuity[[#This Row],[INTEREST EARNED]]-(tblAnnuity[[#This Row],[INTEREST EARNED]]*Contribution)</f>
        <v>0</v>
      </c>
      <c r="G13" s="5">
        <f>tblAnnuity[[#This Row],[INTEREST + BALANCE]]-tblAnnuity[[#This Row],[AMOUNT PAID TO INVESTOR]]</f>
        <v>10176.15179077301</v>
      </c>
    </row>
    <row r="14" spans="2:7" ht="12.75" customHeight="1" x14ac:dyDescent="0.15">
      <c r="B14" s="3">
        <v>5</v>
      </c>
      <c r="C14" s="5">
        <f>IF(ROW()-ROW(tblAnnuity[[#Headers],[BALANCE]])=1,PresentValue,INDEX(tblAnnuity[NEW BALANCE],ROW()-ROW(tblAnnuity[[#Headers],[BALANCE]])-1,1))</f>
        <v>10176.15179077301</v>
      </c>
      <c r="D14" s="5">
        <f>-IPMT(InterestRate/12,1,Term*12,tblAnnuity[[#This Row],[BALANCE]])</f>
        <v>44.520664084631917</v>
      </c>
      <c r="E14" s="2">
        <f>SUM(tblAnnuity[[#This Row],[BALANCE]:[INTEREST EARNED]])</f>
        <v>10220.672454857642</v>
      </c>
      <c r="F14" s="5">
        <f>tblAnnuity[[#This Row],[INTEREST EARNED]]-(tblAnnuity[[#This Row],[INTEREST EARNED]]*Contribution)</f>
        <v>0</v>
      </c>
      <c r="G14" s="5">
        <f>tblAnnuity[[#This Row],[INTEREST + BALANCE]]-tblAnnuity[[#This Row],[AMOUNT PAID TO INVESTOR]]</f>
        <v>10220.672454857642</v>
      </c>
    </row>
    <row r="15" spans="2:7" ht="12.75" customHeight="1" x14ac:dyDescent="0.15">
      <c r="B15" s="3">
        <v>6</v>
      </c>
      <c r="C15" s="5">
        <f>IF(ROW()-ROW(tblAnnuity[[#Headers],[BALANCE]])=1,PresentValue,INDEX(tblAnnuity[NEW BALANCE],ROW()-ROW(tblAnnuity[[#Headers],[BALANCE]])-1,1))</f>
        <v>10220.672454857642</v>
      </c>
      <c r="D15" s="5">
        <f>-IPMT(InterestRate/12,1,Term*12,tblAnnuity[[#This Row],[BALANCE]])</f>
        <v>44.715441990002176</v>
      </c>
      <c r="E15" s="2">
        <f>SUM(tblAnnuity[[#This Row],[BALANCE]:[INTEREST EARNED]])</f>
        <v>10265.387896847644</v>
      </c>
      <c r="F15" s="5">
        <f>tblAnnuity[[#This Row],[INTEREST EARNED]]-(tblAnnuity[[#This Row],[INTEREST EARNED]]*Contribution)</f>
        <v>0</v>
      </c>
      <c r="G15" s="5">
        <f>tblAnnuity[[#This Row],[INTEREST + BALANCE]]-tblAnnuity[[#This Row],[AMOUNT PAID TO INVESTOR]]</f>
        <v>10265.387896847644</v>
      </c>
    </row>
    <row r="16" spans="2:7" ht="12.75" customHeight="1" x14ac:dyDescent="0.15">
      <c r="B16" s="3">
        <v>7</v>
      </c>
      <c r="C16" s="5">
        <f>IF(ROW()-ROW(tblAnnuity[[#Headers],[BALANCE]])=1,PresentValue,INDEX(tblAnnuity[NEW BALANCE],ROW()-ROW(tblAnnuity[[#Headers],[BALANCE]])-1,1))</f>
        <v>10265.387896847644</v>
      </c>
      <c r="D16" s="5">
        <f>-IPMT(InterestRate/12,1,Term*12,tblAnnuity[[#This Row],[BALANCE]])</f>
        <v>44.911072048708434</v>
      </c>
      <c r="E16" s="2">
        <f>SUM(tblAnnuity[[#This Row],[BALANCE]:[INTEREST EARNED]])</f>
        <v>10310.298968896352</v>
      </c>
      <c r="F16" s="5">
        <f>tblAnnuity[[#This Row],[INTEREST EARNED]]-(tblAnnuity[[#This Row],[INTEREST EARNED]]*Contribution)</f>
        <v>0</v>
      </c>
      <c r="G16" s="5">
        <f>tblAnnuity[[#This Row],[INTEREST + BALANCE]]-tblAnnuity[[#This Row],[AMOUNT PAID TO INVESTOR]]</f>
        <v>10310.298968896352</v>
      </c>
    </row>
    <row r="17" spans="2:7" ht="12.75" customHeight="1" x14ac:dyDescent="0.15">
      <c r="B17" s="3">
        <v>8</v>
      </c>
      <c r="C17" s="5">
        <f>IF(ROW()-ROW(tblAnnuity[[#Headers],[BALANCE]])=1,PresentValue,INDEX(tblAnnuity[NEW BALANCE],ROW()-ROW(tblAnnuity[[#Headers],[BALANCE]])-1,1))</f>
        <v>10310.298968896352</v>
      </c>
      <c r="D17" s="5">
        <f>-IPMT(InterestRate/12,1,Term*12,tblAnnuity[[#This Row],[BALANCE]])</f>
        <v>45.107557988921535</v>
      </c>
      <c r="E17" s="2">
        <f>SUM(tblAnnuity[[#This Row],[BALANCE]:[INTEREST EARNED]])</f>
        <v>10355.406526885274</v>
      </c>
      <c r="F17" s="5">
        <f>tblAnnuity[[#This Row],[INTEREST EARNED]]-(tblAnnuity[[#This Row],[INTEREST EARNED]]*Contribution)</f>
        <v>0</v>
      </c>
      <c r="G17" s="5">
        <f>tblAnnuity[[#This Row],[INTEREST + BALANCE]]-tblAnnuity[[#This Row],[AMOUNT PAID TO INVESTOR]]</f>
        <v>10355.406526885274</v>
      </c>
    </row>
    <row r="18" spans="2:7" ht="12.75" customHeight="1" x14ac:dyDescent="0.15">
      <c r="B18" s="3">
        <v>9</v>
      </c>
      <c r="C18" s="5">
        <f>IF(ROW()-ROW(tblAnnuity[[#Headers],[BALANCE]])=1,PresentValue,INDEX(tblAnnuity[NEW BALANCE],ROW()-ROW(tblAnnuity[[#Headers],[BALANCE]])-1,1))</f>
        <v>10355.406526885274</v>
      </c>
      <c r="D18" s="5">
        <f>-IPMT(InterestRate/12,1,Term*12,tblAnnuity[[#This Row],[BALANCE]])</f>
        <v>45.304903555123069</v>
      </c>
      <c r="E18" s="2">
        <f>SUM(tblAnnuity[[#This Row],[BALANCE]:[INTEREST EARNED]])</f>
        <v>10400.711430440397</v>
      </c>
      <c r="F18" s="5">
        <f>tblAnnuity[[#This Row],[INTEREST EARNED]]-(tblAnnuity[[#This Row],[INTEREST EARNED]]*Contribution)</f>
        <v>0</v>
      </c>
      <c r="G18" s="5">
        <f>tblAnnuity[[#This Row],[INTEREST + BALANCE]]-tblAnnuity[[#This Row],[AMOUNT PAID TO INVESTOR]]</f>
        <v>10400.711430440397</v>
      </c>
    </row>
    <row r="19" spans="2:7" ht="12.75" customHeight="1" x14ac:dyDescent="0.15">
      <c r="B19" s="3">
        <v>10</v>
      </c>
      <c r="C19" s="5">
        <f>IF(ROW()-ROW(tblAnnuity[[#Headers],[BALANCE]])=1,PresentValue,INDEX(tblAnnuity[NEW BALANCE],ROW()-ROW(tblAnnuity[[#Headers],[BALANCE]])-1,1))</f>
        <v>10400.711430440397</v>
      </c>
      <c r="D19" s="5">
        <f>-IPMT(InterestRate/12,1,Term*12,tblAnnuity[[#This Row],[BALANCE]])</f>
        <v>45.503112508176734</v>
      </c>
      <c r="E19" s="2">
        <f>SUM(tblAnnuity[[#This Row],[BALANCE]:[INTEREST EARNED]])</f>
        <v>10446.214542948574</v>
      </c>
      <c r="F19" s="5">
        <f>tblAnnuity[[#This Row],[INTEREST EARNED]]-(tblAnnuity[[#This Row],[INTEREST EARNED]]*Contribution)</f>
        <v>0</v>
      </c>
      <c r="G19" s="5">
        <f>tblAnnuity[[#This Row],[INTEREST + BALANCE]]-tblAnnuity[[#This Row],[AMOUNT PAID TO INVESTOR]]</f>
        <v>10446.214542948574</v>
      </c>
    </row>
    <row r="20" spans="2:7" ht="12.75" customHeight="1" x14ac:dyDescent="0.15">
      <c r="B20" s="3">
        <v>11</v>
      </c>
      <c r="C20" s="5">
        <f>IF(ROW()-ROW(tblAnnuity[[#Headers],[BALANCE]])=1,PresentValue,INDEX(tblAnnuity[NEW BALANCE],ROW()-ROW(tblAnnuity[[#Headers],[BALANCE]])-1,1))</f>
        <v>10446.214542948574</v>
      </c>
      <c r="D20" s="5">
        <f>-IPMT(InterestRate/12,1,Term*12,tblAnnuity[[#This Row],[BALANCE]])</f>
        <v>45.702188625400005</v>
      </c>
      <c r="E20" s="2">
        <f>SUM(tblAnnuity[[#This Row],[BALANCE]:[INTEREST EARNED]])</f>
        <v>10491.916731573974</v>
      </c>
      <c r="F20" s="5">
        <f>tblAnnuity[[#This Row],[INTEREST EARNED]]-(tblAnnuity[[#This Row],[INTEREST EARNED]]*Contribution)</f>
        <v>0</v>
      </c>
      <c r="G20" s="5">
        <f>tblAnnuity[[#This Row],[INTEREST + BALANCE]]-tblAnnuity[[#This Row],[AMOUNT PAID TO INVESTOR]]</f>
        <v>10491.916731573974</v>
      </c>
    </row>
    <row r="21" spans="2:7" ht="12.75" customHeight="1" x14ac:dyDescent="0.15">
      <c r="B21" s="3">
        <v>12</v>
      </c>
      <c r="C21" s="5">
        <f>IF(ROW()-ROW(tblAnnuity[[#Headers],[BALANCE]])=1,PresentValue,INDEX(tblAnnuity[NEW BALANCE],ROW()-ROW(tblAnnuity[[#Headers],[BALANCE]])-1,1))</f>
        <v>10491.916731573974</v>
      </c>
      <c r="D21" s="5">
        <f>-IPMT(InterestRate/12,1,Term*12,tblAnnuity[[#This Row],[BALANCE]])</f>
        <v>45.90213570063613</v>
      </c>
      <c r="E21" s="2">
        <f>SUM(tblAnnuity[[#This Row],[BALANCE]:[INTEREST EARNED]])</f>
        <v>10537.818867274611</v>
      </c>
      <c r="F21" s="5">
        <f>tblAnnuity[[#This Row],[INTEREST EARNED]]-(tblAnnuity[[#This Row],[INTEREST EARNED]]*Contribution)</f>
        <v>0</v>
      </c>
      <c r="G21" s="5">
        <f>tblAnnuity[[#This Row],[INTEREST + BALANCE]]-tblAnnuity[[#This Row],[AMOUNT PAID TO INVESTOR]]</f>
        <v>10537.818867274611</v>
      </c>
    </row>
    <row r="22" spans="2:7" ht="12.75" customHeight="1" x14ac:dyDescent="0.15">
      <c r="B22" s="3">
        <v>13</v>
      </c>
      <c r="C22" s="5">
        <f>IF(ROW()-ROW(tblAnnuity[[#Headers],[BALANCE]])=1,PresentValue,INDEX(tblAnnuity[NEW BALANCE],ROW()-ROW(tblAnnuity[[#Headers],[BALANCE]])-1,1))</f>
        <v>10537.818867274611</v>
      </c>
      <c r="D22" s="5">
        <f>-IPMT(InterestRate/12,1,Term*12,tblAnnuity[[#This Row],[BALANCE]])</f>
        <v>46.102957544326415</v>
      </c>
      <c r="E22" s="2">
        <f>SUM(tblAnnuity[[#This Row],[BALANCE]:[INTEREST EARNED]])</f>
        <v>10583.921824818937</v>
      </c>
      <c r="F22" s="5">
        <f>tblAnnuity[[#This Row],[INTEREST EARNED]]-(tblAnnuity[[#This Row],[INTEREST EARNED]]*Contribution)</f>
        <v>0</v>
      </c>
      <c r="G22" s="5">
        <f>tblAnnuity[[#This Row],[INTEREST + BALANCE]]-tblAnnuity[[#This Row],[AMOUNT PAID TO INVESTOR]]</f>
        <v>10583.921824818937</v>
      </c>
    </row>
    <row r="23" spans="2:7" ht="12.75" customHeight="1" x14ac:dyDescent="0.15">
      <c r="B23" s="3">
        <v>14</v>
      </c>
      <c r="C23" s="5">
        <f>IF(ROW()-ROW(tblAnnuity[[#Headers],[BALANCE]])=1,PresentValue,INDEX(tblAnnuity[NEW BALANCE],ROW()-ROW(tblAnnuity[[#Headers],[BALANCE]])-1,1))</f>
        <v>10583.921824818937</v>
      </c>
      <c r="D23" s="5">
        <f>-IPMT(InterestRate/12,1,Term*12,tblAnnuity[[#This Row],[BALANCE]])</f>
        <v>46.304657983582842</v>
      </c>
      <c r="E23" s="2">
        <f>SUM(tblAnnuity[[#This Row],[BALANCE]:[INTEREST EARNED]])</f>
        <v>10630.22648280252</v>
      </c>
      <c r="F23" s="5">
        <f>tblAnnuity[[#This Row],[INTEREST EARNED]]-(tblAnnuity[[#This Row],[INTEREST EARNED]]*Contribution)</f>
        <v>0</v>
      </c>
      <c r="G23" s="5">
        <f>tblAnnuity[[#This Row],[INTEREST + BALANCE]]-tblAnnuity[[#This Row],[AMOUNT PAID TO INVESTOR]]</f>
        <v>10630.22648280252</v>
      </c>
    </row>
    <row r="24" spans="2:7" ht="12.75" customHeight="1" x14ac:dyDescent="0.15">
      <c r="B24" s="3">
        <v>15</v>
      </c>
      <c r="C24" s="5">
        <f>IF(ROW()-ROW(tblAnnuity[[#Headers],[BALANCE]])=1,PresentValue,INDEX(tblAnnuity[NEW BALANCE],ROW()-ROW(tblAnnuity[[#Headers],[BALANCE]])-1,1))</f>
        <v>10630.22648280252</v>
      </c>
      <c r="D24" s="5">
        <f>-IPMT(InterestRate/12,1,Term*12,tblAnnuity[[#This Row],[BALANCE]])</f>
        <v>46.507240862261021</v>
      </c>
      <c r="E24" s="2">
        <f>SUM(tblAnnuity[[#This Row],[BALANCE]:[INTEREST EARNED]])</f>
        <v>10676.733723664782</v>
      </c>
      <c r="F24" s="5">
        <f>tblAnnuity[[#This Row],[INTEREST EARNED]]-(tblAnnuity[[#This Row],[INTEREST EARNED]]*Contribution)</f>
        <v>0</v>
      </c>
      <c r="G24" s="5">
        <f>tblAnnuity[[#This Row],[INTEREST + BALANCE]]-tblAnnuity[[#This Row],[AMOUNT PAID TO INVESTOR]]</f>
        <v>10676.733723664782</v>
      </c>
    </row>
    <row r="25" spans="2:7" ht="12.75" customHeight="1" x14ac:dyDescent="0.15">
      <c r="B25" s="3">
        <v>16</v>
      </c>
      <c r="C25" s="5">
        <f>IF(ROW()-ROW(tblAnnuity[[#Headers],[BALANCE]])=1,PresentValue,INDEX(tblAnnuity[NEW BALANCE],ROW()-ROW(tblAnnuity[[#Headers],[BALANCE]])-1,1))</f>
        <v>10676.733723664782</v>
      </c>
      <c r="D25" s="5">
        <f>-IPMT(InterestRate/12,1,Term*12,tblAnnuity[[#This Row],[BALANCE]])</f>
        <v>46.710710041033416</v>
      </c>
      <c r="E25" s="2">
        <f>SUM(tblAnnuity[[#This Row],[BALANCE]:[INTEREST EARNED]])</f>
        <v>10723.444433705816</v>
      </c>
      <c r="F25" s="5">
        <f>tblAnnuity[[#This Row],[INTEREST EARNED]]-(tblAnnuity[[#This Row],[INTEREST EARNED]]*Contribution)</f>
        <v>0</v>
      </c>
      <c r="G25" s="5">
        <f>tblAnnuity[[#This Row],[INTEREST + BALANCE]]-tblAnnuity[[#This Row],[AMOUNT PAID TO INVESTOR]]</f>
        <v>10723.444433705816</v>
      </c>
    </row>
    <row r="26" spans="2:7" ht="12.75" customHeight="1" x14ac:dyDescent="0.15">
      <c r="B26" s="3">
        <v>17</v>
      </c>
      <c r="C26" s="5">
        <f>IF(ROW()-ROW(tblAnnuity[[#Headers],[BALANCE]])=1,PresentValue,INDEX(tblAnnuity[NEW BALANCE],ROW()-ROW(tblAnnuity[[#Headers],[BALANCE]])-1,1))</f>
        <v>10723.444433705816</v>
      </c>
      <c r="D26" s="5">
        <f>-IPMT(InterestRate/12,1,Term*12,tblAnnuity[[#This Row],[BALANCE]])</f>
        <v>46.915069397462936</v>
      </c>
      <c r="E26" s="2">
        <f>SUM(tblAnnuity[[#This Row],[BALANCE]:[INTEREST EARNED]])</f>
        <v>10770.359503103278</v>
      </c>
      <c r="F26" s="5">
        <f>tblAnnuity[[#This Row],[INTEREST EARNED]]-(tblAnnuity[[#This Row],[INTEREST EARNED]]*Contribution)</f>
        <v>0</v>
      </c>
      <c r="G26" s="5">
        <f>tblAnnuity[[#This Row],[INTEREST + BALANCE]]-tblAnnuity[[#This Row],[AMOUNT PAID TO INVESTOR]]</f>
        <v>10770.359503103278</v>
      </c>
    </row>
    <row r="27" spans="2:7" ht="12.75" customHeight="1" x14ac:dyDescent="0.15">
      <c r="B27" s="3">
        <v>18</v>
      </c>
      <c r="C27" s="5">
        <f>IF(ROW()-ROW(tblAnnuity[[#Headers],[BALANCE]])=1,PresentValue,INDEX(tblAnnuity[NEW BALANCE],ROW()-ROW(tblAnnuity[[#Headers],[BALANCE]])-1,1))</f>
        <v>10770.359503103278</v>
      </c>
      <c r="D27" s="5">
        <f>-IPMT(InterestRate/12,1,Term*12,tblAnnuity[[#This Row],[BALANCE]])</f>
        <v>47.12032282607683</v>
      </c>
      <c r="E27" s="2">
        <f>SUM(tblAnnuity[[#This Row],[BALANCE]:[INTEREST EARNED]])</f>
        <v>10817.479825929355</v>
      </c>
      <c r="F27" s="5">
        <f>tblAnnuity[[#This Row],[INTEREST EARNED]]-(tblAnnuity[[#This Row],[INTEREST EARNED]]*Contribution)</f>
        <v>0</v>
      </c>
      <c r="G27" s="5">
        <f>tblAnnuity[[#This Row],[INTEREST + BALANCE]]-tblAnnuity[[#This Row],[AMOUNT PAID TO INVESTOR]]</f>
        <v>10817.479825929355</v>
      </c>
    </row>
    <row r="28" spans="2:7" ht="12.75" customHeight="1" x14ac:dyDescent="0.15">
      <c r="B28" s="3">
        <v>19</v>
      </c>
      <c r="C28" s="5">
        <f>IF(ROW()-ROW(tblAnnuity[[#Headers],[BALANCE]])=1,PresentValue,INDEX(tblAnnuity[NEW BALANCE],ROW()-ROW(tblAnnuity[[#Headers],[BALANCE]])-1,1))</f>
        <v>10817.479825929355</v>
      </c>
      <c r="D28" s="5">
        <f>-IPMT(InterestRate/12,1,Term*12,tblAnnuity[[#This Row],[BALANCE]])</f>
        <v>47.326474238440923</v>
      </c>
      <c r="E28" s="2">
        <f>SUM(tblAnnuity[[#This Row],[BALANCE]:[INTEREST EARNED]])</f>
        <v>10864.806300167797</v>
      </c>
      <c r="F28" s="5">
        <f>tblAnnuity[[#This Row],[INTEREST EARNED]]-(tblAnnuity[[#This Row],[INTEREST EARNED]]*Contribution)</f>
        <v>0</v>
      </c>
      <c r="G28" s="5">
        <f>tblAnnuity[[#This Row],[INTEREST + BALANCE]]-tblAnnuity[[#This Row],[AMOUNT PAID TO INVESTOR]]</f>
        <v>10864.806300167797</v>
      </c>
    </row>
    <row r="29" spans="2:7" ht="12.75" customHeight="1" x14ac:dyDescent="0.15">
      <c r="B29" s="3">
        <v>20</v>
      </c>
      <c r="C29" s="5">
        <f>IF(ROW()-ROW(tblAnnuity[[#Headers],[BALANCE]])=1,PresentValue,INDEX(tblAnnuity[NEW BALANCE],ROW()-ROW(tblAnnuity[[#Headers],[BALANCE]])-1,1))</f>
        <v>10864.806300167797</v>
      </c>
      <c r="D29" s="5">
        <f>-IPMT(InterestRate/12,1,Term*12,tblAnnuity[[#This Row],[BALANCE]])</f>
        <v>47.533527563234095</v>
      </c>
      <c r="E29" s="2">
        <f>SUM(tblAnnuity[[#This Row],[BALANCE]:[INTEREST EARNED]])</f>
        <v>10912.33982773103</v>
      </c>
      <c r="F29" s="5">
        <f>tblAnnuity[[#This Row],[INTEREST EARNED]]-(tblAnnuity[[#This Row],[INTEREST EARNED]]*Contribution)</f>
        <v>0</v>
      </c>
      <c r="G29" s="5">
        <f>tblAnnuity[[#This Row],[INTEREST + BALANCE]]-tblAnnuity[[#This Row],[AMOUNT PAID TO INVESTOR]]</f>
        <v>10912.33982773103</v>
      </c>
    </row>
    <row r="30" spans="2:7" ht="12.75" customHeight="1" x14ac:dyDescent="0.15">
      <c r="B30" s="3">
        <v>21</v>
      </c>
      <c r="C30" s="5">
        <f>IF(ROW()-ROW(tblAnnuity[[#Headers],[BALANCE]])=1,PresentValue,INDEX(tblAnnuity[NEW BALANCE],ROW()-ROW(tblAnnuity[[#Headers],[BALANCE]])-1,1))</f>
        <v>10912.33982773103</v>
      </c>
      <c r="D30" s="5">
        <f>-IPMT(InterestRate/12,1,Term*12,tblAnnuity[[#This Row],[BALANCE]])</f>
        <v>47.741486746323254</v>
      </c>
      <c r="E30" s="2">
        <f>SUM(tblAnnuity[[#This Row],[BALANCE]:[INTEREST EARNED]])</f>
        <v>10960.081314477353</v>
      </c>
      <c r="F30" s="5">
        <f>tblAnnuity[[#This Row],[INTEREST EARNED]]-(tblAnnuity[[#This Row],[INTEREST EARNED]]*Contribution)</f>
        <v>0</v>
      </c>
      <c r="G30" s="5">
        <f>tblAnnuity[[#This Row],[INTEREST + BALANCE]]-tblAnnuity[[#This Row],[AMOUNT PAID TO INVESTOR]]</f>
        <v>10960.081314477353</v>
      </c>
    </row>
    <row r="31" spans="2:7" ht="12.75" customHeight="1" x14ac:dyDescent="0.15">
      <c r="B31" s="3">
        <v>22</v>
      </c>
      <c r="C31" s="5">
        <f>IF(ROW()-ROW(tblAnnuity[[#Headers],[BALANCE]])=1,PresentValue,INDEX(tblAnnuity[NEW BALANCE],ROW()-ROW(tblAnnuity[[#Headers],[BALANCE]])-1,1))</f>
        <v>10960.081314477353</v>
      </c>
      <c r="D31" s="5">
        <f>-IPMT(InterestRate/12,1,Term*12,tblAnnuity[[#This Row],[BALANCE]])</f>
        <v>47.950355750838405</v>
      </c>
      <c r="E31" s="2">
        <f>SUM(tblAnnuity[[#This Row],[BALANCE]:[INTEREST EARNED]])</f>
        <v>11008.031670228191</v>
      </c>
      <c r="F31" s="5">
        <f>tblAnnuity[[#This Row],[INTEREST EARNED]]-(tblAnnuity[[#This Row],[INTEREST EARNED]]*Contribution)</f>
        <v>0</v>
      </c>
      <c r="G31" s="5">
        <f>tblAnnuity[[#This Row],[INTEREST + BALANCE]]-tblAnnuity[[#This Row],[AMOUNT PAID TO INVESTOR]]</f>
        <v>11008.031670228191</v>
      </c>
    </row>
    <row r="32" spans="2:7" ht="12.75" customHeight="1" x14ac:dyDescent="0.15">
      <c r="B32" s="3">
        <v>23</v>
      </c>
      <c r="C32" s="5">
        <f>IF(ROW()-ROW(tblAnnuity[[#Headers],[BALANCE]])=1,PresentValue,INDEX(tblAnnuity[NEW BALANCE],ROW()-ROW(tblAnnuity[[#Headers],[BALANCE]])-1,1))</f>
        <v>11008.031670228191</v>
      </c>
      <c r="D32" s="5">
        <f>-IPMT(InterestRate/12,1,Term*12,tblAnnuity[[#This Row],[BALANCE]])</f>
        <v>48.160138557248331</v>
      </c>
      <c r="E32" s="2">
        <f>SUM(tblAnnuity[[#This Row],[BALANCE]:[INTEREST EARNED]])</f>
        <v>11056.191808785439</v>
      </c>
      <c r="F32" s="5">
        <f>tblAnnuity[[#This Row],[INTEREST EARNED]]-(tblAnnuity[[#This Row],[INTEREST EARNED]]*Contribution)</f>
        <v>0</v>
      </c>
      <c r="G32" s="5">
        <f>tblAnnuity[[#This Row],[INTEREST + BALANCE]]-tblAnnuity[[#This Row],[AMOUNT PAID TO INVESTOR]]</f>
        <v>11056.191808785439</v>
      </c>
    </row>
    <row r="33" spans="2:7" ht="12.75" customHeight="1" x14ac:dyDescent="0.15">
      <c r="B33" s="3">
        <v>24</v>
      </c>
      <c r="C33" s="5">
        <f>IF(ROW()-ROW(tblAnnuity[[#Headers],[BALANCE]])=1,PresentValue,INDEX(tblAnnuity[NEW BALANCE],ROW()-ROW(tblAnnuity[[#Headers],[BALANCE]])-1,1))</f>
        <v>11056.191808785439</v>
      </c>
      <c r="D33" s="5">
        <f>-IPMT(InterestRate/12,1,Term*12,tblAnnuity[[#This Row],[BALANCE]])</f>
        <v>48.370839163436294</v>
      </c>
      <c r="E33" s="2">
        <f>SUM(tblAnnuity[[#This Row],[BALANCE]:[INTEREST EARNED]])</f>
        <v>11104.562647948875</v>
      </c>
      <c r="F33" s="5">
        <f>tblAnnuity[[#This Row],[INTEREST EARNED]]-(tblAnnuity[[#This Row],[INTEREST EARNED]]*Contribution)</f>
        <v>0</v>
      </c>
      <c r="G33" s="5">
        <f>tblAnnuity[[#This Row],[INTEREST + BALANCE]]-tblAnnuity[[#This Row],[AMOUNT PAID TO INVESTOR]]</f>
        <v>11104.562647948875</v>
      </c>
    </row>
    <row r="34" spans="2:7" ht="12.75" customHeight="1" x14ac:dyDescent="0.15">
      <c r="B34" s="3">
        <v>25</v>
      </c>
      <c r="C34" s="5">
        <f>IF(ROW()-ROW(tblAnnuity[[#Headers],[BALANCE]])=1,PresentValue,INDEX(tblAnnuity[NEW BALANCE],ROW()-ROW(tblAnnuity[[#Headers],[BALANCE]])-1,1))</f>
        <v>11104.562647948875</v>
      </c>
      <c r="D34" s="5">
        <f>-IPMT(InterestRate/12,1,Term*12,tblAnnuity[[#This Row],[BALANCE]])</f>
        <v>48.582461584776333</v>
      </c>
      <c r="E34" s="2">
        <f>SUM(tblAnnuity[[#This Row],[BALANCE]:[INTEREST EARNED]])</f>
        <v>11153.145109533651</v>
      </c>
      <c r="F34" s="5">
        <f>tblAnnuity[[#This Row],[INTEREST EARNED]]-(tblAnnuity[[#This Row],[INTEREST EARNED]]*Contribution)</f>
        <v>0</v>
      </c>
      <c r="G34" s="5">
        <f>tblAnnuity[[#This Row],[INTEREST + BALANCE]]-tblAnnuity[[#This Row],[AMOUNT PAID TO INVESTOR]]</f>
        <v>11153.145109533651</v>
      </c>
    </row>
    <row r="35" spans="2:7" ht="12.75" customHeight="1" x14ac:dyDescent="0.15">
      <c r="B35" s="3">
        <v>26</v>
      </c>
      <c r="C35" s="5">
        <f>IF(ROW()-ROW(tblAnnuity[[#Headers],[BALANCE]])=1,PresentValue,INDEX(tblAnnuity[NEW BALANCE],ROW()-ROW(tblAnnuity[[#Headers],[BALANCE]])-1,1))</f>
        <v>11153.145109533651</v>
      </c>
      <c r="D35" s="5">
        <f>-IPMT(InterestRate/12,1,Term*12,tblAnnuity[[#This Row],[BALANCE]])</f>
        <v>48.795009854209717</v>
      </c>
      <c r="E35" s="2">
        <f>SUM(tblAnnuity[[#This Row],[BALANCE]:[INTEREST EARNED]])</f>
        <v>11201.94011938786</v>
      </c>
      <c r="F35" s="5">
        <f>tblAnnuity[[#This Row],[INTEREST EARNED]]-(tblAnnuity[[#This Row],[INTEREST EARNED]]*Contribution)</f>
        <v>0</v>
      </c>
      <c r="G35" s="5">
        <f>tblAnnuity[[#This Row],[INTEREST + BALANCE]]-tblAnnuity[[#This Row],[AMOUNT PAID TO INVESTOR]]</f>
        <v>11201.94011938786</v>
      </c>
    </row>
    <row r="36" spans="2:7" ht="12.75" customHeight="1" x14ac:dyDescent="0.15">
      <c r="B36" s="3">
        <v>27</v>
      </c>
      <c r="C36" s="5">
        <f>IF(ROW()-ROW(tblAnnuity[[#Headers],[BALANCE]])=1,PresentValue,INDEX(tblAnnuity[NEW BALANCE],ROW()-ROW(tblAnnuity[[#Headers],[BALANCE]])-1,1))</f>
        <v>11201.94011938786</v>
      </c>
      <c r="D36" s="5">
        <f>-IPMT(InterestRate/12,1,Term*12,tblAnnuity[[#This Row],[BALANCE]])</f>
        <v>49.008488022321878</v>
      </c>
      <c r="E36" s="2">
        <f>SUM(tblAnnuity[[#This Row],[BALANCE]:[INTEREST EARNED]])</f>
        <v>11250.948607410182</v>
      </c>
      <c r="F36" s="5">
        <f>tblAnnuity[[#This Row],[INTEREST EARNED]]-(tblAnnuity[[#This Row],[INTEREST EARNED]]*Contribution)</f>
        <v>0</v>
      </c>
      <c r="G36" s="5">
        <f>tblAnnuity[[#This Row],[INTEREST + BALANCE]]-tblAnnuity[[#This Row],[AMOUNT PAID TO INVESTOR]]</f>
        <v>11250.948607410182</v>
      </c>
    </row>
    <row r="37" spans="2:7" ht="12.75" customHeight="1" x14ac:dyDescent="0.15">
      <c r="B37" s="3">
        <v>28</v>
      </c>
      <c r="C37" s="5">
        <f>IF(ROW()-ROW(tblAnnuity[[#Headers],[BALANCE]])=1,PresentValue,INDEX(tblAnnuity[NEW BALANCE],ROW()-ROW(tblAnnuity[[#Headers],[BALANCE]])-1,1))</f>
        <v>11250.948607410182</v>
      </c>
      <c r="D37" s="5">
        <f>-IPMT(InterestRate/12,1,Term*12,tblAnnuity[[#This Row],[BALANCE]])</f>
        <v>49.222900157419545</v>
      </c>
      <c r="E37" s="2">
        <f>SUM(tblAnnuity[[#This Row],[BALANCE]:[INTEREST EARNED]])</f>
        <v>11300.171507567602</v>
      </c>
      <c r="F37" s="5">
        <f>tblAnnuity[[#This Row],[INTEREST EARNED]]-(tblAnnuity[[#This Row],[INTEREST EARNED]]*Contribution)</f>
        <v>0</v>
      </c>
      <c r="G37" s="5">
        <f>tblAnnuity[[#This Row],[INTEREST + BALANCE]]-tblAnnuity[[#This Row],[AMOUNT PAID TO INVESTOR]]</f>
        <v>11300.171507567602</v>
      </c>
    </row>
    <row r="38" spans="2:7" ht="12.75" customHeight="1" x14ac:dyDescent="0.15">
      <c r="B38" s="3">
        <v>29</v>
      </c>
      <c r="C38" s="5">
        <f>IF(ROW()-ROW(tblAnnuity[[#Headers],[BALANCE]])=1,PresentValue,INDEX(tblAnnuity[NEW BALANCE],ROW()-ROW(tblAnnuity[[#Headers],[BALANCE]])-1,1))</f>
        <v>11300.171507567602</v>
      </c>
      <c r="D38" s="5">
        <f>-IPMT(InterestRate/12,1,Term*12,tblAnnuity[[#This Row],[BALANCE]])</f>
        <v>49.438250345608246</v>
      </c>
      <c r="E38" s="2">
        <f>SUM(tblAnnuity[[#This Row],[BALANCE]:[INTEREST EARNED]])</f>
        <v>11349.609757913211</v>
      </c>
      <c r="F38" s="5">
        <f>tblAnnuity[[#This Row],[INTEREST EARNED]]-(tblAnnuity[[#This Row],[INTEREST EARNED]]*Contribution)</f>
        <v>0</v>
      </c>
      <c r="G38" s="5">
        <f>tblAnnuity[[#This Row],[INTEREST + BALANCE]]-tblAnnuity[[#This Row],[AMOUNT PAID TO INVESTOR]]</f>
        <v>11349.609757913211</v>
      </c>
    </row>
    <row r="39" spans="2:7" ht="12.75" customHeight="1" x14ac:dyDescent="0.15">
      <c r="B39" s="3">
        <v>30</v>
      </c>
      <c r="C39" s="5">
        <f>IF(ROW()-ROW(tblAnnuity[[#Headers],[BALANCE]])=1,PresentValue,INDEX(tblAnnuity[NEW BALANCE],ROW()-ROW(tblAnnuity[[#Headers],[BALANCE]])-1,1))</f>
        <v>11349.609757913211</v>
      </c>
      <c r="D39" s="5">
        <f>-IPMT(InterestRate/12,1,Term*12,tblAnnuity[[#This Row],[BALANCE]])</f>
        <v>49.654542690870294</v>
      </c>
      <c r="E39" s="2">
        <f>SUM(tblAnnuity[[#This Row],[BALANCE]:[INTEREST EARNED]])</f>
        <v>11399.264300604082</v>
      </c>
      <c r="F39" s="5">
        <f>tblAnnuity[[#This Row],[INTEREST EARNED]]-(tblAnnuity[[#This Row],[INTEREST EARNED]]*Contribution)</f>
        <v>0</v>
      </c>
      <c r="G39" s="5">
        <f>tblAnnuity[[#This Row],[INTEREST + BALANCE]]-tblAnnuity[[#This Row],[AMOUNT PAID TO INVESTOR]]</f>
        <v>11399.264300604082</v>
      </c>
    </row>
    <row r="40" spans="2:7" ht="12.75" customHeight="1" x14ac:dyDescent="0.15">
      <c r="B40" s="3">
        <v>31</v>
      </c>
      <c r="C40" s="5">
        <f>IF(ROW()-ROW(tblAnnuity[[#Headers],[BALANCE]])=1,PresentValue,INDEX(tblAnnuity[NEW BALANCE],ROW()-ROW(tblAnnuity[[#Headers],[BALANCE]])-1,1))</f>
        <v>11399.264300604082</v>
      </c>
      <c r="D40" s="5">
        <f>-IPMT(InterestRate/12,1,Term*12,tblAnnuity[[#This Row],[BALANCE]])</f>
        <v>49.871781315142862</v>
      </c>
      <c r="E40" s="2">
        <f>SUM(tblAnnuity[[#This Row],[BALANCE]:[INTEREST EARNED]])</f>
        <v>11449.136081919225</v>
      </c>
      <c r="F40" s="5">
        <f>tblAnnuity[[#This Row],[INTEREST EARNED]]-(tblAnnuity[[#This Row],[INTEREST EARNED]]*Contribution)</f>
        <v>0</v>
      </c>
      <c r="G40" s="5">
        <f>tblAnnuity[[#This Row],[INTEREST + BALANCE]]-tblAnnuity[[#This Row],[AMOUNT PAID TO INVESTOR]]</f>
        <v>11449.136081919225</v>
      </c>
    </row>
    <row r="41" spans="2:7" ht="12.75" customHeight="1" x14ac:dyDescent="0.15">
      <c r="B41" s="3">
        <v>32</v>
      </c>
      <c r="C41" s="5">
        <f>IF(ROW()-ROW(tblAnnuity[[#Headers],[BALANCE]])=1,PresentValue,INDEX(tblAnnuity[NEW BALANCE],ROW()-ROW(tblAnnuity[[#Headers],[BALANCE]])-1,1))</f>
        <v>11449.136081919225</v>
      </c>
      <c r="D41" s="5">
        <f>-IPMT(InterestRate/12,1,Term*12,tblAnnuity[[#This Row],[BALANCE]])</f>
        <v>50.089970358396606</v>
      </c>
      <c r="E41" s="2">
        <f>SUM(tblAnnuity[[#This Row],[BALANCE]:[INTEREST EARNED]])</f>
        <v>11499.226052277621</v>
      </c>
      <c r="F41" s="5">
        <f>tblAnnuity[[#This Row],[INTEREST EARNED]]-(tblAnnuity[[#This Row],[INTEREST EARNED]]*Contribution)</f>
        <v>0</v>
      </c>
      <c r="G41" s="5">
        <f>tblAnnuity[[#This Row],[INTEREST + BALANCE]]-tblAnnuity[[#This Row],[AMOUNT PAID TO INVESTOR]]</f>
        <v>11499.226052277621</v>
      </c>
    </row>
    <row r="42" spans="2:7" ht="12.75" customHeight="1" x14ac:dyDescent="0.15">
      <c r="B42" s="3">
        <v>33</v>
      </c>
      <c r="C42" s="5">
        <f>IF(ROW()-ROW(tblAnnuity[[#Headers],[BALANCE]])=1,PresentValue,INDEX(tblAnnuity[NEW BALANCE],ROW()-ROW(tblAnnuity[[#Headers],[BALANCE]])-1,1))</f>
        <v>11499.226052277621</v>
      </c>
      <c r="D42" s="5">
        <f>-IPMT(InterestRate/12,1,Term*12,tblAnnuity[[#This Row],[BALANCE]])</f>
        <v>50.309113978714592</v>
      </c>
      <c r="E42" s="2">
        <f>SUM(tblAnnuity[[#This Row],[BALANCE]:[INTEREST EARNED]])</f>
        <v>11549.535166256335</v>
      </c>
      <c r="F42" s="5">
        <f>tblAnnuity[[#This Row],[INTEREST EARNED]]-(tblAnnuity[[#This Row],[INTEREST EARNED]]*Contribution)</f>
        <v>0</v>
      </c>
      <c r="G42" s="5">
        <f>tblAnnuity[[#This Row],[INTEREST + BALANCE]]-tblAnnuity[[#This Row],[AMOUNT PAID TO INVESTOR]]</f>
        <v>11549.535166256335</v>
      </c>
    </row>
    <row r="43" spans="2:7" ht="12.75" customHeight="1" x14ac:dyDescent="0.15">
      <c r="B43" s="3">
        <v>34</v>
      </c>
      <c r="C43" s="5">
        <f>IF(ROW()-ROW(tblAnnuity[[#Headers],[BALANCE]])=1,PresentValue,INDEX(tblAnnuity[NEW BALANCE],ROW()-ROW(tblAnnuity[[#Headers],[BALANCE]])-1,1))</f>
        <v>11549.535166256335</v>
      </c>
      <c r="D43" s="5">
        <f>-IPMT(InterestRate/12,1,Term*12,tblAnnuity[[#This Row],[BALANCE]])</f>
        <v>50.529216352371463</v>
      </c>
      <c r="E43" s="2">
        <f>SUM(tblAnnuity[[#This Row],[BALANCE]:[INTEREST EARNED]])</f>
        <v>11600.064382608707</v>
      </c>
      <c r="F43" s="5">
        <f>tblAnnuity[[#This Row],[INTEREST EARNED]]-(tblAnnuity[[#This Row],[INTEREST EARNED]]*Contribution)</f>
        <v>0</v>
      </c>
      <c r="G43" s="5">
        <f>tblAnnuity[[#This Row],[INTEREST + BALANCE]]-tblAnnuity[[#This Row],[AMOUNT PAID TO INVESTOR]]</f>
        <v>11600.064382608707</v>
      </c>
    </row>
    <row r="44" spans="2:7" ht="12.75" customHeight="1" x14ac:dyDescent="0.15">
      <c r="B44" s="3">
        <v>35</v>
      </c>
      <c r="C44" s="5">
        <f>IF(ROW()-ROW(tblAnnuity[[#Headers],[BALANCE]])=1,PresentValue,INDEX(tblAnnuity[NEW BALANCE],ROW()-ROW(tblAnnuity[[#Headers],[BALANCE]])-1,1))</f>
        <v>11600.064382608707</v>
      </c>
      <c r="D44" s="5">
        <f>-IPMT(InterestRate/12,1,Term*12,tblAnnuity[[#This Row],[BALANCE]])</f>
        <v>50.750281673913086</v>
      </c>
      <c r="E44" s="2">
        <f>SUM(tblAnnuity[[#This Row],[BALANCE]:[INTEREST EARNED]])</f>
        <v>11650.81466428262</v>
      </c>
      <c r="F44" s="5">
        <f>tblAnnuity[[#This Row],[INTEREST EARNED]]-(tblAnnuity[[#This Row],[INTEREST EARNED]]*Contribution)</f>
        <v>0</v>
      </c>
      <c r="G44" s="5">
        <f>tblAnnuity[[#This Row],[INTEREST + BALANCE]]-tblAnnuity[[#This Row],[AMOUNT PAID TO INVESTOR]]</f>
        <v>11650.81466428262</v>
      </c>
    </row>
    <row r="45" spans="2:7" ht="12.75" customHeight="1" x14ac:dyDescent="0.15">
      <c r="B45" s="3">
        <v>36</v>
      </c>
      <c r="C45" s="5">
        <f>IF(ROW()-ROW(tblAnnuity[[#Headers],[BALANCE]])=1,PresentValue,INDEX(tblAnnuity[NEW BALANCE],ROW()-ROW(tblAnnuity[[#Headers],[BALANCE]])-1,1))</f>
        <v>11650.81466428262</v>
      </c>
      <c r="D45" s="5">
        <f>-IPMT(InterestRate/12,1,Term*12,tblAnnuity[[#This Row],[BALANCE]])</f>
        <v>50.972314156236457</v>
      </c>
      <c r="E45" s="2">
        <f>SUM(tblAnnuity[[#This Row],[BALANCE]:[INTEREST EARNED]])</f>
        <v>11701.786978438857</v>
      </c>
      <c r="F45" s="5">
        <f>tblAnnuity[[#This Row],[INTEREST EARNED]]-(tblAnnuity[[#This Row],[INTEREST EARNED]]*Contribution)</f>
        <v>0</v>
      </c>
      <c r="G45" s="5">
        <f>tblAnnuity[[#This Row],[INTEREST + BALANCE]]-tblAnnuity[[#This Row],[AMOUNT PAID TO INVESTOR]]</f>
        <v>11701.786978438857</v>
      </c>
    </row>
    <row r="46" spans="2:7" ht="12.75" customHeight="1" x14ac:dyDescent="0.15">
      <c r="B46" s="3">
        <v>37</v>
      </c>
      <c r="C46" s="5">
        <f>IF(ROW()-ROW(tblAnnuity[[#Headers],[BALANCE]])=1,PresentValue,INDEX(tblAnnuity[NEW BALANCE],ROW()-ROW(tblAnnuity[[#Headers],[BALANCE]])-1,1))</f>
        <v>11701.786978438857</v>
      </c>
      <c r="D46" s="5">
        <f>-IPMT(InterestRate/12,1,Term*12,tblAnnuity[[#This Row],[BALANCE]])</f>
        <v>51.195318030670002</v>
      </c>
      <c r="E46" s="2">
        <f>SUM(tblAnnuity[[#This Row],[BALANCE]:[INTEREST EARNED]])</f>
        <v>11752.982296469527</v>
      </c>
      <c r="F46" s="5">
        <f>tblAnnuity[[#This Row],[INTEREST EARNED]]-(tblAnnuity[[#This Row],[INTEREST EARNED]]*Contribution)</f>
        <v>0</v>
      </c>
      <c r="G46" s="5">
        <f>tblAnnuity[[#This Row],[INTEREST + BALANCE]]-tblAnnuity[[#This Row],[AMOUNT PAID TO INVESTOR]]</f>
        <v>11752.982296469527</v>
      </c>
    </row>
    <row r="47" spans="2:7" ht="12.75" customHeight="1" x14ac:dyDescent="0.15">
      <c r="B47" s="3">
        <v>38</v>
      </c>
      <c r="C47" s="5">
        <f>IF(ROW()-ROW(tblAnnuity[[#Headers],[BALANCE]])=1,PresentValue,INDEX(tblAnnuity[NEW BALANCE],ROW()-ROW(tblAnnuity[[#Headers],[BALANCE]])-1,1))</f>
        <v>11752.982296469527</v>
      </c>
      <c r="D47" s="5">
        <f>-IPMT(InterestRate/12,1,Term*12,tblAnnuity[[#This Row],[BALANCE]])</f>
        <v>51.419297547054171</v>
      </c>
      <c r="E47" s="2">
        <f>SUM(tblAnnuity[[#This Row],[BALANCE]:[INTEREST EARNED]])</f>
        <v>11804.401594016581</v>
      </c>
      <c r="F47" s="5">
        <f>tblAnnuity[[#This Row],[INTEREST EARNED]]-(tblAnnuity[[#This Row],[INTEREST EARNED]]*Contribution)</f>
        <v>0</v>
      </c>
      <c r="G47" s="5">
        <f>tblAnnuity[[#This Row],[INTEREST + BALANCE]]-tblAnnuity[[#This Row],[AMOUNT PAID TO INVESTOR]]</f>
        <v>11804.401594016581</v>
      </c>
    </row>
    <row r="48" spans="2:7" ht="12.75" customHeight="1" x14ac:dyDescent="0.15">
      <c r="B48" s="3">
        <v>39</v>
      </c>
      <c r="C48" s="5">
        <f>IF(ROW()-ROW(tblAnnuity[[#Headers],[BALANCE]])=1,PresentValue,INDEX(tblAnnuity[NEW BALANCE],ROW()-ROW(tblAnnuity[[#Headers],[BALANCE]])-1,1))</f>
        <v>11804.401594016581</v>
      </c>
      <c r="D48" s="5">
        <f>-IPMT(InterestRate/12,1,Term*12,tblAnnuity[[#This Row],[BALANCE]])</f>
        <v>51.644256973822536</v>
      </c>
      <c r="E48" s="2">
        <f>SUM(tblAnnuity[[#This Row],[BALANCE]:[INTEREST EARNED]])</f>
        <v>11856.045850990404</v>
      </c>
      <c r="F48" s="5">
        <f>tblAnnuity[[#This Row],[INTEREST EARNED]]-(tblAnnuity[[#This Row],[INTEREST EARNED]]*Contribution)</f>
        <v>0</v>
      </c>
      <c r="G48" s="5">
        <f>tblAnnuity[[#This Row],[INTEREST + BALANCE]]-tblAnnuity[[#This Row],[AMOUNT PAID TO INVESTOR]]</f>
        <v>11856.045850990404</v>
      </c>
    </row>
    <row r="49" spans="2:7" ht="12.75" customHeight="1" x14ac:dyDescent="0.15">
      <c r="B49" s="3">
        <v>40</v>
      </c>
      <c r="C49" s="5">
        <f>IF(ROW()-ROW(tblAnnuity[[#Headers],[BALANCE]])=1,PresentValue,INDEX(tblAnnuity[NEW BALANCE],ROW()-ROW(tblAnnuity[[#Headers],[BALANCE]])-1,1))</f>
        <v>11856.045850990404</v>
      </c>
      <c r="D49" s="5">
        <f>-IPMT(InterestRate/12,1,Term*12,tblAnnuity[[#This Row],[BALANCE]])</f>
        <v>51.870200598083009</v>
      </c>
      <c r="E49" s="2">
        <f>SUM(tblAnnuity[[#This Row],[BALANCE]:[INTEREST EARNED]])</f>
        <v>11907.916051588487</v>
      </c>
      <c r="F49" s="5">
        <f>tblAnnuity[[#This Row],[INTEREST EARNED]]-(tblAnnuity[[#This Row],[INTEREST EARNED]]*Contribution)</f>
        <v>0</v>
      </c>
      <c r="G49" s="5">
        <f>tblAnnuity[[#This Row],[INTEREST + BALANCE]]-tblAnnuity[[#This Row],[AMOUNT PAID TO INVESTOR]]</f>
        <v>11907.916051588487</v>
      </c>
    </row>
    <row r="50" spans="2:7" ht="12.75" customHeight="1" x14ac:dyDescent="0.15">
      <c r="B50" s="3">
        <v>41</v>
      </c>
      <c r="C50" s="5">
        <f>IF(ROW()-ROW(tblAnnuity[[#Headers],[BALANCE]])=1,PresentValue,INDEX(tblAnnuity[NEW BALANCE],ROW()-ROW(tblAnnuity[[#Headers],[BALANCE]])-1,1))</f>
        <v>11907.916051588487</v>
      </c>
      <c r="D50" s="5">
        <f>-IPMT(InterestRate/12,1,Term*12,tblAnnuity[[#This Row],[BALANCE]])</f>
        <v>52.097132725699623</v>
      </c>
      <c r="E50" s="2">
        <f>SUM(tblAnnuity[[#This Row],[BALANCE]:[INTEREST EARNED]])</f>
        <v>11960.013184314186</v>
      </c>
      <c r="F50" s="5">
        <f>tblAnnuity[[#This Row],[INTEREST EARNED]]-(tblAnnuity[[#This Row],[INTEREST EARNED]]*Contribution)</f>
        <v>0</v>
      </c>
      <c r="G50" s="5">
        <f>tblAnnuity[[#This Row],[INTEREST + BALANCE]]-tblAnnuity[[#This Row],[AMOUNT PAID TO INVESTOR]]</f>
        <v>11960.013184314186</v>
      </c>
    </row>
    <row r="51" spans="2:7" ht="12.75" customHeight="1" x14ac:dyDescent="0.15">
      <c r="B51" s="3">
        <v>42</v>
      </c>
      <c r="C51" s="5">
        <f>IF(ROW()-ROW(tblAnnuity[[#Headers],[BALANCE]])=1,PresentValue,INDEX(tblAnnuity[NEW BALANCE],ROW()-ROW(tblAnnuity[[#Headers],[BALANCE]])-1,1))</f>
        <v>11960.013184314186</v>
      </c>
      <c r="D51" s="5">
        <f>-IPMT(InterestRate/12,1,Term*12,tblAnnuity[[#This Row],[BALANCE]])</f>
        <v>52.32505768137456</v>
      </c>
      <c r="E51" s="2">
        <f>SUM(tblAnnuity[[#This Row],[BALANCE]:[INTEREST EARNED]])</f>
        <v>12012.338241995561</v>
      </c>
      <c r="F51" s="5">
        <f>tblAnnuity[[#This Row],[INTEREST EARNED]]-(tblAnnuity[[#This Row],[INTEREST EARNED]]*Contribution)</f>
        <v>0</v>
      </c>
      <c r="G51" s="5">
        <f>tblAnnuity[[#This Row],[INTEREST + BALANCE]]-tblAnnuity[[#This Row],[AMOUNT PAID TO INVESTOR]]</f>
        <v>12012.338241995561</v>
      </c>
    </row>
    <row r="52" spans="2:7" ht="12.75" customHeight="1" x14ac:dyDescent="0.15">
      <c r="B52" s="3">
        <v>43</v>
      </c>
      <c r="C52" s="5">
        <f>IF(ROW()-ROW(tblAnnuity[[#Headers],[BALANCE]])=1,PresentValue,INDEX(tblAnnuity[NEW BALANCE],ROW()-ROW(tblAnnuity[[#Headers],[BALANCE]])-1,1))</f>
        <v>12012.338241995561</v>
      </c>
      <c r="D52" s="5">
        <f>-IPMT(InterestRate/12,1,Term*12,tblAnnuity[[#This Row],[BALANCE]])</f>
        <v>52.553979808730574</v>
      </c>
      <c r="E52" s="2">
        <f>SUM(tblAnnuity[[#This Row],[BALANCE]:[INTEREST EARNED]])</f>
        <v>12064.892221804292</v>
      </c>
      <c r="F52" s="5">
        <f>tblAnnuity[[#This Row],[INTEREST EARNED]]-(tblAnnuity[[#This Row],[INTEREST EARNED]]*Contribution)</f>
        <v>0</v>
      </c>
      <c r="G52" s="5">
        <f>tblAnnuity[[#This Row],[INTEREST + BALANCE]]-tblAnnuity[[#This Row],[AMOUNT PAID TO INVESTOR]]</f>
        <v>12064.892221804292</v>
      </c>
    </row>
    <row r="53" spans="2:7" ht="12.75" customHeight="1" x14ac:dyDescent="0.15">
      <c r="B53" s="3">
        <v>44</v>
      </c>
      <c r="C53" s="5">
        <f>IF(ROW()-ROW(tblAnnuity[[#Headers],[BALANCE]])=1,PresentValue,INDEX(tblAnnuity[NEW BALANCE],ROW()-ROW(tblAnnuity[[#Headers],[BALANCE]])-1,1))</f>
        <v>12064.892221804292</v>
      </c>
      <c r="D53" s="5">
        <f>-IPMT(InterestRate/12,1,Term*12,tblAnnuity[[#This Row],[BALANCE]])</f>
        <v>52.78390347039376</v>
      </c>
      <c r="E53" s="2">
        <f>SUM(tblAnnuity[[#This Row],[BALANCE]:[INTEREST EARNED]])</f>
        <v>12117.676125274686</v>
      </c>
      <c r="F53" s="5">
        <f>tblAnnuity[[#This Row],[INTEREST EARNED]]-(tblAnnuity[[#This Row],[INTEREST EARNED]]*Contribution)</f>
        <v>0</v>
      </c>
      <c r="G53" s="5">
        <f>tblAnnuity[[#This Row],[INTEREST + BALANCE]]-tblAnnuity[[#This Row],[AMOUNT PAID TO INVESTOR]]</f>
        <v>12117.676125274686</v>
      </c>
    </row>
    <row r="54" spans="2:7" ht="12.75" customHeight="1" x14ac:dyDescent="0.15">
      <c r="B54" s="3">
        <v>45</v>
      </c>
      <c r="C54" s="5">
        <f>IF(ROW()-ROW(tblAnnuity[[#Headers],[BALANCE]])=1,PresentValue,INDEX(tblAnnuity[NEW BALANCE],ROW()-ROW(tblAnnuity[[#Headers],[BALANCE]])-1,1))</f>
        <v>12117.676125274686</v>
      </c>
      <c r="D54" s="5">
        <f>-IPMT(InterestRate/12,1,Term*12,tblAnnuity[[#This Row],[BALANCE]])</f>
        <v>53.014833048076753</v>
      </c>
      <c r="E54" s="2">
        <f>SUM(tblAnnuity[[#This Row],[BALANCE]:[INTEREST EARNED]])</f>
        <v>12170.690958322763</v>
      </c>
      <c r="F54" s="5">
        <f>tblAnnuity[[#This Row],[INTEREST EARNED]]-(tblAnnuity[[#This Row],[INTEREST EARNED]]*Contribution)</f>
        <v>0</v>
      </c>
      <c r="G54" s="5">
        <f>tblAnnuity[[#This Row],[INTEREST + BALANCE]]-tblAnnuity[[#This Row],[AMOUNT PAID TO INVESTOR]]</f>
        <v>12170.690958322763</v>
      </c>
    </row>
    <row r="55" spans="2:7" ht="12.75" customHeight="1" x14ac:dyDescent="0.15">
      <c r="B55" s="3">
        <v>46</v>
      </c>
      <c r="C55" s="5">
        <f>IF(ROW()-ROW(tblAnnuity[[#Headers],[BALANCE]])=1,PresentValue,INDEX(tblAnnuity[NEW BALANCE],ROW()-ROW(tblAnnuity[[#Headers],[BALANCE]])-1,1))</f>
        <v>12170.690958322763</v>
      </c>
      <c r="D55" s="5">
        <f>-IPMT(InterestRate/12,1,Term*12,tblAnnuity[[#This Row],[BALANCE]])</f>
        <v>53.246772942662083</v>
      </c>
      <c r="E55" s="2">
        <f>SUM(tblAnnuity[[#This Row],[BALANCE]:[INTEREST EARNED]])</f>
        <v>12223.937731265425</v>
      </c>
      <c r="F55" s="5">
        <f>tblAnnuity[[#This Row],[INTEREST EARNED]]-(tblAnnuity[[#This Row],[INTEREST EARNED]]*Contribution)</f>
        <v>0</v>
      </c>
      <c r="G55" s="5">
        <f>tblAnnuity[[#This Row],[INTEREST + BALANCE]]-tblAnnuity[[#This Row],[AMOUNT PAID TO INVESTOR]]</f>
        <v>12223.937731265425</v>
      </c>
    </row>
    <row r="56" spans="2:7" ht="12.75" customHeight="1" x14ac:dyDescent="0.15">
      <c r="B56" s="3">
        <v>47</v>
      </c>
      <c r="C56" s="5">
        <f>IF(ROW()-ROW(tblAnnuity[[#Headers],[BALANCE]])=1,PresentValue,INDEX(tblAnnuity[NEW BALANCE],ROW()-ROW(tblAnnuity[[#Headers],[BALANCE]])-1,1))</f>
        <v>12223.937731265425</v>
      </c>
      <c r="D56" s="5">
        <f>-IPMT(InterestRate/12,1,Term*12,tblAnnuity[[#This Row],[BALANCE]])</f>
        <v>53.47972757428623</v>
      </c>
      <c r="E56" s="2">
        <f>SUM(tblAnnuity[[#This Row],[BALANCE]:[INTEREST EARNED]])</f>
        <v>12277.417458839711</v>
      </c>
      <c r="F56" s="5">
        <f>tblAnnuity[[#This Row],[INTEREST EARNED]]-(tblAnnuity[[#This Row],[INTEREST EARNED]]*Contribution)</f>
        <v>0</v>
      </c>
      <c r="G56" s="5">
        <f>tblAnnuity[[#This Row],[INTEREST + BALANCE]]-tblAnnuity[[#This Row],[AMOUNT PAID TO INVESTOR]]</f>
        <v>12277.417458839711</v>
      </c>
    </row>
    <row r="57" spans="2:7" ht="12.75" customHeight="1" x14ac:dyDescent="0.15">
      <c r="B57" s="3">
        <v>48</v>
      </c>
      <c r="C57" s="5">
        <f>IF(ROW()-ROW(tblAnnuity[[#Headers],[BALANCE]])=1,PresentValue,INDEX(tblAnnuity[NEW BALANCE],ROW()-ROW(tblAnnuity[[#Headers],[BALANCE]])-1,1))</f>
        <v>12277.417458839711</v>
      </c>
      <c r="D57" s="5">
        <f>-IPMT(InterestRate/12,1,Term*12,tblAnnuity[[#This Row],[BALANCE]])</f>
        <v>53.713701382423729</v>
      </c>
      <c r="E57" s="2">
        <f>SUM(tblAnnuity[[#This Row],[BALANCE]:[INTEREST EARNED]])</f>
        <v>12331.131160222134</v>
      </c>
      <c r="F57" s="5">
        <f>tblAnnuity[[#This Row],[INTEREST EARNED]]-(tblAnnuity[[#This Row],[INTEREST EARNED]]*Contribution)</f>
        <v>0</v>
      </c>
      <c r="G57" s="5">
        <f>tblAnnuity[[#This Row],[INTEREST + BALANCE]]-tblAnnuity[[#This Row],[AMOUNT PAID TO INVESTOR]]</f>
        <v>12331.131160222134</v>
      </c>
    </row>
    <row r="58" spans="2:7" ht="12.75" customHeight="1" x14ac:dyDescent="0.15">
      <c r="B58" s="3">
        <v>49</v>
      </c>
      <c r="C58" s="5">
        <f>IF(ROW()-ROW(tblAnnuity[[#Headers],[BALANCE]])=1,PresentValue,INDEX(tblAnnuity[NEW BALANCE],ROW()-ROW(tblAnnuity[[#Headers],[BALANCE]])-1,1))</f>
        <v>12331.131160222134</v>
      </c>
      <c r="D58" s="5">
        <f>-IPMT(InterestRate/12,1,Term*12,tblAnnuity[[#This Row],[BALANCE]])</f>
        <v>53.948698825971832</v>
      </c>
      <c r="E58" s="2">
        <f>SUM(tblAnnuity[[#This Row],[BALANCE]:[INTEREST EARNED]])</f>
        <v>12385.079859048106</v>
      </c>
      <c r="F58" s="5">
        <f>tblAnnuity[[#This Row],[INTEREST EARNED]]-(tblAnnuity[[#This Row],[INTEREST EARNED]]*Contribution)</f>
        <v>0</v>
      </c>
      <c r="G58" s="5">
        <f>tblAnnuity[[#This Row],[INTEREST + BALANCE]]-tblAnnuity[[#This Row],[AMOUNT PAID TO INVESTOR]]</f>
        <v>12385.079859048106</v>
      </c>
    </row>
    <row r="59" spans="2:7" ht="12.75" customHeight="1" x14ac:dyDescent="0.15">
      <c r="B59" s="3">
        <v>50</v>
      </c>
      <c r="C59" s="5">
        <f>IF(ROW()-ROW(tblAnnuity[[#Headers],[BALANCE]])=1,PresentValue,INDEX(tblAnnuity[NEW BALANCE],ROW()-ROW(tblAnnuity[[#Headers],[BALANCE]])-1,1))</f>
        <v>12385.079859048106</v>
      </c>
      <c r="D59" s="5">
        <f>-IPMT(InterestRate/12,1,Term*12,tblAnnuity[[#This Row],[BALANCE]])</f>
        <v>54.184724383335457</v>
      </c>
      <c r="E59" s="2">
        <f>SUM(tblAnnuity[[#This Row],[BALANCE]:[INTEREST EARNED]])</f>
        <v>12439.264583431443</v>
      </c>
      <c r="F59" s="5">
        <f>tblAnnuity[[#This Row],[INTEREST EARNED]]-(tblAnnuity[[#This Row],[INTEREST EARNED]]*Contribution)</f>
        <v>0</v>
      </c>
      <c r="G59" s="5">
        <f>tblAnnuity[[#This Row],[INTEREST + BALANCE]]-tblAnnuity[[#This Row],[AMOUNT PAID TO INVESTOR]]</f>
        <v>12439.264583431443</v>
      </c>
    </row>
    <row r="60" spans="2:7" ht="12.75" customHeight="1" x14ac:dyDescent="0.15">
      <c r="B60" s="3">
        <v>51</v>
      </c>
      <c r="C60" s="5">
        <f>IF(ROW()-ROW(tblAnnuity[[#Headers],[BALANCE]])=1,PresentValue,INDEX(tblAnnuity[NEW BALANCE],ROW()-ROW(tblAnnuity[[#Headers],[BALANCE]])-1,1))</f>
        <v>12439.264583431443</v>
      </c>
      <c r="D60" s="5">
        <f>-IPMT(InterestRate/12,1,Term*12,tblAnnuity[[#This Row],[BALANCE]])</f>
        <v>54.421782552512553</v>
      </c>
      <c r="E60" s="2">
        <f>SUM(tblAnnuity[[#This Row],[BALANCE]:[INTEREST EARNED]])</f>
        <v>12493.686365983955</v>
      </c>
      <c r="F60" s="5">
        <f>tblAnnuity[[#This Row],[INTEREST EARNED]]-(tblAnnuity[[#This Row],[INTEREST EARNED]]*Contribution)</f>
        <v>0</v>
      </c>
      <c r="G60" s="5">
        <f>tblAnnuity[[#This Row],[INTEREST + BALANCE]]-tblAnnuity[[#This Row],[AMOUNT PAID TO INVESTOR]]</f>
        <v>12493.686365983955</v>
      </c>
    </row>
    <row r="61" spans="2:7" ht="12.75" customHeight="1" x14ac:dyDescent="0.15">
      <c r="B61" s="3">
        <v>52</v>
      </c>
      <c r="C61" s="5">
        <f>IF(ROW()-ROW(tblAnnuity[[#Headers],[BALANCE]])=1,PresentValue,INDEX(tblAnnuity[NEW BALANCE],ROW()-ROW(tblAnnuity[[#Headers],[BALANCE]])-1,1))</f>
        <v>12493.686365983955</v>
      </c>
      <c r="D61" s="5">
        <f>-IPMT(InterestRate/12,1,Term*12,tblAnnuity[[#This Row],[BALANCE]])</f>
        <v>54.659877851179793</v>
      </c>
      <c r="E61" s="2">
        <f>SUM(tblAnnuity[[#This Row],[BALANCE]:[INTEREST EARNED]])</f>
        <v>12548.346243835134</v>
      </c>
      <c r="F61" s="5">
        <f>tblAnnuity[[#This Row],[INTEREST EARNED]]-(tblAnnuity[[#This Row],[INTEREST EARNED]]*Contribution)</f>
        <v>0</v>
      </c>
      <c r="G61" s="5">
        <f>tblAnnuity[[#This Row],[INTEREST + BALANCE]]-tblAnnuity[[#This Row],[AMOUNT PAID TO INVESTOR]]</f>
        <v>12548.346243835134</v>
      </c>
    </row>
    <row r="62" spans="2:7" ht="12.75" customHeight="1" x14ac:dyDescent="0.15">
      <c r="B62" s="3">
        <v>53</v>
      </c>
      <c r="C62" s="5">
        <f>IF(ROW()-ROW(tblAnnuity[[#Headers],[BALANCE]])=1,PresentValue,INDEX(tblAnnuity[NEW BALANCE],ROW()-ROW(tblAnnuity[[#Headers],[BALANCE]])-1,1))</f>
        <v>12548.346243835134</v>
      </c>
      <c r="D62" s="5">
        <f>-IPMT(InterestRate/12,1,Term*12,tblAnnuity[[#This Row],[BALANCE]])</f>
        <v>54.899014816778717</v>
      </c>
      <c r="E62" s="2">
        <f>SUM(tblAnnuity[[#This Row],[BALANCE]:[INTEREST EARNED]])</f>
        <v>12603.245258651914</v>
      </c>
      <c r="F62" s="5">
        <f>tblAnnuity[[#This Row],[INTEREST EARNED]]-(tblAnnuity[[#This Row],[INTEREST EARNED]]*Contribution)</f>
        <v>0</v>
      </c>
      <c r="G62" s="5">
        <f>tblAnnuity[[#This Row],[INTEREST + BALANCE]]-tblAnnuity[[#This Row],[AMOUNT PAID TO INVESTOR]]</f>
        <v>12603.245258651914</v>
      </c>
    </row>
    <row r="63" spans="2:7" ht="12.75" customHeight="1" x14ac:dyDescent="0.15">
      <c r="B63" s="3">
        <v>54</v>
      </c>
      <c r="C63" s="5">
        <f>IF(ROW()-ROW(tblAnnuity[[#Headers],[BALANCE]])=1,PresentValue,INDEX(tblAnnuity[NEW BALANCE],ROW()-ROW(tblAnnuity[[#Headers],[BALANCE]])-1,1))</f>
        <v>12603.245258651914</v>
      </c>
      <c r="D63" s="5">
        <f>-IPMT(InterestRate/12,1,Term*12,tblAnnuity[[#This Row],[BALANCE]])</f>
        <v>55.139198006602115</v>
      </c>
      <c r="E63" s="2">
        <f>SUM(tblAnnuity[[#This Row],[BALANCE]:[INTEREST EARNED]])</f>
        <v>12658.384456658516</v>
      </c>
      <c r="F63" s="5">
        <f>tblAnnuity[[#This Row],[INTEREST EARNED]]-(tblAnnuity[[#This Row],[INTEREST EARNED]]*Contribution)</f>
        <v>0</v>
      </c>
      <c r="G63" s="5">
        <f>tblAnnuity[[#This Row],[INTEREST + BALANCE]]-tblAnnuity[[#This Row],[AMOUNT PAID TO INVESTOR]]</f>
        <v>12658.384456658516</v>
      </c>
    </row>
    <row r="64" spans="2:7" ht="12.75" customHeight="1" x14ac:dyDescent="0.15">
      <c r="B64" s="3">
        <v>55</v>
      </c>
      <c r="C64" s="5">
        <f>IF(ROW()-ROW(tblAnnuity[[#Headers],[BALANCE]])=1,PresentValue,INDEX(tblAnnuity[NEW BALANCE],ROW()-ROW(tblAnnuity[[#Headers],[BALANCE]])-1,1))</f>
        <v>12658.384456658516</v>
      </c>
      <c r="D64" s="5">
        <f>-IPMT(InterestRate/12,1,Term*12,tblAnnuity[[#This Row],[BALANCE]])</f>
        <v>55.380431997881004</v>
      </c>
      <c r="E64" s="2">
        <f>SUM(tblAnnuity[[#This Row],[BALANCE]:[INTEREST EARNED]])</f>
        <v>12713.764888656397</v>
      </c>
      <c r="F64" s="5">
        <f>tblAnnuity[[#This Row],[INTEREST EARNED]]-(tblAnnuity[[#This Row],[INTEREST EARNED]]*Contribution)</f>
        <v>0</v>
      </c>
      <c r="G64" s="5">
        <f>tblAnnuity[[#This Row],[INTEREST + BALANCE]]-tblAnnuity[[#This Row],[AMOUNT PAID TO INVESTOR]]</f>
        <v>12713.764888656397</v>
      </c>
    </row>
    <row r="65" spans="2:7" ht="12.75" customHeight="1" x14ac:dyDescent="0.15">
      <c r="B65" s="3">
        <v>56</v>
      </c>
      <c r="C65" s="5">
        <f>IF(ROW()-ROW(tblAnnuity[[#Headers],[BALANCE]])=1,PresentValue,INDEX(tblAnnuity[NEW BALANCE],ROW()-ROW(tblAnnuity[[#Headers],[BALANCE]])-1,1))</f>
        <v>12713.764888656397</v>
      </c>
      <c r="D65" s="5">
        <f>-IPMT(InterestRate/12,1,Term*12,tblAnnuity[[#This Row],[BALANCE]])</f>
        <v>55.622721387871728</v>
      </c>
      <c r="E65" s="2">
        <f>SUM(tblAnnuity[[#This Row],[BALANCE]:[INTEREST EARNED]])</f>
        <v>12769.387610044269</v>
      </c>
      <c r="F65" s="5">
        <f>tblAnnuity[[#This Row],[INTEREST EARNED]]-(tblAnnuity[[#This Row],[INTEREST EARNED]]*Contribution)</f>
        <v>0</v>
      </c>
      <c r="G65" s="5">
        <f>tblAnnuity[[#This Row],[INTEREST + BALANCE]]-tblAnnuity[[#This Row],[AMOUNT PAID TO INVESTOR]]</f>
        <v>12769.387610044269</v>
      </c>
    </row>
    <row r="66" spans="2:7" ht="12.75" customHeight="1" x14ac:dyDescent="0.15">
      <c r="B66" s="3">
        <v>57</v>
      </c>
      <c r="C66" s="5">
        <f>IF(ROW()-ROW(tblAnnuity[[#Headers],[BALANCE]])=1,PresentValue,INDEX(tblAnnuity[NEW BALANCE],ROW()-ROW(tblAnnuity[[#Headers],[BALANCE]])-1,1))</f>
        <v>12769.387610044269</v>
      </c>
      <c r="D66" s="5">
        <f>-IPMT(InterestRate/12,1,Term*12,tblAnnuity[[#This Row],[BALANCE]])</f>
        <v>55.86607079394367</v>
      </c>
      <c r="E66" s="2">
        <f>SUM(tblAnnuity[[#This Row],[BALANCE]:[INTEREST EARNED]])</f>
        <v>12825.253680838212</v>
      </c>
      <c r="F66" s="5">
        <f>tblAnnuity[[#This Row],[INTEREST EARNED]]-(tblAnnuity[[#This Row],[INTEREST EARNED]]*Contribution)</f>
        <v>0</v>
      </c>
      <c r="G66" s="5">
        <f>tblAnnuity[[#This Row],[INTEREST + BALANCE]]-tblAnnuity[[#This Row],[AMOUNT PAID TO INVESTOR]]</f>
        <v>12825.253680838212</v>
      </c>
    </row>
    <row r="67" spans="2:7" ht="12.75" customHeight="1" x14ac:dyDescent="0.15">
      <c r="B67" s="3">
        <v>58</v>
      </c>
      <c r="C67" s="5">
        <f>IF(ROW()-ROW(tblAnnuity[[#Headers],[BALANCE]])=1,PresentValue,INDEX(tblAnnuity[NEW BALANCE],ROW()-ROW(tblAnnuity[[#Headers],[BALANCE]])-1,1))</f>
        <v>12825.253680838212</v>
      </c>
      <c r="D67" s="5">
        <f>-IPMT(InterestRate/12,1,Term*12,tblAnnuity[[#This Row],[BALANCE]])</f>
        <v>56.110484853667174</v>
      </c>
      <c r="E67" s="2">
        <f>SUM(tblAnnuity[[#This Row],[BALANCE]:[INTEREST EARNED]])</f>
        <v>12881.364165691879</v>
      </c>
      <c r="F67" s="5">
        <f>tblAnnuity[[#This Row],[INTEREST EARNED]]-(tblAnnuity[[#This Row],[INTEREST EARNED]]*Contribution)</f>
        <v>0</v>
      </c>
      <c r="G67" s="5">
        <f>tblAnnuity[[#This Row],[INTEREST + BALANCE]]-tblAnnuity[[#This Row],[AMOUNT PAID TO INVESTOR]]</f>
        <v>12881.364165691879</v>
      </c>
    </row>
    <row r="68" spans="2:7" ht="12.75" customHeight="1" x14ac:dyDescent="0.15">
      <c r="B68" s="3">
        <v>59</v>
      </c>
      <c r="C68" s="5">
        <f>IF(ROW()-ROW(tblAnnuity[[#Headers],[BALANCE]])=1,PresentValue,INDEX(tblAnnuity[NEW BALANCE],ROW()-ROW(tblAnnuity[[#Headers],[BALANCE]])-1,1))</f>
        <v>12881.364165691879</v>
      </c>
      <c r="D68" s="5">
        <f>-IPMT(InterestRate/12,1,Term*12,tblAnnuity[[#This Row],[BALANCE]])</f>
        <v>56.355968224901964</v>
      </c>
      <c r="E68" s="2">
        <f>SUM(tblAnnuity[[#This Row],[BALANCE]:[INTEREST EARNED]])</f>
        <v>12937.72013391678</v>
      </c>
      <c r="F68" s="5">
        <f>tblAnnuity[[#This Row],[INTEREST EARNED]]-(tblAnnuity[[#This Row],[INTEREST EARNED]]*Contribution)</f>
        <v>0</v>
      </c>
      <c r="G68" s="5">
        <f>tblAnnuity[[#This Row],[INTEREST + BALANCE]]-tblAnnuity[[#This Row],[AMOUNT PAID TO INVESTOR]]</f>
        <v>12937.72013391678</v>
      </c>
    </row>
    <row r="69" spans="2:7" ht="12.75" customHeight="1" x14ac:dyDescent="0.15">
      <c r="B69" s="3">
        <v>60</v>
      </c>
      <c r="C69" s="5">
        <f>IF(ROW()-ROW(tblAnnuity[[#Headers],[BALANCE]])=1,PresentValue,INDEX(tblAnnuity[NEW BALANCE],ROW()-ROW(tblAnnuity[[#Headers],[BALANCE]])-1,1))</f>
        <v>12937.72013391678</v>
      </c>
      <c r="D69" s="5">
        <f>-IPMT(InterestRate/12,1,Term*12,tblAnnuity[[#This Row],[BALANCE]])</f>
        <v>56.602525585885907</v>
      </c>
      <c r="E69" s="2">
        <f>SUM(tblAnnuity[[#This Row],[BALANCE]:[INTEREST EARNED]])</f>
        <v>12994.322659502666</v>
      </c>
      <c r="F69" s="5">
        <f>tblAnnuity[[#This Row],[INTEREST EARNED]]-(tblAnnuity[[#This Row],[INTEREST EARNED]]*Contribution)</f>
        <v>0</v>
      </c>
      <c r="G69" s="5">
        <f>tblAnnuity[[#This Row],[INTEREST + BALANCE]]-tblAnnuity[[#This Row],[AMOUNT PAID TO INVESTOR]]</f>
        <v>12994.322659502666</v>
      </c>
    </row>
    <row r="70" spans="2:7" ht="12.75" customHeight="1" x14ac:dyDescent="0.15">
      <c r="B70" s="3">
        <v>61</v>
      </c>
      <c r="C70" s="5">
        <f>IF(ROW()-ROW(tblAnnuity[[#Headers],[BALANCE]])=1,PresentValue,INDEX(tblAnnuity[NEW BALANCE],ROW()-ROW(tblAnnuity[[#Headers],[BALANCE]])-1,1))</f>
        <v>12994.322659502666</v>
      </c>
      <c r="D70" s="5">
        <f>-IPMT(InterestRate/12,1,Term*12,tblAnnuity[[#This Row],[BALANCE]])</f>
        <v>56.850161635324156</v>
      </c>
      <c r="E70" s="2">
        <f>SUM(tblAnnuity[[#This Row],[BALANCE]:[INTEREST EARNED]])</f>
        <v>13051.17282113799</v>
      </c>
      <c r="F70" s="5">
        <f>tblAnnuity[[#This Row],[INTEREST EARNED]]-(tblAnnuity[[#This Row],[INTEREST EARNED]]*Contribution)</f>
        <v>0</v>
      </c>
      <c r="G70" s="5">
        <f>tblAnnuity[[#This Row],[INTEREST + BALANCE]]-tblAnnuity[[#This Row],[AMOUNT PAID TO INVESTOR]]</f>
        <v>13051.17282113799</v>
      </c>
    </row>
    <row r="71" spans="2:7" ht="12.75" customHeight="1" x14ac:dyDescent="0.15">
      <c r="B71" s="3">
        <v>62</v>
      </c>
      <c r="C71" s="5">
        <f>IF(ROW()-ROW(tblAnnuity[[#Headers],[BALANCE]])=1,PresentValue,INDEX(tblAnnuity[NEW BALANCE],ROW()-ROW(tblAnnuity[[#Headers],[BALANCE]])-1,1))</f>
        <v>13051.17282113799</v>
      </c>
      <c r="D71" s="5">
        <f>-IPMT(InterestRate/12,1,Term*12,tblAnnuity[[#This Row],[BALANCE]])</f>
        <v>57.098881092478699</v>
      </c>
      <c r="E71" s="2">
        <f>SUM(tblAnnuity[[#This Row],[BALANCE]:[INTEREST EARNED]])</f>
        <v>13108.27170223047</v>
      </c>
      <c r="F71" s="5">
        <f>tblAnnuity[[#This Row],[INTEREST EARNED]]-(tblAnnuity[[#This Row],[INTEREST EARNED]]*Contribution)</f>
        <v>0</v>
      </c>
      <c r="G71" s="5">
        <f>tblAnnuity[[#This Row],[INTEREST + BALANCE]]-tblAnnuity[[#This Row],[AMOUNT PAID TO INVESTOR]]</f>
        <v>13108.27170223047</v>
      </c>
    </row>
    <row r="72" spans="2:7" ht="12.75" customHeight="1" x14ac:dyDescent="0.15">
      <c r="B72" s="3">
        <v>63</v>
      </c>
      <c r="C72" s="5">
        <f>IF(ROW()-ROW(tblAnnuity[[#Headers],[BALANCE]])=1,PresentValue,INDEX(tblAnnuity[NEW BALANCE],ROW()-ROW(tblAnnuity[[#Headers],[BALANCE]])-1,1))</f>
        <v>13108.27170223047</v>
      </c>
      <c r="D72" s="5">
        <f>-IPMT(InterestRate/12,1,Term*12,tblAnnuity[[#This Row],[BALANCE]])</f>
        <v>57.348688697258297</v>
      </c>
      <c r="E72" s="2">
        <f>SUM(tblAnnuity[[#This Row],[BALANCE]:[INTEREST EARNED]])</f>
        <v>13165.620390927728</v>
      </c>
      <c r="F72" s="5">
        <f>tblAnnuity[[#This Row],[INTEREST EARNED]]-(tblAnnuity[[#This Row],[INTEREST EARNED]]*Contribution)</f>
        <v>0</v>
      </c>
      <c r="G72" s="5">
        <f>tblAnnuity[[#This Row],[INTEREST + BALANCE]]-tblAnnuity[[#This Row],[AMOUNT PAID TO INVESTOR]]</f>
        <v>13165.620390927728</v>
      </c>
    </row>
    <row r="73" spans="2:7" ht="12.75" customHeight="1" x14ac:dyDescent="0.15">
      <c r="B73" s="3">
        <v>64</v>
      </c>
      <c r="C73" s="5">
        <f>IF(ROW()-ROW(tblAnnuity[[#Headers],[BALANCE]])=1,PresentValue,INDEX(tblAnnuity[NEW BALANCE],ROW()-ROW(tblAnnuity[[#Headers],[BALANCE]])-1,1))</f>
        <v>13165.620390927728</v>
      </c>
      <c r="D73" s="5">
        <f>-IPMT(InterestRate/12,1,Term*12,tblAnnuity[[#This Row],[BALANCE]])</f>
        <v>57.599589210308807</v>
      </c>
      <c r="E73" s="2">
        <f>SUM(tblAnnuity[[#This Row],[BALANCE]:[INTEREST EARNED]])</f>
        <v>13223.219980138037</v>
      </c>
      <c r="F73" s="5">
        <f>tblAnnuity[[#This Row],[INTEREST EARNED]]-(tblAnnuity[[#This Row],[INTEREST EARNED]]*Contribution)</f>
        <v>0</v>
      </c>
      <c r="G73" s="5">
        <f>tblAnnuity[[#This Row],[INTEREST + BALANCE]]-tblAnnuity[[#This Row],[AMOUNT PAID TO INVESTOR]]</f>
        <v>13223.219980138037</v>
      </c>
    </row>
    <row r="74" spans="2:7" ht="12.75" customHeight="1" x14ac:dyDescent="0.15">
      <c r="B74" s="3">
        <v>65</v>
      </c>
      <c r="C74" s="5">
        <f>IF(ROW()-ROW(tblAnnuity[[#Headers],[BALANCE]])=1,PresentValue,INDEX(tblAnnuity[NEW BALANCE],ROW()-ROW(tblAnnuity[[#Headers],[BALANCE]])-1,1))</f>
        <v>13223.219980138037</v>
      </c>
      <c r="D74" s="5">
        <f>-IPMT(InterestRate/12,1,Term*12,tblAnnuity[[#This Row],[BALANCE]])</f>
        <v>57.851587413103907</v>
      </c>
      <c r="E74" s="2">
        <f>SUM(tblAnnuity[[#This Row],[BALANCE]:[INTEREST EARNED]])</f>
        <v>13281.071567551142</v>
      </c>
      <c r="F74" s="5">
        <f>tblAnnuity[[#This Row],[INTEREST EARNED]]-(tblAnnuity[[#This Row],[INTEREST EARNED]]*Contribution)</f>
        <v>0</v>
      </c>
      <c r="G74" s="5">
        <f>tblAnnuity[[#This Row],[INTEREST + BALANCE]]-tblAnnuity[[#This Row],[AMOUNT PAID TO INVESTOR]]</f>
        <v>13281.071567551142</v>
      </c>
    </row>
    <row r="75" spans="2:7" ht="12.75" customHeight="1" x14ac:dyDescent="0.15">
      <c r="B75" s="3">
        <v>66</v>
      </c>
      <c r="C75" s="5">
        <f>IF(ROW()-ROW(tblAnnuity[[#Headers],[BALANCE]])=1,PresentValue,INDEX(tblAnnuity[NEW BALANCE],ROW()-ROW(tblAnnuity[[#Headers],[BALANCE]])-1,1))</f>
        <v>13281.071567551142</v>
      </c>
      <c r="D75" s="5">
        <f>-IPMT(InterestRate/12,1,Term*12,tblAnnuity[[#This Row],[BALANCE]])</f>
        <v>58.104688108036243</v>
      </c>
      <c r="E75" s="2">
        <f>SUM(tblAnnuity[[#This Row],[BALANCE]:[INTEREST EARNED]])</f>
        <v>13339.176255659178</v>
      </c>
      <c r="F75" s="5">
        <f>tblAnnuity[[#This Row],[INTEREST EARNED]]-(tblAnnuity[[#This Row],[INTEREST EARNED]]*Contribution)</f>
        <v>0</v>
      </c>
      <c r="G75" s="5">
        <f>tblAnnuity[[#This Row],[INTEREST + BALANCE]]-tblAnnuity[[#This Row],[AMOUNT PAID TO INVESTOR]]</f>
        <v>13339.176255659178</v>
      </c>
    </row>
    <row r="76" spans="2:7" ht="12.75" customHeight="1" x14ac:dyDescent="0.15">
      <c r="B76" s="3">
        <v>67</v>
      </c>
      <c r="C76" s="5">
        <f>IF(ROW()-ROW(tblAnnuity[[#Headers],[BALANCE]])=1,PresentValue,INDEX(tblAnnuity[NEW BALANCE],ROW()-ROW(tblAnnuity[[#Headers],[BALANCE]])-1,1))</f>
        <v>13339.176255659178</v>
      </c>
      <c r="D76" s="5">
        <f>-IPMT(InterestRate/12,1,Term*12,tblAnnuity[[#This Row],[BALANCE]])</f>
        <v>58.358896118508895</v>
      </c>
      <c r="E76" s="2">
        <f>SUM(tblAnnuity[[#This Row],[BALANCE]:[INTEREST EARNED]])</f>
        <v>13397.535151777687</v>
      </c>
      <c r="F76" s="5">
        <f>tblAnnuity[[#This Row],[INTEREST EARNED]]-(tblAnnuity[[#This Row],[INTEREST EARNED]]*Contribution)</f>
        <v>0</v>
      </c>
      <c r="G76" s="5">
        <f>tblAnnuity[[#This Row],[INTEREST + BALANCE]]-tblAnnuity[[#This Row],[AMOUNT PAID TO INVESTOR]]</f>
        <v>13397.535151777687</v>
      </c>
    </row>
    <row r="77" spans="2:7" ht="12.75" customHeight="1" x14ac:dyDescent="0.15">
      <c r="B77" s="3">
        <v>68</v>
      </c>
      <c r="C77" s="5">
        <f>IF(ROW()-ROW(tblAnnuity[[#Headers],[BALANCE]])=1,PresentValue,INDEX(tblAnnuity[NEW BALANCE],ROW()-ROW(tblAnnuity[[#Headers],[BALANCE]])-1,1))</f>
        <v>13397.535151777687</v>
      </c>
      <c r="D77" s="5">
        <f>-IPMT(InterestRate/12,1,Term*12,tblAnnuity[[#This Row],[BALANCE]])</f>
        <v>58.614216289027375</v>
      </c>
      <c r="E77" s="2">
        <f>SUM(tblAnnuity[[#This Row],[BALANCE]:[INTEREST EARNED]])</f>
        <v>13456.149368066715</v>
      </c>
      <c r="F77" s="5">
        <f>tblAnnuity[[#This Row],[INTEREST EARNED]]-(tblAnnuity[[#This Row],[INTEREST EARNED]]*Contribution)</f>
        <v>0</v>
      </c>
      <c r="G77" s="5">
        <f>tblAnnuity[[#This Row],[INTEREST + BALANCE]]-tblAnnuity[[#This Row],[AMOUNT PAID TO INVESTOR]]</f>
        <v>13456.149368066715</v>
      </c>
    </row>
    <row r="78" spans="2:7" ht="12.75" customHeight="1" x14ac:dyDescent="0.15">
      <c r="B78" s="3">
        <v>69</v>
      </c>
      <c r="C78" s="5">
        <f>IF(ROW()-ROW(tblAnnuity[[#Headers],[BALANCE]])=1,PresentValue,INDEX(tblAnnuity[NEW BALANCE],ROW()-ROW(tblAnnuity[[#Headers],[BALANCE]])-1,1))</f>
        <v>13456.149368066715</v>
      </c>
      <c r="D78" s="5">
        <f>-IPMT(InterestRate/12,1,Term*12,tblAnnuity[[#This Row],[BALANCE]])</f>
        <v>58.870653485291875</v>
      </c>
      <c r="E78" s="2">
        <f>SUM(tblAnnuity[[#This Row],[BALANCE]:[INTEREST EARNED]])</f>
        <v>13515.020021552007</v>
      </c>
      <c r="F78" s="5">
        <f>tblAnnuity[[#This Row],[INTEREST EARNED]]-(tblAnnuity[[#This Row],[INTEREST EARNED]]*Contribution)</f>
        <v>0</v>
      </c>
      <c r="G78" s="5">
        <f>tblAnnuity[[#This Row],[INTEREST + BALANCE]]-tblAnnuity[[#This Row],[AMOUNT PAID TO INVESTOR]]</f>
        <v>13515.020021552007</v>
      </c>
    </row>
    <row r="79" spans="2:7" ht="12.75" customHeight="1" x14ac:dyDescent="0.15">
      <c r="B79" s="3">
        <v>70</v>
      </c>
      <c r="C79" s="5">
        <f>IF(ROW()-ROW(tblAnnuity[[#Headers],[BALANCE]])=1,PresentValue,INDEX(tblAnnuity[NEW BALANCE],ROW()-ROW(tblAnnuity[[#Headers],[BALANCE]])-1,1))</f>
        <v>13515.020021552007</v>
      </c>
      <c r="D79" s="5">
        <f>-IPMT(InterestRate/12,1,Term*12,tblAnnuity[[#This Row],[BALANCE]])</f>
        <v>59.128212594290034</v>
      </c>
      <c r="E79" s="2">
        <f>SUM(tblAnnuity[[#This Row],[BALANCE]:[INTEREST EARNED]])</f>
        <v>13574.148234146298</v>
      </c>
      <c r="F79" s="5">
        <f>tblAnnuity[[#This Row],[INTEREST EARNED]]-(tblAnnuity[[#This Row],[INTEREST EARNED]]*Contribution)</f>
        <v>0</v>
      </c>
      <c r="G79" s="5">
        <f>tblAnnuity[[#This Row],[INTEREST + BALANCE]]-tblAnnuity[[#This Row],[AMOUNT PAID TO INVESTOR]]</f>
        <v>13574.148234146298</v>
      </c>
    </row>
    <row r="80" spans="2:7" ht="12.75" customHeight="1" x14ac:dyDescent="0.15">
      <c r="B80" s="3">
        <v>71</v>
      </c>
      <c r="C80" s="5">
        <f>IF(ROW()-ROW(tblAnnuity[[#Headers],[BALANCE]])=1,PresentValue,INDEX(tblAnnuity[NEW BALANCE],ROW()-ROW(tblAnnuity[[#Headers],[BALANCE]])-1,1))</f>
        <v>13574.148234146298</v>
      </c>
      <c r="D80" s="5">
        <f>-IPMT(InterestRate/12,1,Term*12,tblAnnuity[[#This Row],[BALANCE]])</f>
        <v>59.386898524390055</v>
      </c>
      <c r="E80" s="2">
        <f>SUM(tblAnnuity[[#This Row],[BALANCE]:[INTEREST EARNED]])</f>
        <v>13633.535132670688</v>
      </c>
      <c r="F80" s="5">
        <f>tblAnnuity[[#This Row],[INTEREST EARNED]]-(tblAnnuity[[#This Row],[INTEREST EARNED]]*Contribution)</f>
        <v>0</v>
      </c>
      <c r="G80" s="5">
        <f>tblAnnuity[[#This Row],[INTEREST + BALANCE]]-tblAnnuity[[#This Row],[AMOUNT PAID TO INVESTOR]]</f>
        <v>13633.535132670688</v>
      </c>
    </row>
    <row r="81" spans="2:13" ht="12.75" customHeight="1" x14ac:dyDescent="0.15">
      <c r="B81" s="3">
        <v>72</v>
      </c>
      <c r="C81" s="5">
        <f>IF(ROW()-ROW(tblAnnuity[[#Headers],[BALANCE]])=1,PresentValue,INDEX(tblAnnuity[NEW BALANCE],ROW()-ROW(tblAnnuity[[#Headers],[BALANCE]])-1,1))</f>
        <v>13633.535132670688</v>
      </c>
      <c r="D81" s="5">
        <f>-IPMT(InterestRate/12,1,Term*12,tblAnnuity[[#This Row],[BALANCE]])</f>
        <v>59.646716205434252</v>
      </c>
      <c r="E81" s="2">
        <f>SUM(tblAnnuity[[#This Row],[BALANCE]:[INTEREST EARNED]])</f>
        <v>13693.181848876122</v>
      </c>
      <c r="F81" s="5">
        <f>tblAnnuity[[#This Row],[INTEREST EARNED]]-(tblAnnuity[[#This Row],[INTEREST EARNED]]*Contribution)</f>
        <v>0</v>
      </c>
      <c r="G81" s="5">
        <f>tblAnnuity[[#This Row],[INTEREST + BALANCE]]-tblAnnuity[[#This Row],[AMOUNT PAID TO INVESTOR]]</f>
        <v>13693.181848876122</v>
      </c>
    </row>
    <row r="82" spans="2:13" ht="12.75" customHeight="1" x14ac:dyDescent="0.15">
      <c r="B82" s="3">
        <v>73</v>
      </c>
      <c r="C82" s="5">
        <f>IF(ROW()-ROW(tblAnnuity[[#Headers],[BALANCE]])=1,PresentValue,INDEX(tblAnnuity[NEW BALANCE],ROW()-ROW(tblAnnuity[[#Headers],[BALANCE]])-1,1))</f>
        <v>13693.181848876122</v>
      </c>
      <c r="D82" s="5">
        <f>-IPMT(InterestRate/12,1,Term*12,tblAnnuity[[#This Row],[BALANCE]])</f>
        <v>59.907670588833028</v>
      </c>
      <c r="E82" s="2">
        <f>SUM(tblAnnuity[[#This Row],[BALANCE]:[INTEREST EARNED]])</f>
        <v>13753.089519464955</v>
      </c>
      <c r="F82" s="5">
        <f>tblAnnuity[[#This Row],[INTEREST EARNED]]-(tblAnnuity[[#This Row],[INTEREST EARNED]]*Contribution)</f>
        <v>0</v>
      </c>
      <c r="G82" s="5">
        <f>tblAnnuity[[#This Row],[INTEREST + BALANCE]]-tblAnnuity[[#This Row],[AMOUNT PAID TO INVESTOR]]</f>
        <v>13753.089519464955</v>
      </c>
    </row>
    <row r="83" spans="2:13" ht="12.75" customHeight="1" x14ac:dyDescent="0.15">
      <c r="B83" s="3">
        <v>74</v>
      </c>
      <c r="C83" s="5">
        <f>IF(ROW()-ROW(tblAnnuity[[#Headers],[BALANCE]])=1,PresentValue,INDEX(tblAnnuity[NEW BALANCE],ROW()-ROW(tblAnnuity[[#Headers],[BALANCE]])-1,1))</f>
        <v>13753.089519464955</v>
      </c>
      <c r="D83" s="5">
        <f>-IPMT(InterestRate/12,1,Term*12,tblAnnuity[[#This Row],[BALANCE]])</f>
        <v>60.169766647659173</v>
      </c>
      <c r="E83" s="2">
        <f>SUM(tblAnnuity[[#This Row],[BALANCE]:[INTEREST EARNED]])</f>
        <v>13813.259286112614</v>
      </c>
      <c r="F83" s="5">
        <f>tblAnnuity[[#This Row],[INTEREST EARNED]]-(tblAnnuity[[#This Row],[INTEREST EARNED]]*Contribution)</f>
        <v>0</v>
      </c>
      <c r="G83" s="5">
        <f>tblAnnuity[[#This Row],[INTEREST + BALANCE]]-tblAnnuity[[#This Row],[AMOUNT PAID TO INVESTOR]]</f>
        <v>13813.259286112614</v>
      </c>
    </row>
    <row r="84" spans="2:13" ht="12.75" customHeight="1" x14ac:dyDescent="0.15">
      <c r="B84" s="3">
        <v>75</v>
      </c>
      <c r="C84" s="5">
        <f>IF(ROW()-ROW(tblAnnuity[[#Headers],[BALANCE]])=1,PresentValue,INDEX(tblAnnuity[NEW BALANCE],ROW()-ROW(tblAnnuity[[#Headers],[BALANCE]])-1,1))</f>
        <v>13813.259286112614</v>
      </c>
      <c r="D84" s="5">
        <f>-IPMT(InterestRate/12,1,Term*12,tblAnnuity[[#This Row],[BALANCE]])</f>
        <v>60.433009376742682</v>
      </c>
      <c r="E84" s="2">
        <f>SUM(tblAnnuity[[#This Row],[BALANCE]:[INTEREST EARNED]])</f>
        <v>13873.692295489356</v>
      </c>
      <c r="F84" s="5">
        <f>tblAnnuity[[#This Row],[INTEREST EARNED]]-(tblAnnuity[[#This Row],[INTEREST EARNED]]*Contribution)</f>
        <v>0</v>
      </c>
      <c r="G84" s="5">
        <f>tblAnnuity[[#This Row],[INTEREST + BALANCE]]-tblAnnuity[[#This Row],[AMOUNT PAID TO INVESTOR]]</f>
        <v>13873.692295489356</v>
      </c>
    </row>
    <row r="85" spans="2:13" ht="12.75" customHeight="1" x14ac:dyDescent="0.15">
      <c r="B85" s="3">
        <v>76</v>
      </c>
      <c r="C85" s="5">
        <f>IF(ROW()-ROW(tblAnnuity[[#Headers],[BALANCE]])=1,PresentValue,INDEX(tblAnnuity[NEW BALANCE],ROW()-ROW(tblAnnuity[[#Headers],[BALANCE]])-1,1))</f>
        <v>13873.692295489356</v>
      </c>
      <c r="D85" s="5">
        <f>-IPMT(InterestRate/12,1,Term*12,tblAnnuity[[#This Row],[BALANCE]])</f>
        <v>60.697403792765925</v>
      </c>
      <c r="E85" s="2">
        <f>SUM(tblAnnuity[[#This Row],[BALANCE]:[INTEREST EARNED]])</f>
        <v>13934.389699282123</v>
      </c>
      <c r="F85" s="5">
        <f>tblAnnuity[[#This Row],[INTEREST EARNED]]-(tblAnnuity[[#This Row],[INTEREST EARNED]]*Contribution)</f>
        <v>0</v>
      </c>
      <c r="G85" s="5">
        <f>tblAnnuity[[#This Row],[INTEREST + BALANCE]]-tblAnnuity[[#This Row],[AMOUNT PAID TO INVESTOR]]</f>
        <v>13934.389699282123</v>
      </c>
    </row>
    <row r="86" spans="2:13" ht="12.75" customHeight="1" x14ac:dyDescent="0.15">
      <c r="B86" s="3">
        <v>77</v>
      </c>
      <c r="C86" s="5">
        <f>IF(ROW()-ROW(tblAnnuity[[#Headers],[BALANCE]])=1,PresentValue,INDEX(tblAnnuity[NEW BALANCE],ROW()-ROW(tblAnnuity[[#Headers],[BALANCE]])-1,1))</f>
        <v>13934.389699282123</v>
      </c>
      <c r="D86" s="5">
        <f>-IPMT(InterestRate/12,1,Term*12,tblAnnuity[[#This Row],[BALANCE]])</f>
        <v>60.962954934359288</v>
      </c>
      <c r="E86" s="2">
        <f>SUM(tblAnnuity[[#This Row],[BALANCE]:[INTEREST EARNED]])</f>
        <v>13995.352654216482</v>
      </c>
      <c r="F86" s="5">
        <f>tblAnnuity[[#This Row],[INTEREST EARNED]]-(tblAnnuity[[#This Row],[INTEREST EARNED]]*Contribution)</f>
        <v>0</v>
      </c>
      <c r="G86" s="5">
        <f>tblAnnuity[[#This Row],[INTEREST + BALANCE]]-tblAnnuity[[#This Row],[AMOUNT PAID TO INVESTOR]]</f>
        <v>13995.352654216482</v>
      </c>
    </row>
    <row r="87" spans="2:13" ht="12.75" customHeight="1" x14ac:dyDescent="0.15">
      <c r="B87" s="3">
        <v>78</v>
      </c>
      <c r="C87" s="5">
        <f>IF(ROW()-ROW(tblAnnuity[[#Headers],[BALANCE]])=1,PresentValue,INDEX(tblAnnuity[NEW BALANCE],ROW()-ROW(tblAnnuity[[#Headers],[BALANCE]])-1,1))</f>
        <v>13995.352654216482</v>
      </c>
      <c r="D87" s="5">
        <f>-IPMT(InterestRate/12,1,Term*12,tblAnnuity[[#This Row],[BALANCE]])</f>
        <v>61.229667862197097</v>
      </c>
      <c r="E87" s="2">
        <f>SUM(tblAnnuity[[#This Row],[BALANCE]:[INTEREST EARNED]])</f>
        <v>14056.582322078679</v>
      </c>
      <c r="F87" s="5">
        <f>tblAnnuity[[#This Row],[INTEREST EARNED]]-(tblAnnuity[[#This Row],[INTEREST EARNED]]*Contribution)</f>
        <v>0</v>
      </c>
      <c r="G87" s="5">
        <f>tblAnnuity[[#This Row],[INTEREST + BALANCE]]-tblAnnuity[[#This Row],[AMOUNT PAID TO INVESTOR]]</f>
        <v>14056.582322078679</v>
      </c>
    </row>
    <row r="88" spans="2:13" ht="12.75" customHeight="1" x14ac:dyDescent="0.15">
      <c r="B88" s="3">
        <v>79</v>
      </c>
      <c r="C88" s="5">
        <f>IF(ROW()-ROW(tblAnnuity[[#Headers],[BALANCE]])=1,PresentValue,INDEX(tblAnnuity[NEW BALANCE],ROW()-ROW(tblAnnuity[[#Headers],[BALANCE]])-1,1))</f>
        <v>14056.582322078679</v>
      </c>
      <c r="D88" s="5">
        <f>-IPMT(InterestRate/12,1,Term*12,tblAnnuity[[#This Row],[BALANCE]])</f>
        <v>61.497547659094224</v>
      </c>
      <c r="E88" s="2">
        <f>SUM(tblAnnuity[[#This Row],[BALANCE]:[INTEREST EARNED]])</f>
        <v>14118.079869737772</v>
      </c>
      <c r="F88" s="5">
        <f>tblAnnuity[[#This Row],[INTEREST EARNED]]-(tblAnnuity[[#This Row],[INTEREST EARNED]]*Contribution)</f>
        <v>0</v>
      </c>
      <c r="G88" s="5">
        <f>tblAnnuity[[#This Row],[INTEREST + BALANCE]]-tblAnnuity[[#This Row],[AMOUNT PAID TO INVESTOR]]</f>
        <v>14118.079869737772</v>
      </c>
    </row>
    <row r="89" spans="2:13" ht="12.75" customHeight="1" x14ac:dyDescent="0.15">
      <c r="B89" s="3">
        <v>80</v>
      </c>
      <c r="C89" s="5">
        <f>IF(ROW()-ROW(tblAnnuity[[#Headers],[BALANCE]])=1,PresentValue,INDEX(tblAnnuity[NEW BALANCE],ROW()-ROW(tblAnnuity[[#Headers],[BALANCE]])-1,1))</f>
        <v>14118.079869737772</v>
      </c>
      <c r="D89" s="5">
        <f>-IPMT(InterestRate/12,1,Term*12,tblAnnuity[[#This Row],[BALANCE]])</f>
        <v>61.766599430102744</v>
      </c>
      <c r="E89" s="2">
        <f>SUM(tblAnnuity[[#This Row],[BALANCE]:[INTEREST EARNED]])</f>
        <v>14179.846469167875</v>
      </c>
      <c r="F89" s="5">
        <f>tblAnnuity[[#This Row],[INTEREST EARNED]]-(tblAnnuity[[#This Row],[INTEREST EARNED]]*Contribution)</f>
        <v>0</v>
      </c>
      <c r="G89" s="5">
        <f>tblAnnuity[[#This Row],[INTEREST + BALANCE]]-tblAnnuity[[#This Row],[AMOUNT PAID TO INVESTOR]]</f>
        <v>14179.846469167875</v>
      </c>
    </row>
    <row r="90" spans="2:13" ht="12.75" customHeight="1" x14ac:dyDescent="0.15">
      <c r="B90" s="3">
        <v>81</v>
      </c>
      <c r="C90" s="5">
        <f>IF(ROW()-ROW(tblAnnuity[[#Headers],[BALANCE]])=1,PresentValue,INDEX(tblAnnuity[NEW BALANCE],ROW()-ROW(tblAnnuity[[#Headers],[BALANCE]])-1,1))</f>
        <v>14179.846469167875</v>
      </c>
      <c r="D90" s="5">
        <f>-IPMT(InterestRate/12,1,Term*12,tblAnnuity[[#This Row],[BALANCE]])</f>
        <v>62.036828302609443</v>
      </c>
      <c r="E90" s="2">
        <f>SUM(tblAnnuity[[#This Row],[BALANCE]:[INTEREST EARNED]])</f>
        <v>14241.883297470484</v>
      </c>
      <c r="F90" s="5">
        <f>tblAnnuity[[#This Row],[INTEREST EARNED]]-(tblAnnuity[[#This Row],[INTEREST EARNED]]*Contribution)</f>
        <v>0</v>
      </c>
      <c r="G90" s="5">
        <f>tblAnnuity[[#This Row],[INTEREST + BALANCE]]-tblAnnuity[[#This Row],[AMOUNT PAID TO INVESTOR]]</f>
        <v>14241.883297470484</v>
      </c>
    </row>
    <row r="91" spans="2:13" ht="12.75" customHeight="1" x14ac:dyDescent="0.15">
      <c r="B91" s="3">
        <v>82</v>
      </c>
      <c r="C91" s="5">
        <f>IF(ROW()-ROW(tblAnnuity[[#Headers],[BALANCE]])=1,PresentValue,INDEX(tblAnnuity[NEW BALANCE],ROW()-ROW(tblAnnuity[[#Headers],[BALANCE]])-1,1))</f>
        <v>14241.883297470484</v>
      </c>
      <c r="D91" s="5">
        <f>-IPMT(InterestRate/12,1,Term*12,tblAnnuity[[#This Row],[BALANCE]])</f>
        <v>62.308239426433367</v>
      </c>
      <c r="E91" s="2">
        <f>SUM(tblAnnuity[[#This Row],[BALANCE]:[INTEREST EARNED]])</f>
        <v>14304.191536896917</v>
      </c>
      <c r="F91" s="5">
        <f>tblAnnuity[[#This Row],[INTEREST EARNED]]-(tblAnnuity[[#This Row],[INTEREST EARNED]]*Contribution)</f>
        <v>0</v>
      </c>
      <c r="G91" s="5">
        <f>tblAnnuity[[#This Row],[INTEREST + BALANCE]]-tblAnnuity[[#This Row],[AMOUNT PAID TO INVESTOR]]</f>
        <v>14304.191536896917</v>
      </c>
    </row>
    <row r="92" spans="2:13" ht="12.75" customHeight="1" x14ac:dyDescent="0.15">
      <c r="B92" s="3">
        <v>83</v>
      </c>
      <c r="C92" s="5">
        <f>IF(ROW()-ROW(tblAnnuity[[#Headers],[BALANCE]])=1,PresentValue,INDEX(tblAnnuity[NEW BALANCE],ROW()-ROW(tblAnnuity[[#Headers],[BALANCE]])-1,1))</f>
        <v>14304.191536896917</v>
      </c>
      <c r="D92" s="5">
        <f>-IPMT(InterestRate/12,1,Term*12,tblAnnuity[[#This Row],[BALANCE]])</f>
        <v>62.580837973924005</v>
      </c>
      <c r="E92" s="2">
        <f>SUM(tblAnnuity[[#This Row],[BALANCE]:[INTEREST EARNED]])</f>
        <v>14366.772374870841</v>
      </c>
      <c r="F92" s="5">
        <f>tblAnnuity[[#This Row],[INTEREST EARNED]]-(tblAnnuity[[#This Row],[INTEREST EARNED]]*Contribution)</f>
        <v>0</v>
      </c>
      <c r="G92" s="5">
        <f>tblAnnuity[[#This Row],[INTEREST + BALANCE]]-tblAnnuity[[#This Row],[AMOUNT PAID TO INVESTOR]]</f>
        <v>14366.772374870841</v>
      </c>
    </row>
    <row r="93" spans="2:13" s="6" customFormat="1" ht="12.75" customHeight="1" x14ac:dyDescent="0.15">
      <c r="B93" s="3">
        <v>84</v>
      </c>
      <c r="C93" s="5">
        <f>IF(ROW()-ROW(tblAnnuity[[#Headers],[BALANCE]])=1,PresentValue,INDEX(tblAnnuity[NEW BALANCE],ROW()-ROW(tblAnnuity[[#Headers],[BALANCE]])-1,1))</f>
        <v>14366.772374870841</v>
      </c>
      <c r="D93" s="5">
        <f>-IPMT(InterestRate/12,1,Term*12,tblAnnuity[[#This Row],[BALANCE]])</f>
        <v>62.854629140059927</v>
      </c>
      <c r="E93" s="2">
        <f>SUM(tblAnnuity[[#This Row],[BALANCE]:[INTEREST EARNED]])</f>
        <v>14429.627004010901</v>
      </c>
      <c r="F93" s="5">
        <f>tblAnnuity[[#This Row],[INTEREST EARNED]]-(tblAnnuity[[#This Row],[INTEREST EARNED]]*Contribution)</f>
        <v>0</v>
      </c>
      <c r="G93" s="5">
        <f>tblAnnuity[[#This Row],[INTEREST + BALANCE]]-tblAnnuity[[#This Row],[AMOUNT PAID TO INVESTOR]]</f>
        <v>14429.627004010901</v>
      </c>
      <c r="M93"/>
    </row>
    <row r="94" spans="2:13" ht="12.75" customHeight="1" x14ac:dyDescent="0.15">
      <c r="B94" s="3">
        <v>85</v>
      </c>
      <c r="C94" s="5">
        <f>IF(ROW()-ROW(tblAnnuity[[#Headers],[BALANCE]])=1,PresentValue,INDEX(tblAnnuity[NEW BALANCE],ROW()-ROW(tblAnnuity[[#Headers],[BALANCE]])-1,1))</f>
        <v>14429.627004010901</v>
      </c>
      <c r="D94" s="5">
        <f>-IPMT(InterestRate/12,1,Term*12,tblAnnuity[[#This Row],[BALANCE]])</f>
        <v>63.129618142547685</v>
      </c>
      <c r="E94" s="2">
        <f>SUM(tblAnnuity[[#This Row],[BALANCE]:[INTEREST EARNED]])</f>
        <v>14492.756622153449</v>
      </c>
      <c r="F94" s="5">
        <f>tblAnnuity[[#This Row],[INTEREST EARNED]]-(tblAnnuity[[#This Row],[INTEREST EARNED]]*Contribution)</f>
        <v>0</v>
      </c>
      <c r="G94" s="5">
        <f>tblAnnuity[[#This Row],[INTEREST + BALANCE]]-tblAnnuity[[#This Row],[AMOUNT PAID TO INVESTOR]]</f>
        <v>14492.756622153449</v>
      </c>
    </row>
    <row r="95" spans="2:13" ht="12.75" customHeight="1" x14ac:dyDescent="0.15">
      <c r="B95" s="3">
        <v>86</v>
      </c>
      <c r="C95" s="5">
        <f>IF(ROW()-ROW(tblAnnuity[[#Headers],[BALANCE]])=1,PresentValue,INDEX(tblAnnuity[NEW BALANCE],ROW()-ROW(tblAnnuity[[#Headers],[BALANCE]])-1,1))</f>
        <v>14492.756622153449</v>
      </c>
      <c r="D95" s="5">
        <f>-IPMT(InterestRate/12,1,Term*12,tblAnnuity[[#This Row],[BALANCE]])</f>
        <v>63.405810221921335</v>
      </c>
      <c r="E95" s="2">
        <f>SUM(tblAnnuity[[#This Row],[BALANCE]:[INTEREST EARNED]])</f>
        <v>14556.162432375369</v>
      </c>
      <c r="F95" s="5">
        <f>tblAnnuity[[#This Row],[INTEREST EARNED]]-(tblAnnuity[[#This Row],[INTEREST EARNED]]*Contribution)</f>
        <v>0</v>
      </c>
      <c r="G95" s="5">
        <f>tblAnnuity[[#This Row],[INTEREST + BALANCE]]-tblAnnuity[[#This Row],[AMOUNT PAID TO INVESTOR]]</f>
        <v>14556.162432375369</v>
      </c>
    </row>
    <row r="96" spans="2:13" ht="12.75" customHeight="1" x14ac:dyDescent="0.15">
      <c r="B96" s="3">
        <v>87</v>
      </c>
      <c r="C96" s="5">
        <f>IF(ROW()-ROW(tblAnnuity[[#Headers],[BALANCE]])=1,PresentValue,INDEX(tblAnnuity[NEW BALANCE],ROW()-ROW(tblAnnuity[[#Headers],[BALANCE]])-1,1))</f>
        <v>14556.162432375369</v>
      </c>
      <c r="D96" s="5">
        <f>-IPMT(InterestRate/12,1,Term*12,tblAnnuity[[#This Row],[BALANCE]])</f>
        <v>63.683210641642233</v>
      </c>
      <c r="E96" s="2">
        <f>SUM(tblAnnuity[[#This Row],[BALANCE]:[INTEREST EARNED]])</f>
        <v>14619.845643017012</v>
      </c>
      <c r="F96" s="5">
        <f>tblAnnuity[[#This Row],[INTEREST EARNED]]-(tblAnnuity[[#This Row],[INTEREST EARNED]]*Contribution)</f>
        <v>0</v>
      </c>
      <c r="G96" s="5">
        <f>tblAnnuity[[#This Row],[INTEREST + BALANCE]]-tblAnnuity[[#This Row],[AMOUNT PAID TO INVESTOR]]</f>
        <v>14619.845643017012</v>
      </c>
    </row>
    <row r="97" spans="2:7" ht="12.75" customHeight="1" x14ac:dyDescent="0.15">
      <c r="B97" s="3">
        <v>88</v>
      </c>
      <c r="C97" s="5">
        <f>IF(ROW()-ROW(tblAnnuity[[#Headers],[BALANCE]])=1,PresentValue,INDEX(tblAnnuity[NEW BALANCE],ROW()-ROW(tblAnnuity[[#Headers],[BALANCE]])-1,1))</f>
        <v>14619.845643017012</v>
      </c>
      <c r="D97" s="5">
        <f>-IPMT(InterestRate/12,1,Term*12,tblAnnuity[[#This Row],[BALANCE]])</f>
        <v>63.961824688199421</v>
      </c>
      <c r="E97" s="2">
        <f>SUM(tblAnnuity[[#This Row],[BALANCE]:[INTEREST EARNED]])</f>
        <v>14683.807467705212</v>
      </c>
      <c r="F97" s="5">
        <f>tblAnnuity[[#This Row],[INTEREST EARNED]]-(tblAnnuity[[#This Row],[INTEREST EARNED]]*Contribution)</f>
        <v>0</v>
      </c>
      <c r="G97" s="5">
        <f>tblAnnuity[[#This Row],[INTEREST + BALANCE]]-tblAnnuity[[#This Row],[AMOUNT PAID TO INVESTOR]]</f>
        <v>14683.807467705212</v>
      </c>
    </row>
    <row r="98" spans="2:7" ht="12.75" customHeight="1" x14ac:dyDescent="0.15">
      <c r="B98" s="3">
        <v>89</v>
      </c>
      <c r="C98" s="5">
        <f>IF(ROW()-ROW(tblAnnuity[[#Headers],[BALANCE]])=1,PresentValue,INDEX(tblAnnuity[NEW BALANCE],ROW()-ROW(tblAnnuity[[#Headers],[BALANCE]])-1,1))</f>
        <v>14683.807467705212</v>
      </c>
      <c r="D98" s="5">
        <f>-IPMT(InterestRate/12,1,Term*12,tblAnnuity[[#This Row],[BALANCE]])</f>
        <v>64.241657671210305</v>
      </c>
      <c r="E98" s="2">
        <f>SUM(tblAnnuity[[#This Row],[BALANCE]:[INTEREST EARNED]])</f>
        <v>14748.049125376423</v>
      </c>
      <c r="F98" s="5">
        <f>tblAnnuity[[#This Row],[INTEREST EARNED]]-(tblAnnuity[[#This Row],[INTEREST EARNED]]*Contribution)</f>
        <v>0</v>
      </c>
      <c r="G98" s="5">
        <f>tblAnnuity[[#This Row],[INTEREST + BALANCE]]-tblAnnuity[[#This Row],[AMOUNT PAID TO INVESTOR]]</f>
        <v>14748.049125376423</v>
      </c>
    </row>
    <row r="99" spans="2:7" ht="12.75" customHeight="1" x14ac:dyDescent="0.15">
      <c r="B99" s="3">
        <v>90</v>
      </c>
      <c r="C99" s="5">
        <f>IF(ROW()-ROW(tblAnnuity[[#Headers],[BALANCE]])=1,PresentValue,INDEX(tblAnnuity[NEW BALANCE],ROW()-ROW(tblAnnuity[[#Headers],[BALANCE]])-1,1))</f>
        <v>14748.049125376423</v>
      </c>
      <c r="D99" s="5">
        <f>-IPMT(InterestRate/12,1,Term*12,tblAnnuity[[#This Row],[BALANCE]])</f>
        <v>64.522714923521846</v>
      </c>
      <c r="E99" s="2">
        <f>SUM(tblAnnuity[[#This Row],[BALANCE]:[INTEREST EARNED]])</f>
        <v>14812.571840299945</v>
      </c>
      <c r="F99" s="5">
        <f>tblAnnuity[[#This Row],[INTEREST EARNED]]-(tblAnnuity[[#This Row],[INTEREST EARNED]]*Contribution)</f>
        <v>0</v>
      </c>
      <c r="G99" s="5">
        <f>tblAnnuity[[#This Row],[INTEREST + BALANCE]]-tblAnnuity[[#This Row],[AMOUNT PAID TO INVESTOR]]</f>
        <v>14812.571840299945</v>
      </c>
    </row>
    <row r="100" spans="2:7" ht="12.75" customHeight="1" x14ac:dyDescent="0.15">
      <c r="B100" s="3">
        <v>91</v>
      </c>
      <c r="C100" s="5">
        <f>IF(ROW()-ROW(tblAnnuity[[#Headers],[BALANCE]])=1,PresentValue,INDEX(tblAnnuity[NEW BALANCE],ROW()-ROW(tblAnnuity[[#Headers],[BALANCE]])-1,1))</f>
        <v>14812.571840299945</v>
      </c>
      <c r="D100" s="5">
        <f>-IPMT(InterestRate/12,1,Term*12,tblAnnuity[[#This Row],[BALANCE]])</f>
        <v>64.805001801312244</v>
      </c>
      <c r="E100" s="2">
        <f>SUM(tblAnnuity[[#This Row],[BALANCE]:[INTEREST EARNED]])</f>
        <v>14877.376842101257</v>
      </c>
      <c r="F100" s="5">
        <f>tblAnnuity[[#This Row],[INTEREST EARNED]]-(tblAnnuity[[#This Row],[INTEREST EARNED]]*Contribution)</f>
        <v>0</v>
      </c>
      <c r="G100" s="5">
        <f>tblAnnuity[[#This Row],[INTEREST + BALANCE]]-tblAnnuity[[#This Row],[AMOUNT PAID TO INVESTOR]]</f>
        <v>14877.376842101257</v>
      </c>
    </row>
    <row r="101" spans="2:7" ht="12.75" customHeight="1" x14ac:dyDescent="0.15">
      <c r="B101" s="3">
        <v>92</v>
      </c>
      <c r="C101" s="5">
        <f>IF(ROW()-ROW(tblAnnuity[[#Headers],[BALANCE]])=1,PresentValue,INDEX(tblAnnuity[NEW BALANCE],ROW()-ROW(tblAnnuity[[#Headers],[BALANCE]])-1,1))</f>
        <v>14877.376842101257</v>
      </c>
      <c r="D101" s="5">
        <f>-IPMT(InterestRate/12,1,Term*12,tblAnnuity[[#This Row],[BALANCE]])</f>
        <v>65.088523684193007</v>
      </c>
      <c r="E101" s="2">
        <f>SUM(tblAnnuity[[#This Row],[BALANCE]:[INTEREST EARNED]])</f>
        <v>14942.465365785451</v>
      </c>
      <c r="F101" s="5">
        <f>tblAnnuity[[#This Row],[INTEREST EARNED]]-(tblAnnuity[[#This Row],[INTEREST EARNED]]*Contribution)</f>
        <v>0</v>
      </c>
      <c r="G101" s="5">
        <f>tblAnnuity[[#This Row],[INTEREST + BALANCE]]-tblAnnuity[[#This Row],[AMOUNT PAID TO INVESTOR]]</f>
        <v>14942.465365785451</v>
      </c>
    </row>
    <row r="102" spans="2:7" ht="12.75" customHeight="1" x14ac:dyDescent="0.15">
      <c r="B102" s="3">
        <v>93</v>
      </c>
      <c r="C102" s="5">
        <f>IF(ROW()-ROW(tblAnnuity[[#Headers],[BALANCE]])=1,PresentValue,INDEX(tblAnnuity[NEW BALANCE],ROW()-ROW(tblAnnuity[[#Headers],[BALANCE]])-1,1))</f>
        <v>14942.465365785451</v>
      </c>
      <c r="D102" s="5">
        <f>-IPMT(InterestRate/12,1,Term*12,tblAnnuity[[#This Row],[BALANCE]])</f>
        <v>65.373285975311333</v>
      </c>
      <c r="E102" s="2">
        <f>SUM(tblAnnuity[[#This Row],[BALANCE]:[INTEREST EARNED]])</f>
        <v>15007.838651760761</v>
      </c>
      <c r="F102" s="5">
        <f>tblAnnuity[[#This Row],[INTEREST EARNED]]-(tblAnnuity[[#This Row],[INTEREST EARNED]]*Contribution)</f>
        <v>0</v>
      </c>
      <c r="G102" s="5">
        <f>tblAnnuity[[#This Row],[INTEREST + BALANCE]]-tblAnnuity[[#This Row],[AMOUNT PAID TO INVESTOR]]</f>
        <v>15007.838651760761</v>
      </c>
    </row>
    <row r="103" spans="2:7" ht="12.75" customHeight="1" x14ac:dyDescent="0.15">
      <c r="B103" s="3">
        <v>94</v>
      </c>
      <c r="C103" s="5">
        <f>IF(ROW()-ROW(tblAnnuity[[#Headers],[BALANCE]])=1,PresentValue,INDEX(tblAnnuity[NEW BALANCE],ROW()-ROW(tblAnnuity[[#Headers],[BALANCE]])-1,1))</f>
        <v>15007.838651760761</v>
      </c>
      <c r="D103" s="5">
        <f>-IPMT(InterestRate/12,1,Term*12,tblAnnuity[[#This Row],[BALANCE]])</f>
        <v>65.659294101453327</v>
      </c>
      <c r="E103" s="2">
        <f>SUM(tblAnnuity[[#This Row],[BALANCE]:[INTEREST EARNED]])</f>
        <v>15073.497945862215</v>
      </c>
      <c r="F103" s="5">
        <f>tblAnnuity[[#This Row],[INTEREST EARNED]]-(tblAnnuity[[#This Row],[INTEREST EARNED]]*Contribution)</f>
        <v>0</v>
      </c>
      <c r="G103" s="5">
        <f>tblAnnuity[[#This Row],[INTEREST + BALANCE]]-tblAnnuity[[#This Row],[AMOUNT PAID TO INVESTOR]]</f>
        <v>15073.497945862215</v>
      </c>
    </row>
    <row r="104" spans="2:7" ht="12.75" customHeight="1" x14ac:dyDescent="0.15">
      <c r="B104" s="3">
        <v>95</v>
      </c>
      <c r="C104" s="5">
        <f>IF(ROW()-ROW(tblAnnuity[[#Headers],[BALANCE]])=1,PresentValue,INDEX(tblAnnuity[NEW BALANCE],ROW()-ROW(tblAnnuity[[#Headers],[BALANCE]])-1,1))</f>
        <v>15073.497945862215</v>
      </c>
      <c r="D104" s="5">
        <f>-IPMT(InterestRate/12,1,Term*12,tblAnnuity[[#This Row],[BALANCE]])</f>
        <v>65.946553513147194</v>
      </c>
      <c r="E104" s="2">
        <f>SUM(tblAnnuity[[#This Row],[BALANCE]:[INTEREST EARNED]])</f>
        <v>15139.444499375362</v>
      </c>
      <c r="F104" s="5">
        <f>tblAnnuity[[#This Row],[INTEREST EARNED]]-(tblAnnuity[[#This Row],[INTEREST EARNED]]*Contribution)</f>
        <v>0</v>
      </c>
      <c r="G104" s="5">
        <f>tblAnnuity[[#This Row],[INTEREST + BALANCE]]-tblAnnuity[[#This Row],[AMOUNT PAID TO INVESTOR]]</f>
        <v>15139.444499375362</v>
      </c>
    </row>
    <row r="105" spans="2:7" ht="12.75" customHeight="1" x14ac:dyDescent="0.15">
      <c r="B105" s="3">
        <v>96</v>
      </c>
      <c r="C105" s="5">
        <f>IF(ROW()-ROW(tblAnnuity[[#Headers],[BALANCE]])=1,PresentValue,INDEX(tblAnnuity[NEW BALANCE],ROW()-ROW(tblAnnuity[[#Headers],[BALANCE]])-1,1))</f>
        <v>15139.444499375362</v>
      </c>
      <c r="D105" s="5">
        <f>-IPMT(InterestRate/12,1,Term*12,tblAnnuity[[#This Row],[BALANCE]])</f>
        <v>66.235069684767211</v>
      </c>
      <c r="E105" s="2">
        <f>SUM(tblAnnuity[[#This Row],[BALANCE]:[INTEREST EARNED]])</f>
        <v>15205.67956906013</v>
      </c>
      <c r="F105" s="5">
        <f>tblAnnuity[[#This Row],[INTEREST EARNED]]-(tblAnnuity[[#This Row],[INTEREST EARNED]]*Contribution)</f>
        <v>0</v>
      </c>
      <c r="G105" s="5">
        <f>tblAnnuity[[#This Row],[INTEREST + BALANCE]]-tblAnnuity[[#This Row],[AMOUNT PAID TO INVESTOR]]</f>
        <v>15205.67956906013</v>
      </c>
    </row>
    <row r="106" spans="2:7" ht="12.75" customHeight="1" x14ac:dyDescent="0.15">
      <c r="B106" s="3">
        <v>97</v>
      </c>
      <c r="C106" s="5">
        <f>IF(ROW()-ROW(tblAnnuity[[#Headers],[BALANCE]])=1,PresentValue,INDEX(tblAnnuity[NEW BALANCE],ROW()-ROW(tblAnnuity[[#Headers],[BALANCE]])-1,1))</f>
        <v>15205.67956906013</v>
      </c>
      <c r="D106" s="5">
        <f>-IPMT(InterestRate/12,1,Term*12,tblAnnuity[[#This Row],[BALANCE]])</f>
        <v>66.524848114638061</v>
      </c>
      <c r="E106" s="2">
        <f>SUM(tblAnnuity[[#This Row],[BALANCE]:[INTEREST EARNED]])</f>
        <v>15272.204417174768</v>
      </c>
      <c r="F106" s="5">
        <f>tblAnnuity[[#This Row],[INTEREST EARNED]]-(tblAnnuity[[#This Row],[INTEREST EARNED]]*Contribution)</f>
        <v>0</v>
      </c>
      <c r="G106" s="5">
        <f>tblAnnuity[[#This Row],[INTEREST + BALANCE]]-tblAnnuity[[#This Row],[AMOUNT PAID TO INVESTOR]]</f>
        <v>15272.204417174768</v>
      </c>
    </row>
    <row r="107" spans="2:7" ht="12.75" customHeight="1" x14ac:dyDescent="0.15">
      <c r="B107" s="3">
        <v>98</v>
      </c>
      <c r="C107" s="5">
        <f>IF(ROW()-ROW(tblAnnuity[[#Headers],[BALANCE]])=1,PresentValue,INDEX(tblAnnuity[NEW BALANCE],ROW()-ROW(tblAnnuity[[#Headers],[BALANCE]])-1,1))</f>
        <v>15272.204417174768</v>
      </c>
      <c r="D107" s="5">
        <f>-IPMT(InterestRate/12,1,Term*12,tblAnnuity[[#This Row],[BALANCE]])</f>
        <v>66.815894325139595</v>
      </c>
      <c r="E107" s="2">
        <f>SUM(tblAnnuity[[#This Row],[BALANCE]:[INTEREST EARNED]])</f>
        <v>15339.020311499908</v>
      </c>
      <c r="F107" s="5">
        <f>tblAnnuity[[#This Row],[INTEREST EARNED]]-(tblAnnuity[[#This Row],[INTEREST EARNED]]*Contribution)</f>
        <v>0</v>
      </c>
      <c r="G107" s="5">
        <f>tblAnnuity[[#This Row],[INTEREST + BALANCE]]-tblAnnuity[[#This Row],[AMOUNT PAID TO INVESTOR]]</f>
        <v>15339.020311499908</v>
      </c>
    </row>
    <row r="108" spans="2:7" ht="12.75" customHeight="1" x14ac:dyDescent="0.15">
      <c r="B108" s="3">
        <v>99</v>
      </c>
      <c r="C108" s="5">
        <f>IF(ROW()-ROW(tblAnnuity[[#Headers],[BALANCE]])=1,PresentValue,INDEX(tblAnnuity[NEW BALANCE],ROW()-ROW(tblAnnuity[[#Headers],[BALANCE]])-1,1))</f>
        <v>15339.020311499908</v>
      </c>
      <c r="D108" s="5">
        <f>-IPMT(InterestRate/12,1,Term*12,tblAnnuity[[#This Row],[BALANCE]])</f>
        <v>67.108213862812093</v>
      </c>
      <c r="E108" s="2">
        <f>SUM(tblAnnuity[[#This Row],[BALANCE]:[INTEREST EARNED]])</f>
        <v>15406.128525362719</v>
      </c>
      <c r="F108" s="5">
        <f>tblAnnuity[[#This Row],[INTEREST EARNED]]-(tblAnnuity[[#This Row],[INTEREST EARNED]]*Contribution)</f>
        <v>0</v>
      </c>
      <c r="G108" s="5">
        <f>tblAnnuity[[#This Row],[INTEREST + BALANCE]]-tblAnnuity[[#This Row],[AMOUNT PAID TO INVESTOR]]</f>
        <v>15406.128525362719</v>
      </c>
    </row>
    <row r="109" spans="2:7" ht="12.75" customHeight="1" x14ac:dyDescent="0.15">
      <c r="B109" s="3">
        <v>100</v>
      </c>
      <c r="C109" s="5">
        <f>IF(ROW()-ROW(tblAnnuity[[#Headers],[BALANCE]])=1,PresentValue,INDEX(tblAnnuity[NEW BALANCE],ROW()-ROW(tblAnnuity[[#Headers],[BALANCE]])-1,1))</f>
        <v>15406.128525362719</v>
      </c>
      <c r="D109" s="5">
        <f>-IPMT(InterestRate/12,1,Term*12,tblAnnuity[[#This Row],[BALANCE]])</f>
        <v>67.401812298461877</v>
      </c>
      <c r="E109" s="2">
        <f>SUM(tblAnnuity[[#This Row],[BALANCE]:[INTEREST EARNED]])</f>
        <v>15473.530337661181</v>
      </c>
      <c r="F109" s="5">
        <f>tblAnnuity[[#This Row],[INTEREST EARNED]]-(tblAnnuity[[#This Row],[INTEREST EARNED]]*Contribution)</f>
        <v>0</v>
      </c>
      <c r="G109" s="5">
        <f>tblAnnuity[[#This Row],[INTEREST + BALANCE]]-tblAnnuity[[#This Row],[AMOUNT PAID TO INVESTOR]]</f>
        <v>15473.530337661181</v>
      </c>
    </row>
    <row r="110" spans="2:7" ht="12.75" customHeight="1" x14ac:dyDescent="0.15">
      <c r="B110" s="3">
        <v>101</v>
      </c>
      <c r="C110" s="5">
        <f>IF(ROW()-ROW(tblAnnuity[[#Headers],[BALANCE]])=1,PresentValue,INDEX(tblAnnuity[NEW BALANCE],ROW()-ROW(tblAnnuity[[#Headers],[BALANCE]])-1,1))</f>
        <v>15473.530337661181</v>
      </c>
      <c r="D110" s="5">
        <f>-IPMT(InterestRate/12,1,Term*12,tblAnnuity[[#This Row],[BALANCE]])</f>
        <v>67.696695227267654</v>
      </c>
      <c r="E110" s="2">
        <f>SUM(tblAnnuity[[#This Row],[BALANCE]:[INTEREST EARNED]])</f>
        <v>15541.227032888448</v>
      </c>
      <c r="F110" s="5">
        <f>tblAnnuity[[#This Row],[INTEREST EARNED]]-(tblAnnuity[[#This Row],[INTEREST EARNED]]*Contribution)</f>
        <v>0</v>
      </c>
      <c r="G110" s="5">
        <f>tblAnnuity[[#This Row],[INTEREST + BALANCE]]-tblAnnuity[[#This Row],[AMOUNT PAID TO INVESTOR]]</f>
        <v>15541.227032888448</v>
      </c>
    </row>
    <row r="111" spans="2:7" ht="12.75" customHeight="1" x14ac:dyDescent="0.15">
      <c r="B111" s="3">
        <v>102</v>
      </c>
      <c r="C111" s="5">
        <f>IF(ROW()-ROW(tblAnnuity[[#Headers],[BALANCE]])=1,PresentValue,INDEX(tblAnnuity[NEW BALANCE],ROW()-ROW(tblAnnuity[[#Headers],[BALANCE]])-1,1))</f>
        <v>15541.227032888448</v>
      </c>
      <c r="D111" s="5">
        <f>-IPMT(InterestRate/12,1,Term*12,tblAnnuity[[#This Row],[BALANCE]])</f>
        <v>67.992868268886951</v>
      </c>
      <c r="E111" s="2">
        <f>SUM(tblAnnuity[[#This Row],[BALANCE]:[INTEREST EARNED]])</f>
        <v>15609.219901157336</v>
      </c>
      <c r="F111" s="5">
        <f>tblAnnuity[[#This Row],[INTEREST EARNED]]-(tblAnnuity[[#This Row],[INTEREST EARNED]]*Contribution)</f>
        <v>0</v>
      </c>
      <c r="G111" s="5">
        <f>tblAnnuity[[#This Row],[INTEREST + BALANCE]]-tblAnnuity[[#This Row],[AMOUNT PAID TO INVESTOR]]</f>
        <v>15609.219901157336</v>
      </c>
    </row>
    <row r="112" spans="2:7" ht="12.75" customHeight="1" x14ac:dyDescent="0.15">
      <c r="B112" s="3">
        <v>103</v>
      </c>
      <c r="C112" s="5">
        <f>IF(ROW()-ROW(tblAnnuity[[#Headers],[BALANCE]])=1,PresentValue,INDEX(tblAnnuity[NEW BALANCE],ROW()-ROW(tblAnnuity[[#Headers],[BALANCE]])-1,1))</f>
        <v>15609.219901157336</v>
      </c>
      <c r="D112" s="5">
        <f>-IPMT(InterestRate/12,1,Term*12,tblAnnuity[[#This Row],[BALANCE]])</f>
        <v>68.290337067563343</v>
      </c>
      <c r="E112" s="2">
        <f>SUM(tblAnnuity[[#This Row],[BALANCE]:[INTEREST EARNED]])</f>
        <v>15677.510238224899</v>
      </c>
      <c r="F112" s="5">
        <f>tblAnnuity[[#This Row],[INTEREST EARNED]]-(tblAnnuity[[#This Row],[INTEREST EARNED]]*Contribution)</f>
        <v>0</v>
      </c>
      <c r="G112" s="5">
        <f>tblAnnuity[[#This Row],[INTEREST + BALANCE]]-tblAnnuity[[#This Row],[AMOUNT PAID TO INVESTOR]]</f>
        <v>15677.510238224899</v>
      </c>
    </row>
    <row r="113" spans="2:7" ht="12.75" customHeight="1" x14ac:dyDescent="0.15">
      <c r="B113" s="3">
        <v>104</v>
      </c>
      <c r="C113" s="5">
        <f>IF(ROW()-ROW(tblAnnuity[[#Headers],[BALANCE]])=1,PresentValue,INDEX(tblAnnuity[NEW BALANCE],ROW()-ROW(tblAnnuity[[#Headers],[BALANCE]])-1,1))</f>
        <v>15677.510238224899</v>
      </c>
      <c r="D113" s="5">
        <f>-IPMT(InterestRate/12,1,Term*12,tblAnnuity[[#This Row],[BALANCE]])</f>
        <v>68.589107292233919</v>
      </c>
      <c r="E113" s="2">
        <f>SUM(tblAnnuity[[#This Row],[BALANCE]:[INTEREST EARNED]])</f>
        <v>15746.099345517132</v>
      </c>
      <c r="F113" s="5">
        <f>tblAnnuity[[#This Row],[INTEREST EARNED]]-(tblAnnuity[[#This Row],[INTEREST EARNED]]*Contribution)</f>
        <v>0</v>
      </c>
      <c r="G113" s="5">
        <f>tblAnnuity[[#This Row],[INTEREST + BALANCE]]-tblAnnuity[[#This Row],[AMOUNT PAID TO INVESTOR]]</f>
        <v>15746.099345517132</v>
      </c>
    </row>
    <row r="114" spans="2:7" ht="12.75" customHeight="1" x14ac:dyDescent="0.15">
      <c r="B114" s="3">
        <v>105</v>
      </c>
      <c r="C114" s="5">
        <f>IF(ROW()-ROW(tblAnnuity[[#Headers],[BALANCE]])=1,PresentValue,INDEX(tblAnnuity[NEW BALANCE],ROW()-ROW(tblAnnuity[[#Headers],[BALANCE]])-1,1))</f>
        <v>15746.099345517132</v>
      </c>
      <c r="D114" s="5">
        <f>-IPMT(InterestRate/12,1,Term*12,tblAnnuity[[#This Row],[BALANCE]])</f>
        <v>68.889184636637452</v>
      </c>
      <c r="E114" s="2">
        <f>SUM(tblAnnuity[[#This Row],[BALANCE]:[INTEREST EARNED]])</f>
        <v>15814.988530153769</v>
      </c>
      <c r="F114" s="5">
        <f>tblAnnuity[[#This Row],[INTEREST EARNED]]-(tblAnnuity[[#This Row],[INTEREST EARNED]]*Contribution)</f>
        <v>0</v>
      </c>
      <c r="G114" s="5">
        <f>tblAnnuity[[#This Row],[INTEREST + BALANCE]]-tblAnnuity[[#This Row],[AMOUNT PAID TO INVESTOR]]</f>
        <v>15814.988530153769</v>
      </c>
    </row>
    <row r="115" spans="2:7" ht="12.75" customHeight="1" x14ac:dyDescent="0.15">
      <c r="B115" s="3">
        <v>106</v>
      </c>
      <c r="C115" s="5">
        <f>IF(ROW()-ROW(tblAnnuity[[#Headers],[BALANCE]])=1,PresentValue,INDEX(tblAnnuity[NEW BALANCE],ROW()-ROW(tblAnnuity[[#Headers],[BALANCE]])-1,1))</f>
        <v>15814.988530153769</v>
      </c>
      <c r="D115" s="5">
        <f>-IPMT(InterestRate/12,1,Term*12,tblAnnuity[[#This Row],[BALANCE]])</f>
        <v>69.190574819422736</v>
      </c>
      <c r="E115" s="2">
        <f>SUM(tblAnnuity[[#This Row],[BALANCE]:[INTEREST EARNED]])</f>
        <v>15884.179104973191</v>
      </c>
      <c r="F115" s="5">
        <f>tblAnnuity[[#This Row],[INTEREST EARNED]]-(tblAnnuity[[#This Row],[INTEREST EARNED]]*Contribution)</f>
        <v>0</v>
      </c>
      <c r="G115" s="5">
        <f>tblAnnuity[[#This Row],[INTEREST + BALANCE]]-tblAnnuity[[#This Row],[AMOUNT PAID TO INVESTOR]]</f>
        <v>15884.179104973191</v>
      </c>
    </row>
    <row r="116" spans="2:7" ht="12.75" customHeight="1" x14ac:dyDescent="0.15">
      <c r="B116" s="3">
        <v>107</v>
      </c>
      <c r="C116" s="5">
        <f>IF(ROW()-ROW(tblAnnuity[[#Headers],[BALANCE]])=1,PresentValue,INDEX(tblAnnuity[NEW BALANCE],ROW()-ROW(tblAnnuity[[#Headers],[BALANCE]])-1,1))</f>
        <v>15884.179104973191</v>
      </c>
      <c r="D116" s="5">
        <f>-IPMT(InterestRate/12,1,Term*12,tblAnnuity[[#This Row],[BALANCE]])</f>
        <v>69.493283584257711</v>
      </c>
      <c r="E116" s="2">
        <f>SUM(tblAnnuity[[#This Row],[BALANCE]:[INTEREST EARNED]])</f>
        <v>15953.672388557448</v>
      </c>
      <c r="F116" s="5">
        <f>tblAnnuity[[#This Row],[INTEREST EARNED]]-(tblAnnuity[[#This Row],[INTEREST EARNED]]*Contribution)</f>
        <v>0</v>
      </c>
      <c r="G116" s="5">
        <f>tblAnnuity[[#This Row],[INTEREST + BALANCE]]-tblAnnuity[[#This Row],[AMOUNT PAID TO INVESTOR]]</f>
        <v>15953.672388557448</v>
      </c>
    </row>
    <row r="117" spans="2:7" ht="12.75" customHeight="1" x14ac:dyDescent="0.15">
      <c r="B117" s="3">
        <v>108</v>
      </c>
      <c r="C117" s="5">
        <f>IF(ROW()-ROW(tblAnnuity[[#Headers],[BALANCE]])=1,PresentValue,INDEX(tblAnnuity[NEW BALANCE],ROW()-ROW(tblAnnuity[[#Headers],[BALANCE]])-1,1))</f>
        <v>15953.672388557448</v>
      </c>
      <c r="D117" s="5">
        <f>-IPMT(InterestRate/12,1,Term*12,tblAnnuity[[#This Row],[BALANCE]])</f>
        <v>69.797316699938833</v>
      </c>
      <c r="E117" s="2">
        <f>SUM(tblAnnuity[[#This Row],[BALANCE]:[INTEREST EARNED]])</f>
        <v>16023.469705257387</v>
      </c>
      <c r="F117" s="5">
        <f>tblAnnuity[[#This Row],[INTEREST EARNED]]-(tblAnnuity[[#This Row],[INTEREST EARNED]]*Contribution)</f>
        <v>0</v>
      </c>
      <c r="G117" s="5">
        <f>tblAnnuity[[#This Row],[INTEREST + BALANCE]]-tblAnnuity[[#This Row],[AMOUNT PAID TO INVESTOR]]</f>
        <v>16023.469705257387</v>
      </c>
    </row>
    <row r="118" spans="2:7" ht="12.75" customHeight="1" x14ac:dyDescent="0.15">
      <c r="B118" s="3">
        <v>109</v>
      </c>
      <c r="C118" s="5">
        <f>IF(ROW()-ROW(tblAnnuity[[#Headers],[BALANCE]])=1,PresentValue,INDEX(tblAnnuity[NEW BALANCE],ROW()-ROW(tblAnnuity[[#Headers],[BALANCE]])-1,1))</f>
        <v>16023.469705257387</v>
      </c>
      <c r="D118" s="5">
        <f>-IPMT(InterestRate/12,1,Term*12,tblAnnuity[[#This Row],[BALANCE]])</f>
        <v>70.102679960501064</v>
      </c>
      <c r="E118" s="2">
        <f>SUM(tblAnnuity[[#This Row],[BALANCE]:[INTEREST EARNED]])</f>
        <v>16093.572385217887</v>
      </c>
      <c r="F118" s="5">
        <f>tblAnnuity[[#This Row],[INTEREST EARNED]]-(tblAnnuity[[#This Row],[INTEREST EARNED]]*Contribution)</f>
        <v>0</v>
      </c>
      <c r="G118" s="5">
        <f>tblAnnuity[[#This Row],[INTEREST + BALANCE]]-tblAnnuity[[#This Row],[AMOUNT PAID TO INVESTOR]]</f>
        <v>16093.572385217887</v>
      </c>
    </row>
    <row r="119" spans="2:7" ht="12.75" customHeight="1" x14ac:dyDescent="0.15">
      <c r="B119" s="3">
        <v>110</v>
      </c>
      <c r="C119" s="5">
        <f>IF(ROW()-ROW(tblAnnuity[[#Headers],[BALANCE]])=1,PresentValue,INDEX(tblAnnuity[NEW BALANCE],ROW()-ROW(tblAnnuity[[#Headers],[BALANCE]])-1,1))</f>
        <v>16093.572385217887</v>
      </c>
      <c r="D119" s="5">
        <f>-IPMT(InterestRate/12,1,Term*12,tblAnnuity[[#This Row],[BALANCE]])</f>
        <v>70.409379185328248</v>
      </c>
      <c r="E119" s="2">
        <f>SUM(tblAnnuity[[#This Row],[BALANCE]:[INTEREST EARNED]])</f>
        <v>16163.981764403215</v>
      </c>
      <c r="F119" s="5">
        <f>tblAnnuity[[#This Row],[INTEREST EARNED]]-(tblAnnuity[[#This Row],[INTEREST EARNED]]*Contribution)</f>
        <v>0</v>
      </c>
      <c r="G119" s="5">
        <f>tblAnnuity[[#This Row],[INTEREST + BALANCE]]-tblAnnuity[[#This Row],[AMOUNT PAID TO INVESTOR]]</f>
        <v>16163.981764403215</v>
      </c>
    </row>
    <row r="120" spans="2:7" ht="12.75" customHeight="1" x14ac:dyDescent="0.15">
      <c r="B120" s="3">
        <v>111</v>
      </c>
      <c r="C120" s="5">
        <f>IF(ROW()-ROW(tblAnnuity[[#Headers],[BALANCE]])=1,PresentValue,INDEX(tblAnnuity[NEW BALANCE],ROW()-ROW(tblAnnuity[[#Headers],[BALANCE]])-1,1))</f>
        <v>16163.981764403215</v>
      </c>
      <c r="D120" s="5">
        <f>-IPMT(InterestRate/12,1,Term*12,tblAnnuity[[#This Row],[BALANCE]])</f>
        <v>70.717420219264056</v>
      </c>
      <c r="E120" s="2">
        <f>SUM(tblAnnuity[[#This Row],[BALANCE]:[INTEREST EARNED]])</f>
        <v>16234.699184622479</v>
      </c>
      <c r="F120" s="5">
        <f>tblAnnuity[[#This Row],[INTEREST EARNED]]-(tblAnnuity[[#This Row],[INTEREST EARNED]]*Contribution)</f>
        <v>0</v>
      </c>
      <c r="G120" s="5">
        <f>tblAnnuity[[#This Row],[INTEREST + BALANCE]]-tblAnnuity[[#This Row],[AMOUNT PAID TO INVESTOR]]</f>
        <v>16234.699184622479</v>
      </c>
    </row>
    <row r="121" spans="2:7" ht="12.75" customHeight="1" x14ac:dyDescent="0.15">
      <c r="B121" s="3">
        <v>112</v>
      </c>
      <c r="C121" s="5">
        <f>IF(ROW()-ROW(tblAnnuity[[#Headers],[BALANCE]])=1,PresentValue,INDEX(tblAnnuity[NEW BALANCE],ROW()-ROW(tblAnnuity[[#Headers],[BALANCE]])-1,1))</f>
        <v>16234.699184622479</v>
      </c>
      <c r="D121" s="5">
        <f>-IPMT(InterestRate/12,1,Term*12,tblAnnuity[[#This Row],[BALANCE]])</f>
        <v>71.026808932723341</v>
      </c>
      <c r="E121" s="2">
        <f>SUM(tblAnnuity[[#This Row],[BALANCE]:[INTEREST EARNED]])</f>
        <v>16305.725993555203</v>
      </c>
      <c r="F121" s="5">
        <f>tblAnnuity[[#This Row],[INTEREST EARNED]]-(tblAnnuity[[#This Row],[INTEREST EARNED]]*Contribution)</f>
        <v>0</v>
      </c>
      <c r="G121" s="5">
        <f>tblAnnuity[[#This Row],[INTEREST + BALANCE]]-tblAnnuity[[#This Row],[AMOUNT PAID TO INVESTOR]]</f>
        <v>16305.725993555203</v>
      </c>
    </row>
    <row r="122" spans="2:7" ht="12.75" customHeight="1" x14ac:dyDescent="0.15">
      <c r="B122" s="3">
        <v>113</v>
      </c>
      <c r="C122" s="5">
        <f>IF(ROW()-ROW(tblAnnuity[[#Headers],[BALANCE]])=1,PresentValue,INDEX(tblAnnuity[NEW BALANCE],ROW()-ROW(tblAnnuity[[#Headers],[BALANCE]])-1,1))</f>
        <v>16305.725993555203</v>
      </c>
      <c r="D122" s="5">
        <f>-IPMT(InterestRate/12,1,Term*12,tblAnnuity[[#This Row],[BALANCE]])</f>
        <v>71.337551221804006</v>
      </c>
      <c r="E122" s="2">
        <f>SUM(tblAnnuity[[#This Row],[BALANCE]:[INTEREST EARNED]])</f>
        <v>16377.063544777007</v>
      </c>
      <c r="F122" s="5">
        <f>tblAnnuity[[#This Row],[INTEREST EARNED]]-(tblAnnuity[[#This Row],[INTEREST EARNED]]*Contribution)</f>
        <v>0</v>
      </c>
      <c r="G122" s="5">
        <f>tblAnnuity[[#This Row],[INTEREST + BALANCE]]-tblAnnuity[[#This Row],[AMOUNT PAID TO INVESTOR]]</f>
        <v>16377.063544777007</v>
      </c>
    </row>
    <row r="123" spans="2:7" ht="12.75" customHeight="1" x14ac:dyDescent="0.15">
      <c r="B123" s="3">
        <v>114</v>
      </c>
      <c r="C123" s="5">
        <f>IF(ROW()-ROW(tblAnnuity[[#Headers],[BALANCE]])=1,PresentValue,INDEX(tblAnnuity[NEW BALANCE],ROW()-ROW(tblAnnuity[[#Headers],[BALANCE]])-1,1))</f>
        <v>16377.063544777007</v>
      </c>
      <c r="D123" s="5">
        <f>-IPMT(InterestRate/12,1,Term*12,tblAnnuity[[#This Row],[BALANCE]])</f>
        <v>71.649653008399397</v>
      </c>
      <c r="E123" s="2">
        <f>SUM(tblAnnuity[[#This Row],[BALANCE]:[INTEREST EARNED]])</f>
        <v>16448.713197785408</v>
      </c>
      <c r="F123" s="5">
        <f>tblAnnuity[[#This Row],[INTEREST EARNED]]-(tblAnnuity[[#This Row],[INTEREST EARNED]]*Contribution)</f>
        <v>0</v>
      </c>
      <c r="G123" s="5">
        <f>tblAnnuity[[#This Row],[INTEREST + BALANCE]]-tblAnnuity[[#This Row],[AMOUNT PAID TO INVESTOR]]</f>
        <v>16448.713197785408</v>
      </c>
    </row>
    <row r="124" spans="2:7" ht="12.75" customHeight="1" x14ac:dyDescent="0.15">
      <c r="B124" s="3">
        <v>115</v>
      </c>
      <c r="C124" s="5">
        <f>IF(ROW()-ROW(tblAnnuity[[#Headers],[BALANCE]])=1,PresentValue,INDEX(tblAnnuity[NEW BALANCE],ROW()-ROW(tblAnnuity[[#Headers],[BALANCE]])-1,1))</f>
        <v>16448.713197785408</v>
      </c>
      <c r="D124" s="5">
        <f>-IPMT(InterestRate/12,1,Term*12,tblAnnuity[[#This Row],[BALANCE]])</f>
        <v>71.963120240311156</v>
      </c>
      <c r="E124" s="2">
        <f>SUM(tblAnnuity[[#This Row],[BALANCE]:[INTEREST EARNED]])</f>
        <v>16520.676318025719</v>
      </c>
      <c r="F124" s="5">
        <f>tblAnnuity[[#This Row],[INTEREST EARNED]]-(tblAnnuity[[#This Row],[INTEREST EARNED]]*Contribution)</f>
        <v>0</v>
      </c>
      <c r="G124" s="5">
        <f>tblAnnuity[[#This Row],[INTEREST + BALANCE]]-tblAnnuity[[#This Row],[AMOUNT PAID TO INVESTOR]]</f>
        <v>16520.676318025719</v>
      </c>
    </row>
    <row r="125" spans="2:7" ht="12.75" customHeight="1" x14ac:dyDescent="0.15">
      <c r="B125" s="3">
        <v>116</v>
      </c>
      <c r="C125" s="5">
        <f>IF(ROW()-ROW(tblAnnuity[[#Headers],[BALANCE]])=1,PresentValue,INDEX(tblAnnuity[NEW BALANCE],ROW()-ROW(tblAnnuity[[#Headers],[BALANCE]])-1,1))</f>
        <v>16520.676318025719</v>
      </c>
      <c r="D125" s="5">
        <f>-IPMT(InterestRate/12,1,Term*12,tblAnnuity[[#This Row],[BALANCE]])</f>
        <v>72.277958891362516</v>
      </c>
      <c r="E125" s="2">
        <f>SUM(tblAnnuity[[#This Row],[BALANCE]:[INTEREST EARNED]])</f>
        <v>16592.95427691708</v>
      </c>
      <c r="F125" s="5">
        <f>tblAnnuity[[#This Row],[INTEREST EARNED]]-(tblAnnuity[[#This Row],[INTEREST EARNED]]*Contribution)</f>
        <v>0</v>
      </c>
      <c r="G125" s="5">
        <f>tblAnnuity[[#This Row],[INTEREST + BALANCE]]-tblAnnuity[[#This Row],[AMOUNT PAID TO INVESTOR]]</f>
        <v>16592.95427691708</v>
      </c>
    </row>
    <row r="126" spans="2:7" ht="12.75" customHeight="1" x14ac:dyDescent="0.15">
      <c r="B126" s="3">
        <v>117</v>
      </c>
      <c r="C126" s="5">
        <f>IF(ROW()-ROW(tblAnnuity[[#Headers],[BALANCE]])=1,PresentValue,INDEX(tblAnnuity[NEW BALANCE],ROW()-ROW(tblAnnuity[[#Headers],[BALANCE]])-1,1))</f>
        <v>16592.95427691708</v>
      </c>
      <c r="D126" s="5">
        <f>-IPMT(InterestRate/12,1,Term*12,tblAnnuity[[#This Row],[BALANCE]])</f>
        <v>72.594174961512223</v>
      </c>
      <c r="E126" s="2">
        <f>SUM(tblAnnuity[[#This Row],[BALANCE]:[INTEREST EARNED]])</f>
        <v>16665.548451878592</v>
      </c>
      <c r="F126" s="5">
        <f>tblAnnuity[[#This Row],[INTEREST EARNED]]-(tblAnnuity[[#This Row],[INTEREST EARNED]]*Contribution)</f>
        <v>0</v>
      </c>
      <c r="G126" s="5">
        <f>tblAnnuity[[#This Row],[INTEREST + BALANCE]]-tblAnnuity[[#This Row],[AMOUNT PAID TO INVESTOR]]</f>
        <v>16665.548451878592</v>
      </c>
    </row>
    <row r="127" spans="2:7" ht="12.75" customHeight="1" x14ac:dyDescent="0.15">
      <c r="B127" s="3">
        <v>118</v>
      </c>
      <c r="C127" s="5">
        <f>IF(ROW()-ROW(tblAnnuity[[#Headers],[BALANCE]])=1,PresentValue,INDEX(tblAnnuity[NEW BALANCE],ROW()-ROW(tblAnnuity[[#Headers],[BALANCE]])-1,1))</f>
        <v>16665.548451878592</v>
      </c>
      <c r="D127" s="5">
        <f>-IPMT(InterestRate/12,1,Term*12,tblAnnuity[[#This Row],[BALANCE]])</f>
        <v>72.91177447696883</v>
      </c>
      <c r="E127" s="2">
        <f>SUM(tblAnnuity[[#This Row],[BALANCE]:[INTEREST EARNED]])</f>
        <v>16738.460226355561</v>
      </c>
      <c r="F127" s="5">
        <f>tblAnnuity[[#This Row],[INTEREST EARNED]]-(tblAnnuity[[#This Row],[INTEREST EARNED]]*Contribution)</f>
        <v>0</v>
      </c>
      <c r="G127" s="5">
        <f>tblAnnuity[[#This Row],[INTEREST + BALANCE]]-tblAnnuity[[#This Row],[AMOUNT PAID TO INVESTOR]]</f>
        <v>16738.460226355561</v>
      </c>
    </row>
    <row r="128" spans="2:7" ht="12.75" customHeight="1" x14ac:dyDescent="0.15">
      <c r="B128" s="3">
        <v>119</v>
      </c>
      <c r="C128" s="5">
        <f>IF(ROW()-ROW(tblAnnuity[[#Headers],[BALANCE]])=1,PresentValue,INDEX(tblAnnuity[NEW BALANCE],ROW()-ROW(tblAnnuity[[#Headers],[BALANCE]])-1,1))</f>
        <v>16738.460226355561</v>
      </c>
      <c r="D128" s="5">
        <f>-IPMT(InterestRate/12,1,Term*12,tblAnnuity[[#This Row],[BALANCE]])</f>
        <v>73.230763490305577</v>
      </c>
      <c r="E128" s="2">
        <f>SUM(tblAnnuity[[#This Row],[BALANCE]:[INTEREST EARNED]])</f>
        <v>16811.690989845865</v>
      </c>
      <c r="F128" s="5">
        <f>tblAnnuity[[#This Row],[INTEREST EARNED]]-(tblAnnuity[[#This Row],[INTEREST EARNED]]*Contribution)</f>
        <v>0</v>
      </c>
      <c r="G128" s="5">
        <f>tblAnnuity[[#This Row],[INTEREST + BALANCE]]-tblAnnuity[[#This Row],[AMOUNT PAID TO INVESTOR]]</f>
        <v>16811.690989845865</v>
      </c>
    </row>
    <row r="129" spans="2:7" s="6" customFormat="1" ht="12.75" customHeight="1" x14ac:dyDescent="0.15">
      <c r="B129" s="3">
        <v>120</v>
      </c>
      <c r="C129" s="5">
        <f>IF(ROW()-ROW(tblAnnuity[[#Headers],[BALANCE]])=1,PresentValue,INDEX(tblAnnuity[NEW BALANCE],ROW()-ROW(tblAnnuity[[#Headers],[BALANCE]])-1,1))</f>
        <v>16811.690989845865</v>
      </c>
      <c r="D129" s="5">
        <f>-IPMT(InterestRate/12,1,Term*12,tblAnnuity[[#This Row],[BALANCE]])</f>
        <v>73.551148080575658</v>
      </c>
      <c r="E129" s="2">
        <f>SUM(tblAnnuity[[#This Row],[BALANCE]:[INTEREST EARNED]])</f>
        <v>16885.242137926442</v>
      </c>
      <c r="F129" s="5">
        <f>tblAnnuity[[#This Row],[INTEREST EARNED]]-(tblAnnuity[[#This Row],[INTEREST EARNED]]*Contribution)</f>
        <v>0</v>
      </c>
      <c r="G129" s="5">
        <f>tblAnnuity[[#This Row],[INTEREST + BALANCE]]-tblAnnuity[[#This Row],[AMOUNT PAID TO INVESTOR]]</f>
        <v>16885.242137926442</v>
      </c>
    </row>
    <row r="130" spans="2:7" ht="12.75" customHeight="1" x14ac:dyDescent="0.15">
      <c r="B130" s="3">
        <v>121</v>
      </c>
      <c r="C130" s="5">
        <f>IF(ROW()-ROW(tblAnnuity[[#Headers],[BALANCE]])=1,PresentValue,INDEX(tblAnnuity[NEW BALANCE],ROW()-ROW(tblAnnuity[[#Headers],[BALANCE]])-1,1))</f>
        <v>16885.242137926442</v>
      </c>
      <c r="D130" s="5">
        <f>-IPMT(InterestRate/12,1,Term*12,tblAnnuity[[#This Row],[BALANCE]])</f>
        <v>73.872934353428178</v>
      </c>
      <c r="E130" s="2">
        <f>SUM(tblAnnuity[[#This Row],[BALANCE]:[INTEREST EARNED]])</f>
        <v>16959.11507227987</v>
      </c>
      <c r="F130" s="5">
        <f>tblAnnuity[[#This Row],[INTEREST EARNED]]-(tblAnnuity[[#This Row],[INTEREST EARNED]]*Contribution)</f>
        <v>0</v>
      </c>
      <c r="G130" s="5">
        <f>tblAnnuity[[#This Row],[INTEREST + BALANCE]]-tblAnnuity[[#This Row],[AMOUNT PAID TO INVESTOR]]</f>
        <v>16959.11507227987</v>
      </c>
    </row>
    <row r="131" spans="2:7" ht="12.75" customHeight="1" x14ac:dyDescent="0.15">
      <c r="B131" s="3">
        <v>122</v>
      </c>
      <c r="C131" s="5">
        <f>IF(ROW()-ROW(tblAnnuity[[#Headers],[BALANCE]])=1,PresentValue,INDEX(tblAnnuity[NEW BALANCE],ROW()-ROW(tblAnnuity[[#Headers],[BALANCE]])-1,1))</f>
        <v>16959.11507227987</v>
      </c>
      <c r="D131" s="5">
        <f>-IPMT(InterestRate/12,1,Term*12,tblAnnuity[[#This Row],[BALANCE]])</f>
        <v>74.196128441224431</v>
      </c>
      <c r="E131" s="2">
        <f>SUM(tblAnnuity[[#This Row],[BALANCE]:[INTEREST EARNED]])</f>
        <v>17033.311200721095</v>
      </c>
      <c r="F131" s="5">
        <f>tblAnnuity[[#This Row],[INTEREST EARNED]]-(tblAnnuity[[#This Row],[INTEREST EARNED]]*Contribution)</f>
        <v>0</v>
      </c>
      <c r="G131" s="5">
        <f>tblAnnuity[[#This Row],[INTEREST + BALANCE]]-tblAnnuity[[#This Row],[AMOUNT PAID TO INVESTOR]]</f>
        <v>17033.311200721095</v>
      </c>
    </row>
    <row r="132" spans="2:7" ht="12.75" customHeight="1" x14ac:dyDescent="0.15">
      <c r="B132" s="3">
        <v>123</v>
      </c>
      <c r="C132" s="5">
        <f>IF(ROW()-ROW(tblAnnuity[[#Headers],[BALANCE]])=1,PresentValue,INDEX(tblAnnuity[NEW BALANCE],ROW()-ROW(tblAnnuity[[#Headers],[BALANCE]])-1,1))</f>
        <v>17033.311200721095</v>
      </c>
      <c r="D132" s="5">
        <f>-IPMT(InterestRate/12,1,Term*12,tblAnnuity[[#This Row],[BALANCE]])</f>
        <v>74.520736503154779</v>
      </c>
      <c r="E132" s="2">
        <f>SUM(tblAnnuity[[#This Row],[BALANCE]:[INTEREST EARNED]])</f>
        <v>17107.831937224251</v>
      </c>
      <c r="F132" s="5">
        <f>tblAnnuity[[#This Row],[INTEREST EARNED]]-(tblAnnuity[[#This Row],[INTEREST EARNED]]*Contribution)</f>
        <v>0</v>
      </c>
      <c r="G132" s="5">
        <f>tblAnnuity[[#This Row],[INTEREST + BALANCE]]-tblAnnuity[[#This Row],[AMOUNT PAID TO INVESTOR]]</f>
        <v>17107.831937224251</v>
      </c>
    </row>
    <row r="133" spans="2:7" ht="12.75" customHeight="1" x14ac:dyDescent="0.15">
      <c r="B133" s="3">
        <v>124</v>
      </c>
      <c r="C133" s="5">
        <f>IF(ROW()-ROW(tblAnnuity[[#Headers],[BALANCE]])=1,PresentValue,INDEX(tblAnnuity[NEW BALANCE],ROW()-ROW(tblAnnuity[[#Headers],[BALANCE]])-1,1))</f>
        <v>17107.831937224251</v>
      </c>
      <c r="D133" s="5">
        <f>-IPMT(InterestRate/12,1,Term*12,tblAnnuity[[#This Row],[BALANCE]])</f>
        <v>74.846764725356095</v>
      </c>
      <c r="E133" s="2">
        <f>SUM(tblAnnuity[[#This Row],[BALANCE]:[INTEREST EARNED]])</f>
        <v>17182.678701949608</v>
      </c>
      <c r="F133" s="5">
        <f>tblAnnuity[[#This Row],[INTEREST EARNED]]-(tblAnnuity[[#This Row],[INTEREST EARNED]]*Contribution)</f>
        <v>0</v>
      </c>
      <c r="G133" s="5">
        <f>tblAnnuity[[#This Row],[INTEREST + BALANCE]]-tblAnnuity[[#This Row],[AMOUNT PAID TO INVESTOR]]</f>
        <v>17182.678701949608</v>
      </c>
    </row>
    <row r="134" spans="2:7" ht="12.75" customHeight="1" x14ac:dyDescent="0.15">
      <c r="B134" s="3">
        <v>125</v>
      </c>
      <c r="C134" s="5">
        <f>IF(ROW()-ROW(tblAnnuity[[#Headers],[BALANCE]])=1,PresentValue,INDEX(tblAnnuity[NEW BALANCE],ROW()-ROW(tblAnnuity[[#Headers],[BALANCE]])-1,1))</f>
        <v>17182.678701949608</v>
      </c>
      <c r="D134" s="5">
        <f>-IPMT(InterestRate/12,1,Term*12,tblAnnuity[[#This Row],[BALANCE]])</f>
        <v>75.174219321029526</v>
      </c>
      <c r="E134" s="2">
        <f>SUM(tblAnnuity[[#This Row],[BALANCE]:[INTEREST EARNED]])</f>
        <v>17257.852921270638</v>
      </c>
      <c r="F134" s="5">
        <f>tblAnnuity[[#This Row],[INTEREST EARNED]]-(tblAnnuity[[#This Row],[INTEREST EARNED]]*Contribution)</f>
        <v>0</v>
      </c>
      <c r="G134" s="5">
        <f>tblAnnuity[[#This Row],[INTEREST + BALANCE]]-tblAnnuity[[#This Row],[AMOUNT PAID TO INVESTOR]]</f>
        <v>17257.852921270638</v>
      </c>
    </row>
    <row r="135" spans="2:7" ht="12.75" customHeight="1" x14ac:dyDescent="0.15">
      <c r="B135" s="3">
        <v>126</v>
      </c>
      <c r="C135" s="5">
        <f>IF(ROW()-ROW(tblAnnuity[[#Headers],[BALANCE]])=1,PresentValue,INDEX(tblAnnuity[NEW BALANCE],ROW()-ROW(tblAnnuity[[#Headers],[BALANCE]])-1,1))</f>
        <v>17257.852921270638</v>
      </c>
      <c r="D135" s="5">
        <f>-IPMT(InterestRate/12,1,Term*12,tblAnnuity[[#This Row],[BALANCE]])</f>
        <v>75.503106530559037</v>
      </c>
      <c r="E135" s="2">
        <f>SUM(tblAnnuity[[#This Row],[BALANCE]:[INTEREST EARNED]])</f>
        <v>17333.356027801197</v>
      </c>
      <c r="F135" s="5">
        <f>tblAnnuity[[#This Row],[INTEREST EARNED]]-(tblAnnuity[[#This Row],[INTEREST EARNED]]*Contribution)</f>
        <v>0</v>
      </c>
      <c r="G135" s="5">
        <f>tblAnnuity[[#This Row],[INTEREST + BALANCE]]-tblAnnuity[[#This Row],[AMOUNT PAID TO INVESTOR]]</f>
        <v>17333.356027801197</v>
      </c>
    </row>
    <row r="136" spans="2:7" ht="12.75" customHeight="1" x14ac:dyDescent="0.15">
      <c r="B136" s="3">
        <v>127</v>
      </c>
      <c r="C136" s="5">
        <f>IF(ROW()-ROW(tblAnnuity[[#Headers],[BALANCE]])=1,PresentValue,INDEX(tblAnnuity[NEW BALANCE],ROW()-ROW(tblAnnuity[[#Headers],[BALANCE]])-1,1))</f>
        <v>17333.356027801197</v>
      </c>
      <c r="D136" s="5">
        <f>-IPMT(InterestRate/12,1,Term*12,tblAnnuity[[#This Row],[BALANCE]])</f>
        <v>75.833432621630237</v>
      </c>
      <c r="E136" s="2">
        <f>SUM(tblAnnuity[[#This Row],[BALANCE]:[INTEREST EARNED]])</f>
        <v>17409.189460422829</v>
      </c>
      <c r="F136" s="5">
        <f>tblAnnuity[[#This Row],[INTEREST EARNED]]-(tblAnnuity[[#This Row],[INTEREST EARNED]]*Contribution)</f>
        <v>0</v>
      </c>
      <c r="G136" s="5">
        <f>tblAnnuity[[#This Row],[INTEREST + BALANCE]]-tblAnnuity[[#This Row],[AMOUNT PAID TO INVESTOR]]</f>
        <v>17409.189460422829</v>
      </c>
    </row>
    <row r="137" spans="2:7" ht="12.75" customHeight="1" x14ac:dyDescent="0.15">
      <c r="B137" s="3">
        <v>128</v>
      </c>
      <c r="C137" s="5">
        <f>IF(ROW()-ROW(tblAnnuity[[#Headers],[BALANCE]])=1,PresentValue,INDEX(tblAnnuity[NEW BALANCE],ROW()-ROW(tblAnnuity[[#Headers],[BALANCE]])-1,1))</f>
        <v>17409.189460422829</v>
      </c>
      <c r="D137" s="5">
        <f>-IPMT(InterestRate/12,1,Term*12,tblAnnuity[[#This Row],[BALANCE]])</f>
        <v>76.165203889349868</v>
      </c>
      <c r="E137" s="2">
        <f>SUM(tblAnnuity[[#This Row],[BALANCE]:[INTEREST EARNED]])</f>
        <v>17485.354664312181</v>
      </c>
      <c r="F137" s="5">
        <f>tblAnnuity[[#This Row],[INTEREST EARNED]]-(tblAnnuity[[#This Row],[INTEREST EARNED]]*Contribution)</f>
        <v>0</v>
      </c>
      <c r="G137" s="5">
        <f>tblAnnuity[[#This Row],[INTEREST + BALANCE]]-tblAnnuity[[#This Row],[AMOUNT PAID TO INVESTOR]]</f>
        <v>17485.354664312181</v>
      </c>
    </row>
    <row r="138" spans="2:7" ht="12.75" customHeight="1" x14ac:dyDescent="0.15">
      <c r="B138" s="3">
        <v>129</v>
      </c>
      <c r="C138" s="5">
        <f>IF(ROW()-ROW(tblAnnuity[[#Headers],[BALANCE]])=1,PresentValue,INDEX(tblAnnuity[NEW BALANCE],ROW()-ROW(tblAnnuity[[#Headers],[BALANCE]])-1,1))</f>
        <v>17485.354664312181</v>
      </c>
      <c r="D138" s="5">
        <f>-IPMT(InterestRate/12,1,Term*12,tblAnnuity[[#This Row],[BALANCE]])</f>
        <v>76.49842665636578</v>
      </c>
      <c r="E138" s="2">
        <f>SUM(tblAnnuity[[#This Row],[BALANCE]:[INTEREST EARNED]])</f>
        <v>17561.853090968547</v>
      </c>
      <c r="F138" s="5">
        <f>tblAnnuity[[#This Row],[INTEREST EARNED]]-(tblAnnuity[[#This Row],[INTEREST EARNED]]*Contribution)</f>
        <v>0</v>
      </c>
      <c r="G138" s="5">
        <f>tblAnnuity[[#This Row],[INTEREST + BALANCE]]-tblAnnuity[[#This Row],[AMOUNT PAID TO INVESTOR]]</f>
        <v>17561.853090968547</v>
      </c>
    </row>
    <row r="139" spans="2:7" ht="12.75" customHeight="1" x14ac:dyDescent="0.15">
      <c r="B139" s="3">
        <v>130</v>
      </c>
      <c r="C139" s="5">
        <f>IF(ROW()-ROW(tblAnnuity[[#Headers],[BALANCE]])=1,PresentValue,INDEX(tblAnnuity[NEW BALANCE],ROW()-ROW(tblAnnuity[[#Headers],[BALANCE]])-1,1))</f>
        <v>17561.853090968547</v>
      </c>
      <c r="D139" s="5">
        <f>-IPMT(InterestRate/12,1,Term*12,tblAnnuity[[#This Row],[BALANCE]])</f>
        <v>76.833107272987391</v>
      </c>
      <c r="E139" s="2">
        <f>SUM(tblAnnuity[[#This Row],[BALANCE]:[INTEREST EARNED]])</f>
        <v>17638.686198241536</v>
      </c>
      <c r="F139" s="5">
        <f>tblAnnuity[[#This Row],[INTEREST EARNED]]-(tblAnnuity[[#This Row],[INTEREST EARNED]]*Contribution)</f>
        <v>0</v>
      </c>
      <c r="G139" s="5">
        <f>tblAnnuity[[#This Row],[INTEREST + BALANCE]]-tblAnnuity[[#This Row],[AMOUNT PAID TO INVESTOR]]</f>
        <v>17638.686198241536</v>
      </c>
    </row>
    <row r="140" spans="2:7" ht="12.75" customHeight="1" x14ac:dyDescent="0.15">
      <c r="B140" s="3">
        <v>131</v>
      </c>
      <c r="C140" s="5">
        <f>IF(ROW()-ROW(tblAnnuity[[#Headers],[BALANCE]])=1,PresentValue,INDEX(tblAnnuity[NEW BALANCE],ROW()-ROW(tblAnnuity[[#Headers],[BALANCE]])-1,1))</f>
        <v>17638.686198241536</v>
      </c>
      <c r="D140" s="5">
        <f>-IPMT(InterestRate/12,1,Term*12,tblAnnuity[[#This Row],[BALANCE]])</f>
        <v>77.169252117306712</v>
      </c>
      <c r="E140" s="2">
        <f>SUM(tblAnnuity[[#This Row],[BALANCE]:[INTEREST EARNED]])</f>
        <v>17715.855450358842</v>
      </c>
      <c r="F140" s="5">
        <f>tblAnnuity[[#This Row],[INTEREST EARNED]]-(tblAnnuity[[#This Row],[INTEREST EARNED]]*Contribution)</f>
        <v>0</v>
      </c>
      <c r="G140" s="5">
        <f>tblAnnuity[[#This Row],[INTEREST + BALANCE]]-tblAnnuity[[#This Row],[AMOUNT PAID TO INVESTOR]]</f>
        <v>17715.855450358842</v>
      </c>
    </row>
    <row r="141" spans="2:7" ht="12.75" customHeight="1" x14ac:dyDescent="0.15">
      <c r="B141" s="3">
        <v>132</v>
      </c>
      <c r="C141" s="5">
        <f>IF(ROW()-ROW(tblAnnuity[[#Headers],[BALANCE]])=1,PresentValue,INDEX(tblAnnuity[NEW BALANCE],ROW()-ROW(tblAnnuity[[#Headers],[BALANCE]])-1,1))</f>
        <v>17715.855450358842</v>
      </c>
      <c r="D141" s="5">
        <f>-IPMT(InterestRate/12,1,Term*12,tblAnnuity[[#This Row],[BALANCE]])</f>
        <v>77.506867595319932</v>
      </c>
      <c r="E141" s="2">
        <f>SUM(tblAnnuity[[#This Row],[BALANCE]:[INTEREST EARNED]])</f>
        <v>17793.362317954161</v>
      </c>
      <c r="F141" s="5">
        <f>tblAnnuity[[#This Row],[INTEREST EARNED]]-(tblAnnuity[[#This Row],[INTEREST EARNED]]*Contribution)</f>
        <v>0</v>
      </c>
      <c r="G141" s="5">
        <f>tblAnnuity[[#This Row],[INTEREST + BALANCE]]-tblAnnuity[[#This Row],[AMOUNT PAID TO INVESTOR]]</f>
        <v>17793.362317954161</v>
      </c>
    </row>
    <row r="142" spans="2:7" ht="12.75" customHeight="1" x14ac:dyDescent="0.15">
      <c r="B142" s="3">
        <v>133</v>
      </c>
      <c r="C142" s="5">
        <f>IF(ROW()-ROW(tblAnnuity[[#Headers],[BALANCE]])=1,PresentValue,INDEX(tblAnnuity[NEW BALANCE],ROW()-ROW(tblAnnuity[[#Headers],[BALANCE]])-1,1))</f>
        <v>17793.362317954161</v>
      </c>
      <c r="D142" s="5">
        <f>-IPMT(InterestRate/12,1,Term*12,tblAnnuity[[#This Row],[BALANCE]])</f>
        <v>77.845960141049446</v>
      </c>
      <c r="E142" s="2">
        <f>SUM(tblAnnuity[[#This Row],[BALANCE]:[INTEREST EARNED]])</f>
        <v>17871.208278095211</v>
      </c>
      <c r="F142" s="5">
        <f>tblAnnuity[[#This Row],[INTEREST EARNED]]-(tblAnnuity[[#This Row],[INTEREST EARNED]]*Contribution)</f>
        <v>0</v>
      </c>
      <c r="G142" s="5">
        <f>tblAnnuity[[#This Row],[INTEREST + BALANCE]]-tblAnnuity[[#This Row],[AMOUNT PAID TO INVESTOR]]</f>
        <v>17871.208278095211</v>
      </c>
    </row>
    <row r="143" spans="2:7" ht="12.75" customHeight="1" x14ac:dyDescent="0.15">
      <c r="B143" s="3">
        <v>134</v>
      </c>
      <c r="C143" s="5">
        <f>IF(ROW()-ROW(tblAnnuity[[#Headers],[BALANCE]])=1,PresentValue,INDEX(tblAnnuity[NEW BALANCE],ROW()-ROW(tblAnnuity[[#Headers],[BALANCE]])-1,1))</f>
        <v>17871.208278095211</v>
      </c>
      <c r="D143" s="5">
        <f>-IPMT(InterestRate/12,1,Term*12,tblAnnuity[[#This Row],[BALANCE]])</f>
        <v>78.186536216666539</v>
      </c>
      <c r="E143" s="2">
        <f>SUM(tblAnnuity[[#This Row],[BALANCE]:[INTEREST EARNED]])</f>
        <v>17949.39481431188</v>
      </c>
      <c r="F143" s="5">
        <f>tblAnnuity[[#This Row],[INTEREST EARNED]]-(tblAnnuity[[#This Row],[INTEREST EARNED]]*Contribution)</f>
        <v>0</v>
      </c>
      <c r="G143" s="5">
        <f>tblAnnuity[[#This Row],[INTEREST + BALANCE]]-tblAnnuity[[#This Row],[AMOUNT PAID TO INVESTOR]]</f>
        <v>17949.39481431188</v>
      </c>
    </row>
    <row r="144" spans="2:7" ht="12.75" customHeight="1" x14ac:dyDescent="0.15">
      <c r="B144" s="3">
        <v>135</v>
      </c>
      <c r="C144" s="5">
        <f>IF(ROW()-ROW(tblAnnuity[[#Headers],[BALANCE]])=1,PresentValue,INDEX(tblAnnuity[NEW BALANCE],ROW()-ROW(tblAnnuity[[#Headers],[BALANCE]])-1,1))</f>
        <v>17949.39481431188</v>
      </c>
      <c r="D144" s="5">
        <f>-IPMT(InterestRate/12,1,Term*12,tblAnnuity[[#This Row],[BALANCE]])</f>
        <v>78.528602312614467</v>
      </c>
      <c r="E144" s="2">
        <f>SUM(tblAnnuity[[#This Row],[BALANCE]:[INTEREST EARNED]])</f>
        <v>18027.923416624493</v>
      </c>
      <c r="F144" s="5">
        <f>tblAnnuity[[#This Row],[INTEREST EARNED]]-(tblAnnuity[[#This Row],[INTEREST EARNED]]*Contribution)</f>
        <v>0</v>
      </c>
      <c r="G144" s="5">
        <f>tblAnnuity[[#This Row],[INTEREST + BALANCE]]-tblAnnuity[[#This Row],[AMOUNT PAID TO INVESTOR]]</f>
        <v>18027.923416624493</v>
      </c>
    </row>
    <row r="145" spans="2:7" ht="12.75" customHeight="1" x14ac:dyDescent="0.15">
      <c r="B145" s="3">
        <v>136</v>
      </c>
      <c r="C145" s="5">
        <f>IF(ROW()-ROW(tblAnnuity[[#Headers],[BALANCE]])=1,PresentValue,INDEX(tblAnnuity[NEW BALANCE],ROW()-ROW(tblAnnuity[[#Headers],[BALANCE]])-1,1))</f>
        <v>18027.923416624493</v>
      </c>
      <c r="D145" s="5">
        <f>-IPMT(InterestRate/12,1,Term*12,tblAnnuity[[#This Row],[BALANCE]])</f>
        <v>78.872164947732145</v>
      </c>
      <c r="E145" s="2">
        <f>SUM(tblAnnuity[[#This Row],[BALANCE]:[INTEREST EARNED]])</f>
        <v>18106.795581572227</v>
      </c>
      <c r="F145" s="5">
        <f>tblAnnuity[[#This Row],[INTEREST EARNED]]-(tblAnnuity[[#This Row],[INTEREST EARNED]]*Contribution)</f>
        <v>0</v>
      </c>
      <c r="G145" s="5">
        <f>tblAnnuity[[#This Row],[INTEREST + BALANCE]]-tblAnnuity[[#This Row],[AMOUNT PAID TO INVESTOR]]</f>
        <v>18106.795581572227</v>
      </c>
    </row>
    <row r="146" spans="2:7" ht="12.75" customHeight="1" x14ac:dyDescent="0.15">
      <c r="B146" s="3">
        <v>137</v>
      </c>
      <c r="C146" s="5">
        <f>IF(ROW()-ROW(tblAnnuity[[#Headers],[BALANCE]])=1,PresentValue,INDEX(tblAnnuity[NEW BALANCE],ROW()-ROW(tblAnnuity[[#Headers],[BALANCE]])-1,1))</f>
        <v>18106.795581572227</v>
      </c>
      <c r="D146" s="5">
        <f>-IPMT(InterestRate/12,1,Term*12,tblAnnuity[[#This Row],[BALANCE]])</f>
        <v>79.21723066937848</v>
      </c>
      <c r="E146" s="2">
        <f>SUM(tblAnnuity[[#This Row],[BALANCE]:[INTEREST EARNED]])</f>
        <v>18186.012812241606</v>
      </c>
      <c r="F146" s="5">
        <f>tblAnnuity[[#This Row],[INTEREST EARNED]]-(tblAnnuity[[#This Row],[INTEREST EARNED]]*Contribution)</f>
        <v>0</v>
      </c>
      <c r="G146" s="5">
        <f>tblAnnuity[[#This Row],[INTEREST + BALANCE]]-tblAnnuity[[#This Row],[AMOUNT PAID TO INVESTOR]]</f>
        <v>18186.012812241606</v>
      </c>
    </row>
    <row r="147" spans="2:7" ht="12.75" customHeight="1" x14ac:dyDescent="0.15">
      <c r="B147" s="3">
        <v>138</v>
      </c>
      <c r="C147" s="5">
        <f>IF(ROW()-ROW(tblAnnuity[[#Headers],[BALANCE]])=1,PresentValue,INDEX(tblAnnuity[NEW BALANCE],ROW()-ROW(tblAnnuity[[#Headers],[BALANCE]])-1,1))</f>
        <v>18186.012812241606</v>
      </c>
      <c r="D147" s="5">
        <f>-IPMT(InterestRate/12,1,Term*12,tblAnnuity[[#This Row],[BALANCE]])</f>
        <v>79.563806053557016</v>
      </c>
      <c r="E147" s="2">
        <f>SUM(tblAnnuity[[#This Row],[BALANCE]:[INTEREST EARNED]])</f>
        <v>18265.576618295163</v>
      </c>
      <c r="F147" s="5">
        <f>tblAnnuity[[#This Row],[INTEREST EARNED]]-(tblAnnuity[[#This Row],[INTEREST EARNED]]*Contribution)</f>
        <v>0</v>
      </c>
      <c r="G147" s="5">
        <f>tblAnnuity[[#This Row],[INTEREST + BALANCE]]-tblAnnuity[[#This Row],[AMOUNT PAID TO INVESTOR]]</f>
        <v>18265.576618295163</v>
      </c>
    </row>
    <row r="148" spans="2:7" ht="12.75" customHeight="1" x14ac:dyDescent="0.15">
      <c r="B148" s="3">
        <v>139</v>
      </c>
      <c r="C148" s="5">
        <f>IF(ROW()-ROW(tblAnnuity[[#Headers],[BALANCE]])=1,PresentValue,INDEX(tblAnnuity[NEW BALANCE],ROW()-ROW(tblAnnuity[[#Headers],[BALANCE]])-1,1))</f>
        <v>18265.576618295163</v>
      </c>
      <c r="D148" s="5">
        <f>-IPMT(InterestRate/12,1,Term*12,tblAnnuity[[#This Row],[BALANCE]])</f>
        <v>79.911897705041326</v>
      </c>
      <c r="E148" s="2">
        <f>SUM(tblAnnuity[[#This Row],[BALANCE]:[INTEREST EARNED]])</f>
        <v>18345.488516000205</v>
      </c>
      <c r="F148" s="5">
        <f>tblAnnuity[[#This Row],[INTEREST EARNED]]-(tblAnnuity[[#This Row],[INTEREST EARNED]]*Contribution)</f>
        <v>0</v>
      </c>
      <c r="G148" s="5">
        <f>tblAnnuity[[#This Row],[INTEREST + BALANCE]]-tblAnnuity[[#This Row],[AMOUNT PAID TO INVESTOR]]</f>
        <v>18345.488516000205</v>
      </c>
    </row>
    <row r="149" spans="2:7" ht="12.75" customHeight="1" x14ac:dyDescent="0.15">
      <c r="B149" s="3">
        <v>140</v>
      </c>
      <c r="C149" s="5">
        <f>IF(ROW()-ROW(tblAnnuity[[#Headers],[BALANCE]])=1,PresentValue,INDEX(tblAnnuity[NEW BALANCE],ROW()-ROW(tblAnnuity[[#Headers],[BALANCE]])-1,1))</f>
        <v>18345.488516000205</v>
      </c>
      <c r="D149" s="5">
        <f>-IPMT(InterestRate/12,1,Term*12,tblAnnuity[[#This Row],[BALANCE]])</f>
        <v>80.261512257500883</v>
      </c>
      <c r="E149" s="2">
        <f>SUM(tblAnnuity[[#This Row],[BALANCE]:[INTEREST EARNED]])</f>
        <v>18425.750028257706</v>
      </c>
      <c r="F149" s="5">
        <f>tblAnnuity[[#This Row],[INTEREST EARNED]]-(tblAnnuity[[#This Row],[INTEREST EARNED]]*Contribution)</f>
        <v>0</v>
      </c>
      <c r="G149" s="5">
        <f>tblAnnuity[[#This Row],[INTEREST + BALANCE]]-tblAnnuity[[#This Row],[AMOUNT PAID TO INVESTOR]]</f>
        <v>18425.750028257706</v>
      </c>
    </row>
    <row r="150" spans="2:7" ht="12.75" customHeight="1" x14ac:dyDescent="0.15">
      <c r="B150" s="3">
        <v>141</v>
      </c>
      <c r="C150" s="5">
        <f>IF(ROW()-ROW(tblAnnuity[[#Headers],[BALANCE]])=1,PresentValue,INDEX(tblAnnuity[NEW BALANCE],ROW()-ROW(tblAnnuity[[#Headers],[BALANCE]])-1,1))</f>
        <v>18425.750028257706</v>
      </c>
      <c r="D150" s="5">
        <f>-IPMT(InterestRate/12,1,Term*12,tblAnnuity[[#This Row],[BALANCE]])</f>
        <v>80.612656373627459</v>
      </c>
      <c r="E150" s="2">
        <f>SUM(tblAnnuity[[#This Row],[BALANCE]:[INTEREST EARNED]])</f>
        <v>18506.362684631335</v>
      </c>
      <c r="F150" s="5">
        <f>tblAnnuity[[#This Row],[INTEREST EARNED]]-(tblAnnuity[[#This Row],[INTEREST EARNED]]*Contribution)</f>
        <v>0</v>
      </c>
      <c r="G150" s="5">
        <f>tblAnnuity[[#This Row],[INTEREST + BALANCE]]-tblAnnuity[[#This Row],[AMOUNT PAID TO INVESTOR]]</f>
        <v>18506.362684631335</v>
      </c>
    </row>
    <row r="151" spans="2:7" ht="12.75" customHeight="1" x14ac:dyDescent="0.15">
      <c r="B151" s="3">
        <v>142</v>
      </c>
      <c r="C151" s="5">
        <f>IF(ROW()-ROW(tblAnnuity[[#Headers],[BALANCE]])=1,PresentValue,INDEX(tblAnnuity[NEW BALANCE],ROW()-ROW(tblAnnuity[[#Headers],[BALANCE]])-1,1))</f>
        <v>18506.362684631335</v>
      </c>
      <c r="D151" s="5">
        <f>-IPMT(InterestRate/12,1,Term*12,tblAnnuity[[#This Row],[BALANCE]])</f>
        <v>80.965336745262078</v>
      </c>
      <c r="E151" s="2">
        <f>SUM(tblAnnuity[[#This Row],[BALANCE]:[INTEREST EARNED]])</f>
        <v>18587.328021376597</v>
      </c>
      <c r="F151" s="5">
        <f>tblAnnuity[[#This Row],[INTEREST EARNED]]-(tblAnnuity[[#This Row],[INTEREST EARNED]]*Contribution)</f>
        <v>0</v>
      </c>
      <c r="G151" s="5">
        <f>tblAnnuity[[#This Row],[INTEREST + BALANCE]]-tblAnnuity[[#This Row],[AMOUNT PAID TO INVESTOR]]</f>
        <v>18587.328021376597</v>
      </c>
    </row>
    <row r="152" spans="2:7" ht="12.75" customHeight="1" x14ac:dyDescent="0.15">
      <c r="B152" s="3">
        <v>143</v>
      </c>
      <c r="C152" s="5">
        <f>IF(ROW()-ROW(tblAnnuity[[#Headers],[BALANCE]])=1,PresentValue,INDEX(tblAnnuity[NEW BALANCE],ROW()-ROW(tblAnnuity[[#Headers],[BALANCE]])-1,1))</f>
        <v>18587.328021376597</v>
      </c>
      <c r="D152" s="5">
        <f>-IPMT(InterestRate/12,1,Term*12,tblAnnuity[[#This Row],[BALANCE]])</f>
        <v>81.319560093522611</v>
      </c>
      <c r="E152" s="2">
        <f>SUM(tblAnnuity[[#This Row],[BALANCE]:[INTEREST EARNED]])</f>
        <v>18668.647581470119</v>
      </c>
      <c r="F152" s="5">
        <f>tblAnnuity[[#This Row],[INTEREST EARNED]]-(tblAnnuity[[#This Row],[INTEREST EARNED]]*Contribution)</f>
        <v>0</v>
      </c>
      <c r="G152" s="5">
        <f>tblAnnuity[[#This Row],[INTEREST + BALANCE]]-tblAnnuity[[#This Row],[AMOUNT PAID TO INVESTOR]]</f>
        <v>18668.647581470119</v>
      </c>
    </row>
    <row r="153" spans="2:7" ht="12.75" customHeight="1" x14ac:dyDescent="0.15">
      <c r="B153" s="3">
        <v>144</v>
      </c>
      <c r="C153" s="5">
        <f>IF(ROW()-ROW(tblAnnuity[[#Headers],[BALANCE]])=1,PresentValue,INDEX(tblAnnuity[NEW BALANCE],ROW()-ROW(tblAnnuity[[#Headers],[BALANCE]])-1,1))</f>
        <v>18668.647581470119</v>
      </c>
      <c r="D153" s="5">
        <f>-IPMT(InterestRate/12,1,Term*12,tblAnnuity[[#This Row],[BALANCE]])</f>
        <v>81.675333168931758</v>
      </c>
      <c r="E153" s="2">
        <f>SUM(tblAnnuity[[#This Row],[BALANCE]:[INTEREST EARNED]])</f>
        <v>18750.322914639051</v>
      </c>
      <c r="F153" s="5">
        <f>tblAnnuity[[#This Row],[INTEREST EARNED]]-(tblAnnuity[[#This Row],[INTEREST EARNED]]*Contribution)</f>
        <v>0</v>
      </c>
      <c r="G153" s="5">
        <f>tblAnnuity[[#This Row],[INTEREST + BALANCE]]-tblAnnuity[[#This Row],[AMOUNT PAID TO INVESTOR]]</f>
        <v>18750.322914639051</v>
      </c>
    </row>
    <row r="154" spans="2:7" ht="12.75" customHeight="1" x14ac:dyDescent="0.15">
      <c r="B154" s="3">
        <v>145</v>
      </c>
      <c r="C154" s="5">
        <f>IF(ROW()-ROW(tblAnnuity[[#Headers],[BALANCE]])=1,PresentValue,INDEX(tblAnnuity[NEW BALANCE],ROW()-ROW(tblAnnuity[[#Headers],[BALANCE]])-1,1))</f>
        <v>18750.322914639051</v>
      </c>
      <c r="D154" s="5">
        <f>-IPMT(InterestRate/12,1,Term*12,tblAnnuity[[#This Row],[BALANCE]])</f>
        <v>82.032662751545843</v>
      </c>
      <c r="E154" s="2">
        <f>SUM(tblAnnuity[[#This Row],[BALANCE]:[INTEREST EARNED]])</f>
        <v>18832.355577390597</v>
      </c>
      <c r="F154" s="5">
        <f>tblAnnuity[[#This Row],[INTEREST EARNED]]-(tblAnnuity[[#This Row],[INTEREST EARNED]]*Contribution)</f>
        <v>0</v>
      </c>
      <c r="G154" s="5">
        <f>tblAnnuity[[#This Row],[INTEREST + BALANCE]]-tblAnnuity[[#This Row],[AMOUNT PAID TO INVESTOR]]</f>
        <v>18832.355577390597</v>
      </c>
    </row>
    <row r="155" spans="2:7" ht="12.75" customHeight="1" x14ac:dyDescent="0.15">
      <c r="B155" s="3">
        <v>146</v>
      </c>
      <c r="C155" s="5">
        <f>IF(ROW()-ROW(tblAnnuity[[#Headers],[BALANCE]])=1,PresentValue,INDEX(tblAnnuity[NEW BALANCE],ROW()-ROW(tblAnnuity[[#Headers],[BALANCE]])-1,1))</f>
        <v>18832.355577390597</v>
      </c>
      <c r="D155" s="5">
        <f>-IPMT(InterestRate/12,1,Term*12,tblAnnuity[[#This Row],[BALANCE]])</f>
        <v>82.391555651083848</v>
      </c>
      <c r="E155" s="2">
        <f>SUM(tblAnnuity[[#This Row],[BALANCE]:[INTEREST EARNED]])</f>
        <v>18914.747133041681</v>
      </c>
      <c r="F155" s="5">
        <f>tblAnnuity[[#This Row],[INTEREST EARNED]]-(tblAnnuity[[#This Row],[INTEREST EARNED]]*Contribution)</f>
        <v>0</v>
      </c>
      <c r="G155" s="5">
        <f>tblAnnuity[[#This Row],[INTEREST + BALANCE]]-tblAnnuity[[#This Row],[AMOUNT PAID TO INVESTOR]]</f>
        <v>18914.747133041681</v>
      </c>
    </row>
    <row r="156" spans="2:7" ht="12.75" customHeight="1" x14ac:dyDescent="0.15">
      <c r="B156" s="3">
        <v>147</v>
      </c>
      <c r="C156" s="5">
        <f>IF(ROW()-ROW(tblAnnuity[[#Headers],[BALANCE]])=1,PresentValue,INDEX(tblAnnuity[NEW BALANCE],ROW()-ROW(tblAnnuity[[#Headers],[BALANCE]])-1,1))</f>
        <v>18914.747133041681</v>
      </c>
      <c r="D156" s="5">
        <f>-IPMT(InterestRate/12,1,Term*12,tblAnnuity[[#This Row],[BALANCE]])</f>
        <v>82.752018707057346</v>
      </c>
      <c r="E156" s="2">
        <f>SUM(tblAnnuity[[#This Row],[BALANCE]:[INTEREST EARNED]])</f>
        <v>18997.49915174874</v>
      </c>
      <c r="F156" s="5">
        <f>tblAnnuity[[#This Row],[INTEREST EARNED]]-(tblAnnuity[[#This Row],[INTEREST EARNED]]*Contribution)</f>
        <v>0</v>
      </c>
      <c r="G156" s="5">
        <f>tblAnnuity[[#This Row],[INTEREST + BALANCE]]-tblAnnuity[[#This Row],[AMOUNT PAID TO INVESTOR]]</f>
        <v>18997.49915174874</v>
      </c>
    </row>
    <row r="157" spans="2:7" ht="12.75" customHeight="1" x14ac:dyDescent="0.15">
      <c r="B157" s="3">
        <v>148</v>
      </c>
      <c r="C157" s="5">
        <f>IF(ROW()-ROW(tblAnnuity[[#Headers],[BALANCE]])=1,PresentValue,INDEX(tblAnnuity[NEW BALANCE],ROW()-ROW(tblAnnuity[[#Headers],[BALANCE]])-1,1))</f>
        <v>18997.49915174874</v>
      </c>
      <c r="D157" s="5">
        <f>-IPMT(InterestRate/12,1,Term*12,tblAnnuity[[#This Row],[BALANCE]])</f>
        <v>83.114058788900721</v>
      </c>
      <c r="E157" s="2">
        <f>SUM(tblAnnuity[[#This Row],[BALANCE]:[INTEREST EARNED]])</f>
        <v>19080.613210537642</v>
      </c>
      <c r="F157" s="5">
        <f>tblAnnuity[[#This Row],[INTEREST EARNED]]-(tblAnnuity[[#This Row],[INTEREST EARNED]]*Contribution)</f>
        <v>0</v>
      </c>
      <c r="G157" s="5">
        <f>tblAnnuity[[#This Row],[INTEREST + BALANCE]]-tblAnnuity[[#This Row],[AMOUNT PAID TO INVESTOR]]</f>
        <v>19080.613210537642</v>
      </c>
    </row>
    <row r="158" spans="2:7" ht="12.75" customHeight="1" x14ac:dyDescent="0.15">
      <c r="B158" s="3">
        <v>149</v>
      </c>
      <c r="C158" s="5">
        <f>IF(ROW()-ROW(tblAnnuity[[#Headers],[BALANCE]])=1,PresentValue,INDEX(tblAnnuity[NEW BALANCE],ROW()-ROW(tblAnnuity[[#Headers],[BALANCE]])-1,1))</f>
        <v>19080.613210537642</v>
      </c>
      <c r="D158" s="5">
        <f>-IPMT(InterestRate/12,1,Term*12,tblAnnuity[[#This Row],[BALANCE]])</f>
        <v>83.477682796102172</v>
      </c>
      <c r="E158" s="2">
        <f>SUM(tblAnnuity[[#This Row],[BALANCE]:[INTEREST EARNED]])</f>
        <v>19164.090893333745</v>
      </c>
      <c r="F158" s="5">
        <f>tblAnnuity[[#This Row],[INTEREST EARNED]]-(tblAnnuity[[#This Row],[INTEREST EARNED]]*Contribution)</f>
        <v>0</v>
      </c>
      <c r="G158" s="5">
        <f>tblAnnuity[[#This Row],[INTEREST + BALANCE]]-tblAnnuity[[#This Row],[AMOUNT PAID TO INVESTOR]]</f>
        <v>19164.090893333745</v>
      </c>
    </row>
    <row r="159" spans="2:7" ht="12.75" customHeight="1" x14ac:dyDescent="0.15">
      <c r="B159" s="3">
        <v>150</v>
      </c>
      <c r="C159" s="5">
        <f>IF(ROW()-ROW(tblAnnuity[[#Headers],[BALANCE]])=1,PresentValue,INDEX(tblAnnuity[NEW BALANCE],ROW()-ROW(tblAnnuity[[#Headers],[BALANCE]])-1,1))</f>
        <v>19164.090893333745</v>
      </c>
      <c r="D159" s="5">
        <f>-IPMT(InterestRate/12,1,Term*12,tblAnnuity[[#This Row],[BALANCE]])</f>
        <v>83.842897658335133</v>
      </c>
      <c r="E159" s="2">
        <f>SUM(tblAnnuity[[#This Row],[BALANCE]:[INTEREST EARNED]])</f>
        <v>19247.93379099208</v>
      </c>
      <c r="F159" s="5">
        <f>tblAnnuity[[#This Row],[INTEREST EARNED]]-(tblAnnuity[[#This Row],[INTEREST EARNED]]*Contribution)</f>
        <v>0</v>
      </c>
      <c r="G159" s="5">
        <f>tblAnnuity[[#This Row],[INTEREST + BALANCE]]-tblAnnuity[[#This Row],[AMOUNT PAID TO INVESTOR]]</f>
        <v>19247.93379099208</v>
      </c>
    </row>
    <row r="160" spans="2:7" ht="12.75" customHeight="1" x14ac:dyDescent="0.15">
      <c r="B160" s="3">
        <v>151</v>
      </c>
      <c r="C160" s="5">
        <f>IF(ROW()-ROW(tblAnnuity[[#Headers],[BALANCE]])=1,PresentValue,INDEX(tblAnnuity[NEW BALANCE],ROW()-ROW(tblAnnuity[[#Headers],[BALANCE]])-1,1))</f>
        <v>19247.93379099208</v>
      </c>
      <c r="D160" s="5">
        <f>-IPMT(InterestRate/12,1,Term*12,tblAnnuity[[#This Row],[BALANCE]])</f>
        <v>84.209710335590344</v>
      </c>
      <c r="E160" s="2">
        <f>SUM(tblAnnuity[[#This Row],[BALANCE]:[INTEREST EARNED]])</f>
        <v>19332.143501327671</v>
      </c>
      <c r="F160" s="5">
        <f>tblAnnuity[[#This Row],[INTEREST EARNED]]-(tblAnnuity[[#This Row],[INTEREST EARNED]]*Contribution)</f>
        <v>0</v>
      </c>
      <c r="G160" s="5">
        <f>tblAnnuity[[#This Row],[INTEREST + BALANCE]]-tblAnnuity[[#This Row],[AMOUNT PAID TO INVESTOR]]</f>
        <v>19332.143501327671</v>
      </c>
    </row>
    <row r="161" spans="2:7" ht="12.75" customHeight="1" x14ac:dyDescent="0.15">
      <c r="B161" s="3">
        <v>152</v>
      </c>
      <c r="C161" s="5">
        <f>IF(ROW()-ROW(tblAnnuity[[#Headers],[BALANCE]])=1,PresentValue,INDEX(tblAnnuity[NEW BALANCE],ROW()-ROW(tblAnnuity[[#Headers],[BALANCE]])-1,1))</f>
        <v>19332.143501327671</v>
      </c>
      <c r="D161" s="5">
        <f>-IPMT(InterestRate/12,1,Term*12,tblAnnuity[[#This Row],[BALANCE]])</f>
        <v>84.578127818308559</v>
      </c>
      <c r="E161" s="2">
        <f>SUM(tblAnnuity[[#This Row],[BALANCE]:[INTEREST EARNED]])</f>
        <v>19416.721629145981</v>
      </c>
      <c r="F161" s="5">
        <f>tblAnnuity[[#This Row],[INTEREST EARNED]]-(tblAnnuity[[#This Row],[INTEREST EARNED]]*Contribution)</f>
        <v>0</v>
      </c>
      <c r="G161" s="5">
        <f>tblAnnuity[[#This Row],[INTEREST + BALANCE]]-tblAnnuity[[#This Row],[AMOUNT PAID TO INVESTOR]]</f>
        <v>19416.721629145981</v>
      </c>
    </row>
    <row r="162" spans="2:7" ht="12.75" customHeight="1" x14ac:dyDescent="0.15">
      <c r="B162" s="3">
        <v>153</v>
      </c>
      <c r="C162" s="5">
        <f>IF(ROW()-ROW(tblAnnuity[[#Headers],[BALANCE]])=1,PresentValue,INDEX(tblAnnuity[NEW BALANCE],ROW()-ROW(tblAnnuity[[#Headers],[BALANCE]])-1,1))</f>
        <v>19416.721629145981</v>
      </c>
      <c r="D162" s="5">
        <f>-IPMT(InterestRate/12,1,Term*12,tblAnnuity[[#This Row],[BALANCE]])</f>
        <v>84.948157127513653</v>
      </c>
      <c r="E162" s="2">
        <f>SUM(tblAnnuity[[#This Row],[BALANCE]:[INTEREST EARNED]])</f>
        <v>19501.669786273495</v>
      </c>
      <c r="F162" s="5">
        <f>tblAnnuity[[#This Row],[INTEREST EARNED]]-(tblAnnuity[[#This Row],[INTEREST EARNED]]*Contribution)</f>
        <v>0</v>
      </c>
      <c r="G162" s="5">
        <f>tblAnnuity[[#This Row],[INTEREST + BALANCE]]-tblAnnuity[[#This Row],[AMOUNT PAID TO INVESTOR]]</f>
        <v>19501.669786273495</v>
      </c>
    </row>
    <row r="163" spans="2:7" ht="12.75" customHeight="1" x14ac:dyDescent="0.15">
      <c r="B163" s="3">
        <v>154</v>
      </c>
      <c r="C163" s="5">
        <f>IF(ROW()-ROW(tblAnnuity[[#Headers],[BALANCE]])=1,PresentValue,INDEX(tblAnnuity[NEW BALANCE],ROW()-ROW(tblAnnuity[[#Headers],[BALANCE]])-1,1))</f>
        <v>19501.669786273495</v>
      </c>
      <c r="D163" s="5">
        <f>-IPMT(InterestRate/12,1,Term*12,tblAnnuity[[#This Row],[BALANCE]])</f>
        <v>85.319805314946535</v>
      </c>
      <c r="E163" s="2">
        <f>SUM(tblAnnuity[[#This Row],[BALANCE]:[INTEREST EARNED]])</f>
        <v>19586.989591588441</v>
      </c>
      <c r="F163" s="5">
        <f>tblAnnuity[[#This Row],[INTEREST EARNED]]-(tblAnnuity[[#This Row],[INTEREST EARNED]]*Contribution)</f>
        <v>0</v>
      </c>
      <c r="G163" s="5">
        <f>tblAnnuity[[#This Row],[INTEREST + BALANCE]]-tblAnnuity[[#This Row],[AMOUNT PAID TO INVESTOR]]</f>
        <v>19586.989591588441</v>
      </c>
    </row>
    <row r="164" spans="2:7" ht="12.75" customHeight="1" x14ac:dyDescent="0.15">
      <c r="B164" s="3">
        <v>155</v>
      </c>
      <c r="C164" s="5">
        <f>IF(ROW()-ROW(tblAnnuity[[#Headers],[BALANCE]])=1,PresentValue,INDEX(tblAnnuity[NEW BALANCE],ROW()-ROW(tblAnnuity[[#Headers],[BALANCE]])-1,1))</f>
        <v>19586.989591588441</v>
      </c>
      <c r="D164" s="5">
        <f>-IPMT(InterestRate/12,1,Term*12,tblAnnuity[[#This Row],[BALANCE]])</f>
        <v>85.693079463199425</v>
      </c>
      <c r="E164" s="2">
        <f>SUM(tblAnnuity[[#This Row],[BALANCE]:[INTEREST EARNED]])</f>
        <v>19672.68267105164</v>
      </c>
      <c r="F164" s="5">
        <f>tblAnnuity[[#This Row],[INTEREST EARNED]]-(tblAnnuity[[#This Row],[INTEREST EARNED]]*Contribution)</f>
        <v>0</v>
      </c>
      <c r="G164" s="5">
        <f>tblAnnuity[[#This Row],[INTEREST + BALANCE]]-tblAnnuity[[#This Row],[AMOUNT PAID TO INVESTOR]]</f>
        <v>19672.68267105164</v>
      </c>
    </row>
    <row r="165" spans="2:7" ht="12.75" customHeight="1" x14ac:dyDescent="0.15">
      <c r="B165" s="3">
        <v>156</v>
      </c>
      <c r="C165" s="5">
        <f>IF(ROW()-ROW(tblAnnuity[[#Headers],[BALANCE]])=1,PresentValue,INDEX(tblAnnuity[NEW BALANCE],ROW()-ROW(tblAnnuity[[#Headers],[BALANCE]])-1,1))</f>
        <v>19672.68267105164</v>
      </c>
      <c r="D165" s="5">
        <f>-IPMT(InterestRate/12,1,Term*12,tblAnnuity[[#This Row],[BALANCE]])</f>
        <v>86.067986685850911</v>
      </c>
      <c r="E165" s="2">
        <f>SUM(tblAnnuity[[#This Row],[BALANCE]:[INTEREST EARNED]])</f>
        <v>19758.750657737492</v>
      </c>
      <c r="F165" s="5">
        <f>tblAnnuity[[#This Row],[INTEREST EARNED]]-(tblAnnuity[[#This Row],[INTEREST EARNED]]*Contribution)</f>
        <v>0</v>
      </c>
      <c r="G165" s="5">
        <f>tblAnnuity[[#This Row],[INTEREST + BALANCE]]-tblAnnuity[[#This Row],[AMOUNT PAID TO INVESTOR]]</f>
        <v>19758.750657737492</v>
      </c>
    </row>
    <row r="166" spans="2:7" ht="12.75" customHeight="1" x14ac:dyDescent="0.15">
      <c r="B166" s="3">
        <v>157</v>
      </c>
      <c r="C166" s="5">
        <f>IF(ROW()-ROW(tblAnnuity[[#Headers],[BALANCE]])=1,PresentValue,INDEX(tblAnnuity[NEW BALANCE],ROW()-ROW(tblAnnuity[[#Headers],[BALANCE]])-1,1))</f>
        <v>19758.750657737492</v>
      </c>
      <c r="D166" s="5">
        <f>-IPMT(InterestRate/12,1,Term*12,tblAnnuity[[#This Row],[BALANCE]])</f>
        <v>86.444534127601514</v>
      </c>
      <c r="E166" s="2">
        <f>SUM(tblAnnuity[[#This Row],[BALANCE]:[INTEREST EARNED]])</f>
        <v>19845.195191865092</v>
      </c>
      <c r="F166" s="5">
        <f>tblAnnuity[[#This Row],[INTEREST EARNED]]-(tblAnnuity[[#This Row],[INTEREST EARNED]]*Contribution)</f>
        <v>0</v>
      </c>
      <c r="G166" s="5">
        <f>tblAnnuity[[#This Row],[INTEREST + BALANCE]]-tblAnnuity[[#This Row],[AMOUNT PAID TO INVESTOR]]</f>
        <v>19845.195191865092</v>
      </c>
    </row>
    <row r="167" spans="2:7" ht="12.75" customHeight="1" x14ac:dyDescent="0.15">
      <c r="B167" s="3">
        <v>158</v>
      </c>
      <c r="C167" s="5">
        <f>IF(ROW()-ROW(tblAnnuity[[#Headers],[BALANCE]])=1,PresentValue,INDEX(tblAnnuity[NEW BALANCE],ROW()-ROW(tblAnnuity[[#Headers],[BALANCE]])-1,1))</f>
        <v>19845.195191865092</v>
      </c>
      <c r="D167" s="5">
        <f>-IPMT(InterestRate/12,1,Term*12,tblAnnuity[[#This Row],[BALANCE]])</f>
        <v>86.822728964409762</v>
      </c>
      <c r="E167" s="2">
        <f>SUM(tblAnnuity[[#This Row],[BALANCE]:[INTEREST EARNED]])</f>
        <v>19932.017920829501</v>
      </c>
      <c r="F167" s="5">
        <f>tblAnnuity[[#This Row],[INTEREST EARNED]]-(tblAnnuity[[#This Row],[INTEREST EARNED]]*Contribution)</f>
        <v>0</v>
      </c>
      <c r="G167" s="5">
        <f>tblAnnuity[[#This Row],[INTEREST + BALANCE]]-tblAnnuity[[#This Row],[AMOUNT PAID TO INVESTOR]]</f>
        <v>19932.017920829501</v>
      </c>
    </row>
    <row r="168" spans="2:7" ht="12.75" customHeight="1" x14ac:dyDescent="0.15">
      <c r="B168" s="3">
        <v>159</v>
      </c>
      <c r="C168" s="5">
        <f>IF(ROW()-ROW(tblAnnuity[[#Headers],[BALANCE]])=1,PresentValue,INDEX(tblAnnuity[NEW BALANCE],ROW()-ROW(tblAnnuity[[#Headers],[BALANCE]])-1,1))</f>
        <v>19932.017920829501</v>
      </c>
      <c r="D168" s="5">
        <f>-IPMT(InterestRate/12,1,Term*12,tblAnnuity[[#This Row],[BALANCE]])</f>
        <v>87.202578403629062</v>
      </c>
      <c r="E168" s="2">
        <f>SUM(tblAnnuity[[#This Row],[BALANCE]:[INTEREST EARNED]])</f>
        <v>20019.220499233132</v>
      </c>
      <c r="F168" s="5">
        <f>tblAnnuity[[#This Row],[INTEREST EARNED]]-(tblAnnuity[[#This Row],[INTEREST EARNED]]*Contribution)</f>
        <v>0</v>
      </c>
      <c r="G168" s="5">
        <f>tblAnnuity[[#This Row],[INTEREST + BALANCE]]-tblAnnuity[[#This Row],[AMOUNT PAID TO INVESTOR]]</f>
        <v>20019.220499233132</v>
      </c>
    </row>
    <row r="169" spans="2:7" ht="12.75" customHeight="1" x14ac:dyDescent="0.15">
      <c r="B169" s="3">
        <v>160</v>
      </c>
      <c r="C169" s="5">
        <f>IF(ROW()-ROW(tblAnnuity[[#Headers],[BALANCE]])=1,PresentValue,INDEX(tblAnnuity[NEW BALANCE],ROW()-ROW(tblAnnuity[[#Headers],[BALANCE]])-1,1))</f>
        <v>20019.220499233132</v>
      </c>
      <c r="D169" s="5">
        <f>-IPMT(InterestRate/12,1,Term*12,tblAnnuity[[#This Row],[BALANCE]])</f>
        <v>87.584089684144942</v>
      </c>
      <c r="E169" s="2">
        <f>SUM(tblAnnuity[[#This Row],[BALANCE]:[INTEREST EARNED]])</f>
        <v>20106.804588917275</v>
      </c>
      <c r="F169" s="5">
        <f>tblAnnuity[[#This Row],[INTEREST EARNED]]-(tblAnnuity[[#This Row],[INTEREST EARNED]]*Contribution)</f>
        <v>0</v>
      </c>
      <c r="G169" s="5">
        <f>tblAnnuity[[#This Row],[INTEREST + BALANCE]]-tblAnnuity[[#This Row],[AMOUNT PAID TO INVESTOR]]</f>
        <v>20106.804588917275</v>
      </c>
    </row>
    <row r="170" spans="2:7" ht="12.75" customHeight="1" x14ac:dyDescent="0.15">
      <c r="B170" s="3">
        <v>161</v>
      </c>
      <c r="C170" s="5">
        <f>IF(ROW()-ROW(tblAnnuity[[#Headers],[BALANCE]])=1,PresentValue,INDEX(tblAnnuity[NEW BALANCE],ROW()-ROW(tblAnnuity[[#Headers],[BALANCE]])-1,1))</f>
        <v>20106.804588917275</v>
      </c>
      <c r="D170" s="5">
        <f>-IPMT(InterestRate/12,1,Term*12,tblAnnuity[[#This Row],[BALANCE]])</f>
        <v>87.967270076513074</v>
      </c>
      <c r="E170" s="2">
        <f>SUM(tblAnnuity[[#This Row],[BALANCE]:[INTEREST EARNED]])</f>
        <v>20194.771858993787</v>
      </c>
      <c r="F170" s="5">
        <f>tblAnnuity[[#This Row],[INTEREST EARNED]]-(tblAnnuity[[#This Row],[INTEREST EARNED]]*Contribution)</f>
        <v>0</v>
      </c>
      <c r="G170" s="5">
        <f>tblAnnuity[[#This Row],[INTEREST + BALANCE]]-tblAnnuity[[#This Row],[AMOUNT PAID TO INVESTOR]]</f>
        <v>20194.771858993787</v>
      </c>
    </row>
    <row r="171" spans="2:7" ht="12.75" customHeight="1" x14ac:dyDescent="0.15">
      <c r="B171" s="3">
        <v>162</v>
      </c>
      <c r="C171" s="5">
        <f>IF(ROW()-ROW(tblAnnuity[[#Headers],[BALANCE]])=1,PresentValue,INDEX(tblAnnuity[NEW BALANCE],ROW()-ROW(tblAnnuity[[#Headers],[BALANCE]])-1,1))</f>
        <v>20194.771858993787</v>
      </c>
      <c r="D171" s="5">
        <f>-IPMT(InterestRate/12,1,Term*12,tblAnnuity[[#This Row],[BALANCE]])</f>
        <v>88.35212688309781</v>
      </c>
      <c r="E171" s="2">
        <f>SUM(tblAnnuity[[#This Row],[BALANCE]:[INTEREST EARNED]])</f>
        <v>20283.123985876886</v>
      </c>
      <c r="F171" s="5">
        <f>tblAnnuity[[#This Row],[INTEREST EARNED]]-(tblAnnuity[[#This Row],[INTEREST EARNED]]*Contribution)</f>
        <v>0</v>
      </c>
      <c r="G171" s="5">
        <f>tblAnnuity[[#This Row],[INTEREST + BALANCE]]-tblAnnuity[[#This Row],[AMOUNT PAID TO INVESTOR]]</f>
        <v>20283.123985876886</v>
      </c>
    </row>
    <row r="172" spans="2:7" ht="12.75" customHeight="1" x14ac:dyDescent="0.15">
      <c r="B172" s="3">
        <v>163</v>
      </c>
      <c r="C172" s="5">
        <f>IF(ROW()-ROW(tblAnnuity[[#Headers],[BALANCE]])=1,PresentValue,INDEX(tblAnnuity[NEW BALANCE],ROW()-ROW(tblAnnuity[[#Headers],[BALANCE]])-1,1))</f>
        <v>20283.123985876886</v>
      </c>
      <c r="D172" s="5">
        <f>-IPMT(InterestRate/12,1,Term*12,tblAnnuity[[#This Row],[BALANCE]])</f>
        <v>88.738667438211365</v>
      </c>
      <c r="E172" s="2">
        <f>SUM(tblAnnuity[[#This Row],[BALANCE]:[INTEREST EARNED]])</f>
        <v>20371.862653315096</v>
      </c>
      <c r="F172" s="5">
        <f>tblAnnuity[[#This Row],[INTEREST EARNED]]-(tblAnnuity[[#This Row],[INTEREST EARNED]]*Contribution)</f>
        <v>0</v>
      </c>
      <c r="G172" s="5">
        <f>tblAnnuity[[#This Row],[INTEREST + BALANCE]]-tblAnnuity[[#This Row],[AMOUNT PAID TO INVESTOR]]</f>
        <v>20371.862653315096</v>
      </c>
    </row>
    <row r="173" spans="2:7" ht="12.75" customHeight="1" x14ac:dyDescent="0.15">
      <c r="B173" s="3">
        <v>164</v>
      </c>
      <c r="C173" s="5">
        <f>IF(ROW()-ROW(tblAnnuity[[#Headers],[BALANCE]])=1,PresentValue,INDEX(tblAnnuity[NEW BALANCE],ROW()-ROW(tblAnnuity[[#Headers],[BALANCE]])-1,1))</f>
        <v>20371.862653315096</v>
      </c>
      <c r="D173" s="5">
        <f>-IPMT(InterestRate/12,1,Term*12,tblAnnuity[[#This Row],[BALANCE]])</f>
        <v>89.126899108253539</v>
      </c>
      <c r="E173" s="2">
        <f>SUM(tblAnnuity[[#This Row],[BALANCE]:[INTEREST EARNED]])</f>
        <v>20460.989552423351</v>
      </c>
      <c r="F173" s="5">
        <f>tblAnnuity[[#This Row],[INTEREST EARNED]]-(tblAnnuity[[#This Row],[INTEREST EARNED]]*Contribution)</f>
        <v>0</v>
      </c>
      <c r="G173" s="5">
        <f>tblAnnuity[[#This Row],[INTEREST + BALANCE]]-tblAnnuity[[#This Row],[AMOUNT PAID TO INVESTOR]]</f>
        <v>20460.989552423351</v>
      </c>
    </row>
    <row r="174" spans="2:7" ht="12.75" customHeight="1" x14ac:dyDescent="0.15">
      <c r="B174" s="3">
        <v>165</v>
      </c>
      <c r="C174" s="5">
        <f>IF(ROW()-ROW(tblAnnuity[[#Headers],[BALANCE]])=1,PresentValue,INDEX(tblAnnuity[NEW BALANCE],ROW()-ROW(tblAnnuity[[#Headers],[BALANCE]])-1,1))</f>
        <v>20460.989552423351</v>
      </c>
      <c r="D174" s="5">
        <f>-IPMT(InterestRate/12,1,Term*12,tblAnnuity[[#This Row],[BALANCE]])</f>
        <v>89.516829291852147</v>
      </c>
      <c r="E174" s="2">
        <f>SUM(tblAnnuity[[#This Row],[BALANCE]:[INTEREST EARNED]])</f>
        <v>20550.506381715204</v>
      </c>
      <c r="F174" s="5">
        <f>tblAnnuity[[#This Row],[INTEREST EARNED]]-(tblAnnuity[[#This Row],[INTEREST EARNED]]*Contribution)</f>
        <v>0</v>
      </c>
      <c r="G174" s="5">
        <f>tblAnnuity[[#This Row],[INTEREST + BALANCE]]-tblAnnuity[[#This Row],[AMOUNT PAID TO INVESTOR]]</f>
        <v>20550.506381715204</v>
      </c>
    </row>
    <row r="175" spans="2:7" ht="12.75" customHeight="1" x14ac:dyDescent="0.15">
      <c r="B175" s="3">
        <v>166</v>
      </c>
      <c r="C175" s="5">
        <f>IF(ROW()-ROW(tblAnnuity[[#Headers],[BALANCE]])=1,PresentValue,INDEX(tblAnnuity[NEW BALANCE],ROW()-ROW(tblAnnuity[[#Headers],[BALANCE]])-1,1))</f>
        <v>20550.506381715204</v>
      </c>
      <c r="D175" s="5">
        <f>-IPMT(InterestRate/12,1,Term*12,tblAnnuity[[#This Row],[BALANCE]])</f>
        <v>89.908465420004006</v>
      </c>
      <c r="E175" s="2">
        <f>SUM(tblAnnuity[[#This Row],[BALANCE]:[INTEREST EARNED]])</f>
        <v>20640.414847135209</v>
      </c>
      <c r="F175" s="5">
        <f>tblAnnuity[[#This Row],[INTEREST EARNED]]-(tblAnnuity[[#This Row],[INTEREST EARNED]]*Contribution)</f>
        <v>0</v>
      </c>
      <c r="G175" s="5">
        <f>tblAnnuity[[#This Row],[INTEREST + BALANCE]]-tblAnnuity[[#This Row],[AMOUNT PAID TO INVESTOR]]</f>
        <v>20640.414847135209</v>
      </c>
    </row>
    <row r="176" spans="2:7" ht="12.75" customHeight="1" x14ac:dyDescent="0.15">
      <c r="B176" s="3">
        <v>167</v>
      </c>
      <c r="C176" s="5">
        <f>IF(ROW()-ROW(tblAnnuity[[#Headers],[BALANCE]])=1,PresentValue,INDEX(tblAnnuity[NEW BALANCE],ROW()-ROW(tblAnnuity[[#Headers],[BALANCE]])-1,1))</f>
        <v>20640.414847135209</v>
      </c>
      <c r="D176" s="5">
        <f>-IPMT(InterestRate/12,1,Term*12,tblAnnuity[[#This Row],[BALANCE]])</f>
        <v>90.301814956216532</v>
      </c>
      <c r="E176" s="2">
        <f>SUM(tblAnnuity[[#This Row],[BALANCE]:[INTEREST EARNED]])</f>
        <v>20730.716662091425</v>
      </c>
      <c r="F176" s="5">
        <f>tblAnnuity[[#This Row],[INTEREST EARNED]]-(tblAnnuity[[#This Row],[INTEREST EARNED]]*Contribution)</f>
        <v>0</v>
      </c>
      <c r="G176" s="5">
        <f>tblAnnuity[[#This Row],[INTEREST + BALANCE]]-tblAnnuity[[#This Row],[AMOUNT PAID TO INVESTOR]]</f>
        <v>20730.716662091425</v>
      </c>
    </row>
    <row r="177" spans="2:7" s="6" customFormat="1" ht="12.75" customHeight="1" x14ac:dyDescent="0.15">
      <c r="B177" s="3">
        <v>168</v>
      </c>
      <c r="C177" s="5">
        <f>IF(ROW()-ROW(tblAnnuity[[#Headers],[BALANCE]])=1,PresentValue,INDEX(tblAnnuity[NEW BALANCE],ROW()-ROW(tblAnnuity[[#Headers],[BALANCE]])-1,1))</f>
        <v>20730.716662091425</v>
      </c>
      <c r="D177" s="5">
        <f>-IPMT(InterestRate/12,1,Term*12,tblAnnuity[[#This Row],[BALANCE]])</f>
        <v>90.696885396649975</v>
      </c>
      <c r="E177" s="2">
        <f>SUM(tblAnnuity[[#This Row],[BALANCE]:[INTEREST EARNED]])</f>
        <v>20821.413547488075</v>
      </c>
      <c r="F177" s="5">
        <f>tblAnnuity[[#This Row],[INTEREST EARNED]]-(tblAnnuity[[#This Row],[INTEREST EARNED]]*Contribution)</f>
        <v>0</v>
      </c>
      <c r="G177" s="5">
        <f>tblAnnuity[[#This Row],[INTEREST + BALANCE]]-tblAnnuity[[#This Row],[AMOUNT PAID TO INVESTOR]]</f>
        <v>20821.413547488075</v>
      </c>
    </row>
    <row r="178" spans="2:7" ht="12.75" customHeight="1" x14ac:dyDescent="0.15">
      <c r="B178" s="3">
        <v>169</v>
      </c>
      <c r="C178" s="5">
        <f>IF(ROW()-ROW(tblAnnuity[[#Headers],[BALANCE]])=1,PresentValue,INDEX(tblAnnuity[NEW BALANCE],ROW()-ROW(tblAnnuity[[#Headers],[BALANCE]])-1,1))</f>
        <v>20821.413547488075</v>
      </c>
      <c r="D178" s="5">
        <f>-IPMT(InterestRate/12,1,Term*12,tblAnnuity[[#This Row],[BALANCE]])</f>
        <v>91.093684270260312</v>
      </c>
      <c r="E178" s="2">
        <f>SUM(tblAnnuity[[#This Row],[BALANCE]:[INTEREST EARNED]])</f>
        <v>20912.507231758336</v>
      </c>
      <c r="F178" s="5">
        <f>tblAnnuity[[#This Row],[INTEREST EARNED]]-(tblAnnuity[[#This Row],[INTEREST EARNED]]*Contribution)</f>
        <v>0</v>
      </c>
      <c r="G178" s="5">
        <f>tblAnnuity[[#This Row],[INTEREST + BALANCE]]-tblAnnuity[[#This Row],[AMOUNT PAID TO INVESTOR]]</f>
        <v>20912.507231758336</v>
      </c>
    </row>
    <row r="179" spans="2:7" ht="12.75" customHeight="1" x14ac:dyDescent="0.15">
      <c r="B179" s="3">
        <v>170</v>
      </c>
      <c r="C179" s="5">
        <f>IF(ROW()-ROW(tblAnnuity[[#Headers],[BALANCE]])=1,PresentValue,INDEX(tblAnnuity[NEW BALANCE],ROW()-ROW(tblAnnuity[[#Headers],[BALANCE]])-1,1))</f>
        <v>20912.507231758336</v>
      </c>
      <c r="D179" s="5">
        <f>-IPMT(InterestRate/12,1,Term*12,tblAnnuity[[#This Row],[BALANCE]])</f>
        <v>91.492219138942716</v>
      </c>
      <c r="E179" s="2">
        <f>SUM(tblAnnuity[[#This Row],[BALANCE]:[INTEREST EARNED]])</f>
        <v>21003.999450897278</v>
      </c>
      <c r="F179" s="5">
        <f>tblAnnuity[[#This Row],[INTEREST EARNED]]-(tblAnnuity[[#This Row],[INTEREST EARNED]]*Contribution)</f>
        <v>0</v>
      </c>
      <c r="G179" s="5">
        <f>tblAnnuity[[#This Row],[INTEREST + BALANCE]]-tblAnnuity[[#This Row],[AMOUNT PAID TO INVESTOR]]</f>
        <v>21003.999450897278</v>
      </c>
    </row>
    <row r="180" spans="2:7" ht="12.75" customHeight="1" x14ac:dyDescent="0.15">
      <c r="B180" s="3">
        <v>171</v>
      </c>
      <c r="C180" s="5">
        <f>IF(ROW()-ROW(tblAnnuity[[#Headers],[BALANCE]])=1,PresentValue,INDEX(tblAnnuity[NEW BALANCE],ROW()-ROW(tblAnnuity[[#Headers],[BALANCE]])-1,1))</f>
        <v>21003.999450897278</v>
      </c>
      <c r="D180" s="5">
        <f>-IPMT(InterestRate/12,1,Term*12,tblAnnuity[[#This Row],[BALANCE]])</f>
        <v>91.892497597675586</v>
      </c>
      <c r="E180" s="2">
        <f>SUM(tblAnnuity[[#This Row],[BALANCE]:[INTEREST EARNED]])</f>
        <v>21095.891948494955</v>
      </c>
      <c r="F180" s="5">
        <f>tblAnnuity[[#This Row],[INTEREST EARNED]]-(tblAnnuity[[#This Row],[INTEREST EARNED]]*Contribution)</f>
        <v>0</v>
      </c>
      <c r="G180" s="5">
        <f>tblAnnuity[[#This Row],[INTEREST + BALANCE]]-tblAnnuity[[#This Row],[AMOUNT PAID TO INVESTOR]]</f>
        <v>21095.891948494955</v>
      </c>
    </row>
    <row r="181" spans="2:7" ht="12.75" customHeight="1" x14ac:dyDescent="0.15">
      <c r="B181" s="3">
        <v>172</v>
      </c>
      <c r="C181" s="5">
        <f>IF(ROW()-ROW(tblAnnuity[[#Headers],[BALANCE]])=1,PresentValue,INDEX(tblAnnuity[NEW BALANCE],ROW()-ROW(tblAnnuity[[#Headers],[BALANCE]])-1,1))</f>
        <v>21095.891948494955</v>
      </c>
      <c r="D181" s="5">
        <f>-IPMT(InterestRate/12,1,Term*12,tblAnnuity[[#This Row],[BALANCE]])</f>
        <v>92.294527274665413</v>
      </c>
      <c r="E181" s="2">
        <f>SUM(tblAnnuity[[#This Row],[BALANCE]:[INTEREST EARNED]])</f>
        <v>21188.18647576962</v>
      </c>
      <c r="F181" s="5">
        <f>tblAnnuity[[#This Row],[INTEREST EARNED]]-(tblAnnuity[[#This Row],[INTEREST EARNED]]*Contribution)</f>
        <v>0</v>
      </c>
      <c r="G181" s="5">
        <f>tblAnnuity[[#This Row],[INTEREST + BALANCE]]-tblAnnuity[[#This Row],[AMOUNT PAID TO INVESTOR]]</f>
        <v>21188.18647576962</v>
      </c>
    </row>
    <row r="182" spans="2:7" ht="12.75" customHeight="1" x14ac:dyDescent="0.15">
      <c r="B182" s="3">
        <v>173</v>
      </c>
      <c r="C182" s="5">
        <f>IF(ROW()-ROW(tblAnnuity[[#Headers],[BALANCE]])=1,PresentValue,INDEX(tblAnnuity[NEW BALANCE],ROW()-ROW(tblAnnuity[[#Headers],[BALANCE]])-1,1))</f>
        <v>21188.18647576962</v>
      </c>
      <c r="D182" s="5">
        <f>-IPMT(InterestRate/12,1,Term*12,tblAnnuity[[#This Row],[BALANCE]])</f>
        <v>92.698315831492081</v>
      </c>
      <c r="E182" s="2">
        <f>SUM(tblAnnuity[[#This Row],[BALANCE]:[INTEREST EARNED]])</f>
        <v>21280.884791601111</v>
      </c>
      <c r="F182" s="5">
        <f>tblAnnuity[[#This Row],[INTEREST EARNED]]-(tblAnnuity[[#This Row],[INTEREST EARNED]]*Contribution)</f>
        <v>0</v>
      </c>
      <c r="G182" s="5">
        <f>tblAnnuity[[#This Row],[INTEREST + BALANCE]]-tblAnnuity[[#This Row],[AMOUNT PAID TO INVESTOR]]</f>
        <v>21280.884791601111</v>
      </c>
    </row>
    <row r="183" spans="2:7" ht="12.75" customHeight="1" x14ac:dyDescent="0.15">
      <c r="B183" s="3">
        <v>174</v>
      </c>
      <c r="C183" s="5">
        <f>IF(ROW()-ROW(tblAnnuity[[#Headers],[BALANCE]])=1,PresentValue,INDEX(tblAnnuity[NEW BALANCE],ROW()-ROW(tblAnnuity[[#Headers],[BALANCE]])-1,1))</f>
        <v>21280.884791601111</v>
      </c>
      <c r="D183" s="5">
        <f>-IPMT(InterestRate/12,1,Term*12,tblAnnuity[[#This Row],[BALANCE]])</f>
        <v>93.103870963254849</v>
      </c>
      <c r="E183" s="2">
        <f>SUM(tblAnnuity[[#This Row],[BALANCE]:[INTEREST EARNED]])</f>
        <v>21373.988662564367</v>
      </c>
      <c r="F183" s="5">
        <f>tblAnnuity[[#This Row],[INTEREST EARNED]]-(tblAnnuity[[#This Row],[INTEREST EARNED]]*Contribution)</f>
        <v>0</v>
      </c>
      <c r="G183" s="5">
        <f>tblAnnuity[[#This Row],[INTEREST + BALANCE]]-tblAnnuity[[#This Row],[AMOUNT PAID TO INVESTOR]]</f>
        <v>21373.988662564367</v>
      </c>
    </row>
    <row r="184" spans="2:7" ht="12.75" customHeight="1" x14ac:dyDescent="0.15">
      <c r="B184" s="3">
        <v>175</v>
      </c>
      <c r="C184" s="5">
        <f>IF(ROW()-ROW(tblAnnuity[[#Headers],[BALANCE]])=1,PresentValue,INDEX(tblAnnuity[NEW BALANCE],ROW()-ROW(tblAnnuity[[#Headers],[BALANCE]])-1,1))</f>
        <v>21373.988662564367</v>
      </c>
      <c r="D184" s="5">
        <f>-IPMT(InterestRate/12,1,Term*12,tblAnnuity[[#This Row],[BALANCE]])</f>
        <v>93.511200398719097</v>
      </c>
      <c r="E184" s="2">
        <f>SUM(tblAnnuity[[#This Row],[BALANCE]:[INTEREST EARNED]])</f>
        <v>21467.499862963086</v>
      </c>
      <c r="F184" s="5">
        <f>tblAnnuity[[#This Row],[INTEREST EARNED]]-(tblAnnuity[[#This Row],[INTEREST EARNED]]*Contribution)</f>
        <v>0</v>
      </c>
      <c r="G184" s="5">
        <f>tblAnnuity[[#This Row],[INTEREST + BALANCE]]-tblAnnuity[[#This Row],[AMOUNT PAID TO INVESTOR]]</f>
        <v>21467.499862963086</v>
      </c>
    </row>
    <row r="185" spans="2:7" ht="12.75" customHeight="1" x14ac:dyDescent="0.15">
      <c r="B185" s="3">
        <v>176</v>
      </c>
      <c r="C185" s="5">
        <f>IF(ROW()-ROW(tblAnnuity[[#Headers],[BALANCE]])=1,PresentValue,INDEX(tblAnnuity[NEW BALANCE],ROW()-ROW(tblAnnuity[[#Headers],[BALANCE]])-1,1))</f>
        <v>21467.499862963086</v>
      </c>
      <c r="D185" s="5">
        <f>-IPMT(InterestRate/12,1,Term*12,tblAnnuity[[#This Row],[BALANCE]])</f>
        <v>93.920311900463489</v>
      </c>
      <c r="E185" s="2">
        <f>SUM(tblAnnuity[[#This Row],[BALANCE]:[INTEREST EARNED]])</f>
        <v>21561.42017486355</v>
      </c>
      <c r="F185" s="5">
        <f>tblAnnuity[[#This Row],[INTEREST EARNED]]-(tblAnnuity[[#This Row],[INTEREST EARNED]]*Contribution)</f>
        <v>0</v>
      </c>
      <c r="G185" s="5">
        <f>tblAnnuity[[#This Row],[INTEREST + BALANCE]]-tblAnnuity[[#This Row],[AMOUNT PAID TO INVESTOR]]</f>
        <v>21561.42017486355</v>
      </c>
    </row>
    <row r="186" spans="2:7" ht="12.75" customHeight="1" x14ac:dyDescent="0.15">
      <c r="B186" s="3">
        <v>177</v>
      </c>
      <c r="C186" s="5">
        <f>IF(ROW()-ROW(tblAnnuity[[#Headers],[BALANCE]])=1,PresentValue,INDEX(tblAnnuity[NEW BALANCE],ROW()-ROW(tblAnnuity[[#Headers],[BALANCE]])-1,1))</f>
        <v>21561.42017486355</v>
      </c>
      <c r="D186" s="5">
        <f>-IPMT(InterestRate/12,1,Term*12,tblAnnuity[[#This Row],[BALANCE]])</f>
        <v>94.331213265028026</v>
      </c>
      <c r="E186" s="2">
        <f>SUM(tblAnnuity[[#This Row],[BALANCE]:[INTEREST EARNED]])</f>
        <v>21655.751388128578</v>
      </c>
      <c r="F186" s="5">
        <f>tblAnnuity[[#This Row],[INTEREST EARNED]]-(tblAnnuity[[#This Row],[INTEREST EARNED]]*Contribution)</f>
        <v>0</v>
      </c>
      <c r="G186" s="5">
        <f>tblAnnuity[[#This Row],[INTEREST + BALANCE]]-tblAnnuity[[#This Row],[AMOUNT PAID TO INVESTOR]]</f>
        <v>21655.751388128578</v>
      </c>
    </row>
    <row r="187" spans="2:7" ht="12.75" customHeight="1" x14ac:dyDescent="0.15">
      <c r="B187" s="3">
        <v>178</v>
      </c>
      <c r="C187" s="5">
        <f>IF(ROW()-ROW(tblAnnuity[[#Headers],[BALANCE]])=1,PresentValue,INDEX(tblAnnuity[NEW BALANCE],ROW()-ROW(tblAnnuity[[#Headers],[BALANCE]])-1,1))</f>
        <v>21655.751388128578</v>
      </c>
      <c r="D187" s="5">
        <f>-IPMT(InterestRate/12,1,Term*12,tblAnnuity[[#This Row],[BALANCE]])</f>
        <v>94.743912323062531</v>
      </c>
      <c r="E187" s="2">
        <f>SUM(tblAnnuity[[#This Row],[BALANCE]:[INTEREST EARNED]])</f>
        <v>21750.495300451639</v>
      </c>
      <c r="F187" s="5">
        <f>tblAnnuity[[#This Row],[INTEREST EARNED]]-(tblAnnuity[[#This Row],[INTEREST EARNED]]*Contribution)</f>
        <v>0</v>
      </c>
      <c r="G187" s="5">
        <f>tblAnnuity[[#This Row],[INTEREST + BALANCE]]-tblAnnuity[[#This Row],[AMOUNT PAID TO INVESTOR]]</f>
        <v>21750.495300451639</v>
      </c>
    </row>
    <row r="188" spans="2:7" ht="12.75" customHeight="1" x14ac:dyDescent="0.15">
      <c r="B188" s="3">
        <v>179</v>
      </c>
      <c r="C188" s="5">
        <f>IF(ROW()-ROW(tblAnnuity[[#Headers],[BALANCE]])=1,PresentValue,INDEX(tblAnnuity[NEW BALANCE],ROW()-ROW(tblAnnuity[[#Headers],[BALANCE]])-1,1))</f>
        <v>21750.495300451639</v>
      </c>
      <c r="D188" s="5">
        <f>-IPMT(InterestRate/12,1,Term*12,tblAnnuity[[#This Row],[BALANCE]])</f>
        <v>95.158416939475913</v>
      </c>
      <c r="E188" s="2">
        <f>SUM(tblAnnuity[[#This Row],[BALANCE]:[INTEREST EARNED]])</f>
        <v>21845.653717391117</v>
      </c>
      <c r="F188" s="5">
        <f>tblAnnuity[[#This Row],[INTEREST EARNED]]-(tblAnnuity[[#This Row],[INTEREST EARNED]]*Contribution)</f>
        <v>0</v>
      </c>
      <c r="G188" s="5">
        <f>tblAnnuity[[#This Row],[INTEREST + BALANCE]]-tblAnnuity[[#This Row],[AMOUNT PAID TO INVESTOR]]</f>
        <v>21845.653717391117</v>
      </c>
    </row>
    <row r="189" spans="2:7" ht="12.75" customHeight="1" x14ac:dyDescent="0.15">
      <c r="B189" s="3">
        <v>180</v>
      </c>
      <c r="C189" s="5">
        <f>IF(ROW()-ROW(tblAnnuity[[#Headers],[BALANCE]])=1,PresentValue,INDEX(tblAnnuity[NEW BALANCE],ROW()-ROW(tblAnnuity[[#Headers],[BALANCE]])-1,1))</f>
        <v>21845.653717391117</v>
      </c>
      <c r="D189" s="5">
        <f>-IPMT(InterestRate/12,1,Term*12,tblAnnuity[[#This Row],[BALANCE]])</f>
        <v>95.574735013586107</v>
      </c>
      <c r="E189" s="2">
        <f>SUM(tblAnnuity[[#This Row],[BALANCE]:[INTEREST EARNED]])</f>
        <v>21941.228452404703</v>
      </c>
      <c r="F189" s="5">
        <f>tblAnnuity[[#This Row],[INTEREST EARNED]]-(tblAnnuity[[#This Row],[INTEREST EARNED]]*Contribution)</f>
        <v>0</v>
      </c>
      <c r="G189" s="5">
        <f>tblAnnuity[[#This Row],[INTEREST + BALANCE]]-tblAnnuity[[#This Row],[AMOUNT PAID TO INVESTOR]]</f>
        <v>21941.228452404703</v>
      </c>
    </row>
    <row r="190" spans="2:7" ht="12.75" customHeight="1" x14ac:dyDescent="0.15">
      <c r="B190" s="3">
        <v>181</v>
      </c>
      <c r="C190" s="5">
        <f>IF(ROW()-ROW(tblAnnuity[[#Headers],[BALANCE]])=1,PresentValue,INDEX(tblAnnuity[NEW BALANCE],ROW()-ROW(tblAnnuity[[#Headers],[BALANCE]])-1,1))</f>
        <v>21941.228452404703</v>
      </c>
      <c r="D190" s="5">
        <f>-IPMT(InterestRate/12,1,Term*12,tblAnnuity[[#This Row],[BALANCE]])</f>
        <v>95.992874479270569</v>
      </c>
      <c r="E190" s="2">
        <f>SUM(tblAnnuity[[#This Row],[BALANCE]:[INTEREST EARNED]])</f>
        <v>22037.221326883973</v>
      </c>
      <c r="F190" s="5">
        <f>tblAnnuity[[#This Row],[INTEREST EARNED]]-(tblAnnuity[[#This Row],[INTEREST EARNED]]*Contribution)</f>
        <v>0</v>
      </c>
      <c r="G190" s="5">
        <f>tblAnnuity[[#This Row],[INTEREST + BALANCE]]-tblAnnuity[[#This Row],[AMOUNT PAID TO INVESTOR]]</f>
        <v>22037.221326883973</v>
      </c>
    </row>
    <row r="191" spans="2:7" ht="12.75" customHeight="1" x14ac:dyDescent="0.15">
      <c r="B191" s="3">
        <v>182</v>
      </c>
      <c r="C191" s="5">
        <f>IF(ROW()-ROW(tblAnnuity[[#Headers],[BALANCE]])=1,PresentValue,INDEX(tblAnnuity[NEW BALANCE],ROW()-ROW(tblAnnuity[[#Headers],[BALANCE]])-1,1))</f>
        <v>22037.221326883973</v>
      </c>
      <c r="D191" s="5">
        <f>-IPMT(InterestRate/12,1,Term*12,tblAnnuity[[#This Row],[BALANCE]])</f>
        <v>96.412843305117391</v>
      </c>
      <c r="E191" s="2">
        <f>SUM(tblAnnuity[[#This Row],[BALANCE]:[INTEREST EARNED]])</f>
        <v>22133.634170189092</v>
      </c>
      <c r="F191" s="5">
        <f>tblAnnuity[[#This Row],[INTEREST EARNED]]-(tblAnnuity[[#This Row],[INTEREST EARNED]]*Contribution)</f>
        <v>0</v>
      </c>
      <c r="G191" s="5">
        <f>tblAnnuity[[#This Row],[INTEREST + BALANCE]]-tblAnnuity[[#This Row],[AMOUNT PAID TO INVESTOR]]</f>
        <v>22133.634170189092</v>
      </c>
    </row>
    <row r="192" spans="2:7" ht="12.75" customHeight="1" x14ac:dyDescent="0.15">
      <c r="B192" s="3">
        <v>183</v>
      </c>
      <c r="C192" s="5">
        <f>IF(ROW()-ROW(tblAnnuity[[#Headers],[BALANCE]])=1,PresentValue,INDEX(tblAnnuity[NEW BALANCE],ROW()-ROW(tblAnnuity[[#Headers],[BALANCE]])-1,1))</f>
        <v>22133.634170189092</v>
      </c>
      <c r="D192" s="5">
        <f>-IPMT(InterestRate/12,1,Term*12,tblAnnuity[[#This Row],[BALANCE]])</f>
        <v>96.834649494577263</v>
      </c>
      <c r="E192" s="2">
        <f>SUM(tblAnnuity[[#This Row],[BALANCE]:[INTEREST EARNED]])</f>
        <v>22230.468819683669</v>
      </c>
      <c r="F192" s="5">
        <f>tblAnnuity[[#This Row],[INTEREST EARNED]]-(tblAnnuity[[#This Row],[INTEREST EARNED]]*Contribution)</f>
        <v>0</v>
      </c>
      <c r="G192" s="5">
        <f>tblAnnuity[[#This Row],[INTEREST + BALANCE]]-tblAnnuity[[#This Row],[AMOUNT PAID TO INVESTOR]]</f>
        <v>22230.468819683669</v>
      </c>
    </row>
    <row r="193" spans="2:7" ht="12.75" customHeight="1" x14ac:dyDescent="0.15">
      <c r="B193" s="3">
        <v>184</v>
      </c>
      <c r="C193" s="5">
        <f>IF(ROW()-ROW(tblAnnuity[[#Headers],[BALANCE]])=1,PresentValue,INDEX(tblAnnuity[NEW BALANCE],ROW()-ROW(tblAnnuity[[#Headers],[BALANCE]])-1,1))</f>
        <v>22230.468819683669</v>
      </c>
      <c r="D193" s="5">
        <f>-IPMT(InterestRate/12,1,Term*12,tblAnnuity[[#This Row],[BALANCE]])</f>
        <v>97.258301086116035</v>
      </c>
      <c r="E193" s="2">
        <f>SUM(tblAnnuity[[#This Row],[BALANCE]:[INTEREST EARNED]])</f>
        <v>22327.727120769785</v>
      </c>
      <c r="F193" s="5">
        <f>tblAnnuity[[#This Row],[INTEREST EARNED]]-(tblAnnuity[[#This Row],[INTEREST EARNED]]*Contribution)</f>
        <v>0</v>
      </c>
      <c r="G193" s="5">
        <f>tblAnnuity[[#This Row],[INTEREST + BALANCE]]-tblAnnuity[[#This Row],[AMOUNT PAID TO INVESTOR]]</f>
        <v>22327.727120769785</v>
      </c>
    </row>
    <row r="194" spans="2:7" ht="12.75" customHeight="1" x14ac:dyDescent="0.15">
      <c r="B194" s="3">
        <v>185</v>
      </c>
      <c r="C194" s="5">
        <f>IF(ROW()-ROW(tblAnnuity[[#Headers],[BALANCE]])=1,PresentValue,INDEX(tblAnnuity[NEW BALANCE],ROW()-ROW(tblAnnuity[[#Headers],[BALANCE]])-1,1))</f>
        <v>22327.727120769785</v>
      </c>
      <c r="D194" s="5">
        <f>-IPMT(InterestRate/12,1,Term*12,tblAnnuity[[#This Row],[BALANCE]])</f>
        <v>97.683806153367783</v>
      </c>
      <c r="E194" s="2">
        <f>SUM(tblAnnuity[[#This Row],[BALANCE]:[INTEREST EARNED]])</f>
        <v>22425.410926923152</v>
      </c>
      <c r="F194" s="5">
        <f>tblAnnuity[[#This Row],[INTEREST EARNED]]-(tblAnnuity[[#This Row],[INTEREST EARNED]]*Contribution)</f>
        <v>0</v>
      </c>
      <c r="G194" s="5">
        <f>tblAnnuity[[#This Row],[INTEREST + BALANCE]]-tblAnnuity[[#This Row],[AMOUNT PAID TO INVESTOR]]</f>
        <v>22425.410926923152</v>
      </c>
    </row>
    <row r="195" spans="2:7" ht="12.75" customHeight="1" x14ac:dyDescent="0.15">
      <c r="B195" s="3">
        <v>186</v>
      </c>
      <c r="C195" s="5">
        <f>IF(ROW()-ROW(tblAnnuity[[#Headers],[BALANCE]])=1,PresentValue,INDEX(tblAnnuity[NEW BALANCE],ROW()-ROW(tblAnnuity[[#Headers],[BALANCE]])-1,1))</f>
        <v>22425.410926923152</v>
      </c>
      <c r="D195" s="5">
        <f>-IPMT(InterestRate/12,1,Term*12,tblAnnuity[[#This Row],[BALANCE]])</f>
        <v>98.11117280528876</v>
      </c>
      <c r="E195" s="2">
        <f>SUM(tblAnnuity[[#This Row],[BALANCE]:[INTEREST EARNED]])</f>
        <v>22523.522099728441</v>
      </c>
      <c r="F195" s="5">
        <f>tblAnnuity[[#This Row],[INTEREST EARNED]]-(tblAnnuity[[#This Row],[INTEREST EARNED]]*Contribution)</f>
        <v>0</v>
      </c>
      <c r="G195" s="5">
        <f>tblAnnuity[[#This Row],[INTEREST + BALANCE]]-tblAnnuity[[#This Row],[AMOUNT PAID TO INVESTOR]]</f>
        <v>22523.522099728441</v>
      </c>
    </row>
    <row r="196" spans="2:7" ht="12.75" customHeight="1" x14ac:dyDescent="0.15">
      <c r="B196" s="3">
        <v>187</v>
      </c>
      <c r="C196" s="5">
        <f>IF(ROW()-ROW(tblAnnuity[[#Headers],[BALANCE]])=1,PresentValue,INDEX(tblAnnuity[NEW BALANCE],ROW()-ROW(tblAnnuity[[#Headers],[BALANCE]])-1,1))</f>
        <v>22523.522099728441</v>
      </c>
      <c r="D196" s="5">
        <f>-IPMT(InterestRate/12,1,Term*12,tblAnnuity[[#This Row],[BALANCE]])</f>
        <v>98.540409186311919</v>
      </c>
      <c r="E196" s="2">
        <f>SUM(tblAnnuity[[#This Row],[BALANCE]:[INTEREST EARNED]])</f>
        <v>22622.062508914754</v>
      </c>
      <c r="F196" s="5">
        <f>tblAnnuity[[#This Row],[INTEREST EARNED]]-(tblAnnuity[[#This Row],[INTEREST EARNED]]*Contribution)</f>
        <v>0</v>
      </c>
      <c r="G196" s="5">
        <f>tblAnnuity[[#This Row],[INTEREST + BALANCE]]-tblAnnuity[[#This Row],[AMOUNT PAID TO INVESTOR]]</f>
        <v>22622.062508914754</v>
      </c>
    </row>
    <row r="197" spans="2:7" ht="12.75" customHeight="1" x14ac:dyDescent="0.15">
      <c r="B197" s="3">
        <v>188</v>
      </c>
      <c r="C197" s="5">
        <f>IF(ROW()-ROW(tblAnnuity[[#Headers],[BALANCE]])=1,PresentValue,INDEX(tblAnnuity[NEW BALANCE],ROW()-ROW(tblAnnuity[[#Headers],[BALANCE]])-1,1))</f>
        <v>22622.062508914754</v>
      </c>
      <c r="D197" s="5">
        <f>-IPMT(InterestRate/12,1,Term*12,tblAnnuity[[#This Row],[BALANCE]])</f>
        <v>98.971523476502043</v>
      </c>
      <c r="E197" s="2">
        <f>SUM(tblAnnuity[[#This Row],[BALANCE]:[INTEREST EARNED]])</f>
        <v>22721.034032391257</v>
      </c>
      <c r="F197" s="5">
        <f>tblAnnuity[[#This Row],[INTEREST EARNED]]-(tblAnnuity[[#This Row],[INTEREST EARNED]]*Contribution)</f>
        <v>0</v>
      </c>
      <c r="G197" s="5">
        <f>tblAnnuity[[#This Row],[INTEREST + BALANCE]]-tblAnnuity[[#This Row],[AMOUNT PAID TO INVESTOR]]</f>
        <v>22721.034032391257</v>
      </c>
    </row>
    <row r="198" spans="2:7" ht="12.75" customHeight="1" x14ac:dyDescent="0.15">
      <c r="B198" s="3">
        <v>189</v>
      </c>
      <c r="C198" s="5">
        <f>IF(ROW()-ROW(tblAnnuity[[#Headers],[BALANCE]])=1,PresentValue,INDEX(tblAnnuity[NEW BALANCE],ROW()-ROW(tblAnnuity[[#Headers],[BALANCE]])-1,1))</f>
        <v>22721.034032391257</v>
      </c>
      <c r="D198" s="5">
        <f>-IPMT(InterestRate/12,1,Term*12,tblAnnuity[[#This Row],[BALANCE]])</f>
        <v>99.404523891711733</v>
      </c>
      <c r="E198" s="2">
        <f>SUM(tblAnnuity[[#This Row],[BALANCE]:[INTEREST EARNED]])</f>
        <v>22820.43855628297</v>
      </c>
      <c r="F198" s="5">
        <f>tblAnnuity[[#This Row],[INTEREST EARNED]]-(tblAnnuity[[#This Row],[INTEREST EARNED]]*Contribution)</f>
        <v>0</v>
      </c>
      <c r="G198" s="5">
        <f>tblAnnuity[[#This Row],[INTEREST + BALANCE]]-tblAnnuity[[#This Row],[AMOUNT PAID TO INVESTOR]]</f>
        <v>22820.43855628297</v>
      </c>
    </row>
    <row r="199" spans="2:7" ht="12.75" customHeight="1" x14ac:dyDescent="0.15">
      <c r="B199" s="3">
        <v>190</v>
      </c>
      <c r="C199" s="5">
        <f>IF(ROW()-ROW(tblAnnuity[[#Headers],[BALANCE]])=1,PresentValue,INDEX(tblAnnuity[NEW BALANCE],ROW()-ROW(tblAnnuity[[#Headers],[BALANCE]])-1,1))</f>
        <v>22820.43855628297</v>
      </c>
      <c r="D199" s="5">
        <f>-IPMT(InterestRate/12,1,Term*12,tblAnnuity[[#This Row],[BALANCE]])</f>
        <v>99.839418683737989</v>
      </c>
      <c r="E199" s="2">
        <f>SUM(tblAnnuity[[#This Row],[BALANCE]:[INTEREST EARNED]])</f>
        <v>22920.27797496671</v>
      </c>
      <c r="F199" s="5">
        <f>tblAnnuity[[#This Row],[INTEREST EARNED]]-(tblAnnuity[[#This Row],[INTEREST EARNED]]*Contribution)</f>
        <v>0</v>
      </c>
      <c r="G199" s="5">
        <f>tblAnnuity[[#This Row],[INTEREST + BALANCE]]-tblAnnuity[[#This Row],[AMOUNT PAID TO INVESTOR]]</f>
        <v>22920.27797496671</v>
      </c>
    </row>
    <row r="200" spans="2:7" ht="12.75" customHeight="1" x14ac:dyDescent="0.15">
      <c r="B200" s="3">
        <v>191</v>
      </c>
      <c r="C200" s="5">
        <f>IF(ROW()-ROW(tblAnnuity[[#Headers],[BALANCE]])=1,PresentValue,INDEX(tblAnnuity[NEW BALANCE],ROW()-ROW(tblAnnuity[[#Headers],[BALANCE]])-1,1))</f>
        <v>22920.27797496671</v>
      </c>
      <c r="D200" s="5">
        <f>-IPMT(InterestRate/12,1,Term*12,tblAnnuity[[#This Row],[BALANCE]])</f>
        <v>100.27621614047933</v>
      </c>
      <c r="E200" s="2">
        <f>SUM(tblAnnuity[[#This Row],[BALANCE]:[INTEREST EARNED]])</f>
        <v>23020.554191107189</v>
      </c>
      <c r="F200" s="5">
        <f>tblAnnuity[[#This Row],[INTEREST EARNED]]-(tblAnnuity[[#This Row],[INTEREST EARNED]]*Contribution)</f>
        <v>0</v>
      </c>
      <c r="G200" s="5">
        <f>tblAnnuity[[#This Row],[INTEREST + BALANCE]]-tblAnnuity[[#This Row],[AMOUNT PAID TO INVESTOR]]</f>
        <v>23020.554191107189</v>
      </c>
    </row>
    <row r="201" spans="2:7" ht="12.75" customHeight="1" x14ac:dyDescent="0.15">
      <c r="B201" s="3">
        <v>192</v>
      </c>
      <c r="C201" s="5">
        <f>IF(ROW()-ROW(tblAnnuity[[#Headers],[BALANCE]])=1,PresentValue,INDEX(tblAnnuity[NEW BALANCE],ROW()-ROW(tblAnnuity[[#Headers],[BALANCE]])-1,1))</f>
        <v>23020.554191107189</v>
      </c>
      <c r="D201" s="5">
        <f>-IPMT(InterestRate/12,1,Term*12,tblAnnuity[[#This Row],[BALANCE]])</f>
        <v>100.71492458609394</v>
      </c>
      <c r="E201" s="2">
        <f>SUM(tblAnnuity[[#This Row],[BALANCE]:[INTEREST EARNED]])</f>
        <v>23121.269115693281</v>
      </c>
      <c r="F201" s="5">
        <f>tblAnnuity[[#This Row],[INTEREST EARNED]]-(tblAnnuity[[#This Row],[INTEREST EARNED]]*Contribution)</f>
        <v>0</v>
      </c>
      <c r="G201" s="5">
        <f>tblAnnuity[[#This Row],[INTEREST + BALANCE]]-tblAnnuity[[#This Row],[AMOUNT PAID TO INVESTOR]]</f>
        <v>23121.269115693281</v>
      </c>
    </row>
    <row r="202" spans="2:7" ht="12.75" customHeight="1" x14ac:dyDescent="0.15">
      <c r="B202" s="3">
        <v>193</v>
      </c>
      <c r="C202" s="5">
        <f>IF(ROW()-ROW(tblAnnuity[[#Headers],[BALANCE]])=1,PresentValue,INDEX(tblAnnuity[NEW BALANCE],ROW()-ROW(tblAnnuity[[#Headers],[BALANCE]])-1,1))</f>
        <v>23121.269115693281</v>
      </c>
      <c r="D202" s="5">
        <f>-IPMT(InterestRate/12,1,Term*12,tblAnnuity[[#This Row],[BALANCE]])</f>
        <v>101.1555523811581</v>
      </c>
      <c r="E202" s="2">
        <f>SUM(tblAnnuity[[#This Row],[BALANCE]:[INTEREST EARNED]])</f>
        <v>23222.42466807444</v>
      </c>
      <c r="F202" s="5">
        <f>tblAnnuity[[#This Row],[INTEREST EARNED]]-(tblAnnuity[[#This Row],[INTEREST EARNED]]*Contribution)</f>
        <v>0</v>
      </c>
      <c r="G202" s="5">
        <f>tblAnnuity[[#This Row],[INTEREST + BALANCE]]-tblAnnuity[[#This Row],[AMOUNT PAID TO INVESTOR]]</f>
        <v>23222.42466807444</v>
      </c>
    </row>
    <row r="203" spans="2:7" ht="12.75" customHeight="1" x14ac:dyDescent="0.15">
      <c r="B203" s="3">
        <v>194</v>
      </c>
      <c r="C203" s="5">
        <f>IF(ROW()-ROW(tblAnnuity[[#Headers],[BALANCE]])=1,PresentValue,INDEX(tblAnnuity[NEW BALANCE],ROW()-ROW(tblAnnuity[[#Headers],[BALANCE]])-1,1))</f>
        <v>23222.42466807444</v>
      </c>
      <c r="D203" s="5">
        <f>-IPMT(InterestRate/12,1,Term*12,tblAnnuity[[#This Row],[BALANCE]])</f>
        <v>101.59810792282566</v>
      </c>
      <c r="E203" s="2">
        <f>SUM(tblAnnuity[[#This Row],[BALANCE]:[INTEREST EARNED]])</f>
        <v>23324.022775997266</v>
      </c>
      <c r="F203" s="5">
        <f>tblAnnuity[[#This Row],[INTEREST EARNED]]-(tblAnnuity[[#This Row],[INTEREST EARNED]]*Contribution)</f>
        <v>0</v>
      </c>
      <c r="G203" s="5">
        <f>tblAnnuity[[#This Row],[INTEREST + BALANCE]]-tblAnnuity[[#This Row],[AMOUNT PAID TO INVESTOR]]</f>
        <v>23324.022775997266</v>
      </c>
    </row>
    <row r="204" spans="2:7" ht="12.75" customHeight="1" x14ac:dyDescent="0.15">
      <c r="B204" s="3">
        <v>195</v>
      </c>
      <c r="C204" s="5">
        <f>IF(ROW()-ROW(tblAnnuity[[#Headers],[BALANCE]])=1,PresentValue,INDEX(tblAnnuity[NEW BALANCE],ROW()-ROW(tblAnnuity[[#Headers],[BALANCE]])-1,1))</f>
        <v>23324.022775997266</v>
      </c>
      <c r="D204" s="5">
        <f>-IPMT(InterestRate/12,1,Term*12,tblAnnuity[[#This Row],[BALANCE]])</f>
        <v>102.04259964498803</v>
      </c>
      <c r="E204" s="2">
        <f>SUM(tblAnnuity[[#This Row],[BALANCE]:[INTEREST EARNED]])</f>
        <v>23426.065375642254</v>
      </c>
      <c r="F204" s="5">
        <f>tblAnnuity[[#This Row],[INTEREST EARNED]]-(tblAnnuity[[#This Row],[INTEREST EARNED]]*Contribution)</f>
        <v>0</v>
      </c>
      <c r="G204" s="5">
        <f>tblAnnuity[[#This Row],[INTEREST + BALANCE]]-tblAnnuity[[#This Row],[AMOUNT PAID TO INVESTOR]]</f>
        <v>23426.065375642254</v>
      </c>
    </row>
    <row r="205" spans="2:7" ht="12.75" customHeight="1" x14ac:dyDescent="0.15">
      <c r="B205" s="3">
        <v>196</v>
      </c>
      <c r="C205" s="5">
        <f>IF(ROW()-ROW(tblAnnuity[[#Headers],[BALANCE]])=1,PresentValue,INDEX(tblAnnuity[NEW BALANCE],ROW()-ROW(tblAnnuity[[#Headers],[BALANCE]])-1,1))</f>
        <v>23426.065375642254</v>
      </c>
      <c r="D205" s="5">
        <f>-IPMT(InterestRate/12,1,Term*12,tblAnnuity[[#This Row],[BALANCE]])</f>
        <v>102.48903601843485</v>
      </c>
      <c r="E205" s="2">
        <f>SUM(tblAnnuity[[#This Row],[BALANCE]:[INTEREST EARNED]])</f>
        <v>23528.554411660691</v>
      </c>
      <c r="F205" s="5">
        <f>tblAnnuity[[#This Row],[INTEREST EARNED]]-(tblAnnuity[[#This Row],[INTEREST EARNED]]*Contribution)</f>
        <v>0</v>
      </c>
      <c r="G205" s="5">
        <f>tblAnnuity[[#This Row],[INTEREST + BALANCE]]-tblAnnuity[[#This Row],[AMOUNT PAID TO INVESTOR]]</f>
        <v>23528.554411660691</v>
      </c>
    </row>
    <row r="206" spans="2:7" ht="12.75" customHeight="1" x14ac:dyDescent="0.15">
      <c r="B206" s="3">
        <v>197</v>
      </c>
      <c r="C206" s="5">
        <f>IF(ROW()-ROW(tblAnnuity[[#Headers],[BALANCE]])=1,PresentValue,INDEX(tblAnnuity[NEW BALANCE],ROW()-ROW(tblAnnuity[[#Headers],[BALANCE]])-1,1))</f>
        <v>23528.554411660691</v>
      </c>
      <c r="D206" s="5">
        <f>-IPMT(InterestRate/12,1,Term*12,tblAnnuity[[#This Row],[BALANCE]])</f>
        <v>102.93742555101551</v>
      </c>
      <c r="E206" s="2">
        <f>SUM(tblAnnuity[[#This Row],[BALANCE]:[INTEREST EARNED]])</f>
        <v>23631.491837211706</v>
      </c>
      <c r="F206" s="5">
        <f>tblAnnuity[[#This Row],[INTEREST EARNED]]-(tblAnnuity[[#This Row],[INTEREST EARNED]]*Contribution)</f>
        <v>0</v>
      </c>
      <c r="G206" s="5">
        <f>tblAnnuity[[#This Row],[INTEREST + BALANCE]]-tblAnnuity[[#This Row],[AMOUNT PAID TO INVESTOR]]</f>
        <v>23631.491837211706</v>
      </c>
    </row>
    <row r="207" spans="2:7" ht="12.75" customHeight="1" x14ac:dyDescent="0.15">
      <c r="B207" s="3">
        <v>198</v>
      </c>
      <c r="C207" s="5">
        <f>IF(ROW()-ROW(tblAnnuity[[#Headers],[BALANCE]])=1,PresentValue,INDEX(tblAnnuity[NEW BALANCE],ROW()-ROW(tblAnnuity[[#Headers],[BALANCE]])-1,1))</f>
        <v>23631.491837211706</v>
      </c>
      <c r="D207" s="5">
        <f>-IPMT(InterestRate/12,1,Term*12,tblAnnuity[[#This Row],[BALANCE]])</f>
        <v>103.3877767878012</v>
      </c>
      <c r="E207" s="2">
        <f>SUM(tblAnnuity[[#This Row],[BALANCE]:[INTEREST EARNED]])</f>
        <v>23734.879613999507</v>
      </c>
      <c r="F207" s="5">
        <f>tblAnnuity[[#This Row],[INTEREST EARNED]]-(tblAnnuity[[#This Row],[INTEREST EARNED]]*Contribution)</f>
        <v>0</v>
      </c>
      <c r="G207" s="5">
        <f>tblAnnuity[[#This Row],[INTEREST + BALANCE]]-tblAnnuity[[#This Row],[AMOUNT PAID TO INVESTOR]]</f>
        <v>23734.879613999507</v>
      </c>
    </row>
    <row r="208" spans="2:7" ht="12.75" customHeight="1" x14ac:dyDescent="0.15">
      <c r="B208" s="3">
        <v>199</v>
      </c>
      <c r="C208" s="5">
        <f>IF(ROW()-ROW(tblAnnuity[[#Headers],[BALANCE]])=1,PresentValue,INDEX(tblAnnuity[NEW BALANCE],ROW()-ROW(tblAnnuity[[#Headers],[BALANCE]])-1,1))</f>
        <v>23734.879613999507</v>
      </c>
      <c r="D208" s="5">
        <f>-IPMT(InterestRate/12,1,Term*12,tblAnnuity[[#This Row],[BALANCE]])</f>
        <v>103.84009831124783</v>
      </c>
      <c r="E208" s="2">
        <f>SUM(tblAnnuity[[#This Row],[BALANCE]:[INTEREST EARNED]])</f>
        <v>23838.719712310754</v>
      </c>
      <c r="F208" s="5">
        <f>tblAnnuity[[#This Row],[INTEREST EARNED]]-(tblAnnuity[[#This Row],[INTEREST EARNED]]*Contribution)</f>
        <v>0</v>
      </c>
      <c r="G208" s="5">
        <f>tblAnnuity[[#This Row],[INTEREST + BALANCE]]-tblAnnuity[[#This Row],[AMOUNT PAID TO INVESTOR]]</f>
        <v>23838.719712310754</v>
      </c>
    </row>
    <row r="209" spans="2:7" ht="12.75" customHeight="1" x14ac:dyDescent="0.15">
      <c r="B209" s="3">
        <v>200</v>
      </c>
      <c r="C209" s="5">
        <f>IF(ROW()-ROW(tblAnnuity[[#Headers],[BALANCE]])=1,PresentValue,INDEX(tblAnnuity[NEW BALANCE],ROW()-ROW(tblAnnuity[[#Headers],[BALANCE]])-1,1))</f>
        <v>23838.719712310754</v>
      </c>
      <c r="D209" s="5">
        <f>-IPMT(InterestRate/12,1,Term*12,tblAnnuity[[#This Row],[BALANCE]])</f>
        <v>104.29439874135954</v>
      </c>
      <c r="E209" s="2">
        <f>SUM(tblAnnuity[[#This Row],[BALANCE]:[INTEREST EARNED]])</f>
        <v>23943.014111052114</v>
      </c>
      <c r="F209" s="5">
        <f>tblAnnuity[[#This Row],[INTEREST EARNED]]-(tblAnnuity[[#This Row],[INTEREST EARNED]]*Contribution)</f>
        <v>0</v>
      </c>
      <c r="G209" s="5">
        <f>tblAnnuity[[#This Row],[INTEREST + BALANCE]]-tblAnnuity[[#This Row],[AMOUNT PAID TO INVESTOR]]</f>
        <v>23943.014111052114</v>
      </c>
    </row>
    <row r="210" spans="2:7" ht="12.75" customHeight="1" x14ac:dyDescent="0.15">
      <c r="B210" s="3">
        <v>201</v>
      </c>
      <c r="C210" s="5">
        <f>IF(ROW()-ROW(tblAnnuity[[#Headers],[BALANCE]])=1,PresentValue,INDEX(tblAnnuity[NEW BALANCE],ROW()-ROW(tblAnnuity[[#Headers],[BALANCE]])-1,1))</f>
        <v>23943.014111052114</v>
      </c>
      <c r="D210" s="5">
        <f>-IPMT(InterestRate/12,1,Term*12,tblAnnuity[[#This Row],[BALANCE]])</f>
        <v>104.75068673585299</v>
      </c>
      <c r="E210" s="2">
        <f>SUM(tblAnnuity[[#This Row],[BALANCE]:[INTEREST EARNED]])</f>
        <v>24047.764797787968</v>
      </c>
      <c r="F210" s="5">
        <f>tblAnnuity[[#This Row],[INTEREST EARNED]]-(tblAnnuity[[#This Row],[INTEREST EARNED]]*Contribution)</f>
        <v>0</v>
      </c>
      <c r="G210" s="5">
        <f>tblAnnuity[[#This Row],[INTEREST + BALANCE]]-tblAnnuity[[#This Row],[AMOUNT PAID TO INVESTOR]]</f>
        <v>24047.764797787968</v>
      </c>
    </row>
    <row r="211" spans="2:7" ht="12.75" customHeight="1" x14ac:dyDescent="0.15">
      <c r="B211" s="3">
        <v>202</v>
      </c>
      <c r="C211" s="5">
        <f>IF(ROW()-ROW(tblAnnuity[[#Headers],[BALANCE]])=1,PresentValue,INDEX(tblAnnuity[NEW BALANCE],ROW()-ROW(tblAnnuity[[#Headers],[BALANCE]])-1,1))</f>
        <v>24047.764797787968</v>
      </c>
      <c r="D211" s="5">
        <f>-IPMT(InterestRate/12,1,Term*12,tblAnnuity[[#This Row],[BALANCE]])</f>
        <v>105.20897099032233</v>
      </c>
      <c r="E211" s="2">
        <f>SUM(tblAnnuity[[#This Row],[BALANCE]:[INTEREST EARNED]])</f>
        <v>24152.973768778291</v>
      </c>
      <c r="F211" s="5">
        <f>tblAnnuity[[#This Row],[INTEREST EARNED]]-(tblAnnuity[[#This Row],[INTEREST EARNED]]*Contribution)</f>
        <v>0</v>
      </c>
      <c r="G211" s="5">
        <f>tblAnnuity[[#This Row],[INTEREST + BALANCE]]-tblAnnuity[[#This Row],[AMOUNT PAID TO INVESTOR]]</f>
        <v>24152.973768778291</v>
      </c>
    </row>
    <row r="212" spans="2:7" ht="12.75" customHeight="1" x14ac:dyDescent="0.15">
      <c r="B212" s="3">
        <v>203</v>
      </c>
      <c r="C212" s="5">
        <f>IF(ROW()-ROW(tblAnnuity[[#Headers],[BALANCE]])=1,PresentValue,INDEX(tblAnnuity[NEW BALANCE],ROW()-ROW(tblAnnuity[[#Headers],[BALANCE]])-1,1))</f>
        <v>24152.973768778291</v>
      </c>
      <c r="D212" s="5">
        <f>-IPMT(InterestRate/12,1,Term*12,tblAnnuity[[#This Row],[BALANCE]])</f>
        <v>105.66926023840502</v>
      </c>
      <c r="E212" s="2">
        <f>SUM(tblAnnuity[[#This Row],[BALANCE]:[INTEREST EARNED]])</f>
        <v>24258.643029016697</v>
      </c>
      <c r="F212" s="5">
        <f>tblAnnuity[[#This Row],[INTEREST EARNED]]-(tblAnnuity[[#This Row],[INTEREST EARNED]]*Contribution)</f>
        <v>0</v>
      </c>
      <c r="G212" s="5">
        <f>tblAnnuity[[#This Row],[INTEREST + BALANCE]]-tblAnnuity[[#This Row],[AMOUNT PAID TO INVESTOR]]</f>
        <v>24258.643029016697</v>
      </c>
    </row>
    <row r="213" spans="2:7" ht="12.75" customHeight="1" x14ac:dyDescent="0.15">
      <c r="B213" s="3">
        <v>204</v>
      </c>
      <c r="C213" s="5">
        <f>IF(ROW()-ROW(tblAnnuity[[#Headers],[BALANCE]])=1,PresentValue,INDEX(tblAnnuity[NEW BALANCE],ROW()-ROW(tblAnnuity[[#Headers],[BALANCE]])-1,1))</f>
        <v>24258.643029016697</v>
      </c>
      <c r="D213" s="5">
        <f>-IPMT(InterestRate/12,1,Term*12,tblAnnuity[[#This Row],[BALANCE]])</f>
        <v>106.13156325194804</v>
      </c>
      <c r="E213" s="2">
        <f>SUM(tblAnnuity[[#This Row],[BALANCE]:[INTEREST EARNED]])</f>
        <v>24364.774592268644</v>
      </c>
      <c r="F213" s="5">
        <f>tblAnnuity[[#This Row],[INTEREST EARNED]]-(tblAnnuity[[#This Row],[INTEREST EARNED]]*Contribution)</f>
        <v>0</v>
      </c>
      <c r="G213" s="5">
        <f>tblAnnuity[[#This Row],[INTEREST + BALANCE]]-tblAnnuity[[#This Row],[AMOUNT PAID TO INVESTOR]]</f>
        <v>24364.774592268644</v>
      </c>
    </row>
    <row r="214" spans="2:7" ht="12.75" customHeight="1" x14ac:dyDescent="0.15">
      <c r="B214" s="3">
        <v>205</v>
      </c>
      <c r="C214" s="5">
        <f>IF(ROW()-ROW(tblAnnuity[[#Headers],[BALANCE]])=1,PresentValue,INDEX(tblAnnuity[NEW BALANCE],ROW()-ROW(tblAnnuity[[#Headers],[BALANCE]])-1,1))</f>
        <v>24364.774592268644</v>
      </c>
      <c r="D214" s="5">
        <f>-IPMT(InterestRate/12,1,Term*12,tblAnnuity[[#This Row],[BALANCE]])</f>
        <v>106.59588884117531</v>
      </c>
      <c r="E214" s="2">
        <f>SUM(tblAnnuity[[#This Row],[BALANCE]:[INTEREST EARNED]])</f>
        <v>24471.370481109821</v>
      </c>
      <c r="F214" s="5">
        <f>tblAnnuity[[#This Row],[INTEREST EARNED]]-(tblAnnuity[[#This Row],[INTEREST EARNED]]*Contribution)</f>
        <v>0</v>
      </c>
      <c r="G214" s="5">
        <f>tblAnnuity[[#This Row],[INTEREST + BALANCE]]-tblAnnuity[[#This Row],[AMOUNT PAID TO INVESTOR]]</f>
        <v>24471.370481109821</v>
      </c>
    </row>
    <row r="215" spans="2:7" ht="12.75" customHeight="1" x14ac:dyDescent="0.15">
      <c r="B215" s="3">
        <v>206</v>
      </c>
      <c r="C215" s="5">
        <f>IF(ROW()-ROW(tblAnnuity[[#Headers],[BALANCE]])=1,PresentValue,INDEX(tblAnnuity[NEW BALANCE],ROW()-ROW(tblAnnuity[[#Headers],[BALANCE]])-1,1))</f>
        <v>24471.370481109821</v>
      </c>
      <c r="D215" s="5">
        <f>-IPMT(InterestRate/12,1,Term*12,tblAnnuity[[#This Row],[BALANCE]])</f>
        <v>107.06224585485546</v>
      </c>
      <c r="E215" s="2">
        <f>SUM(tblAnnuity[[#This Row],[BALANCE]:[INTEREST EARNED]])</f>
        <v>24578.432726964678</v>
      </c>
      <c r="F215" s="5">
        <f>tblAnnuity[[#This Row],[INTEREST EARNED]]-(tblAnnuity[[#This Row],[INTEREST EARNED]]*Contribution)</f>
        <v>0</v>
      </c>
      <c r="G215" s="5">
        <f>tblAnnuity[[#This Row],[INTEREST + BALANCE]]-tblAnnuity[[#This Row],[AMOUNT PAID TO INVESTOR]]</f>
        <v>24578.432726964678</v>
      </c>
    </row>
    <row r="216" spans="2:7" ht="12.75" customHeight="1" x14ac:dyDescent="0.15">
      <c r="B216" s="3">
        <v>207</v>
      </c>
      <c r="C216" s="5">
        <f>IF(ROW()-ROW(tblAnnuity[[#Headers],[BALANCE]])=1,PresentValue,INDEX(tblAnnuity[NEW BALANCE],ROW()-ROW(tblAnnuity[[#Headers],[BALANCE]])-1,1))</f>
        <v>24578.432726964678</v>
      </c>
      <c r="D216" s="5">
        <f>-IPMT(InterestRate/12,1,Term*12,tblAnnuity[[#This Row],[BALANCE]])</f>
        <v>107.53064318047046</v>
      </c>
      <c r="E216" s="2">
        <f>SUM(tblAnnuity[[#This Row],[BALANCE]:[INTEREST EARNED]])</f>
        <v>24685.963370145149</v>
      </c>
      <c r="F216" s="5">
        <f>tblAnnuity[[#This Row],[INTEREST EARNED]]-(tblAnnuity[[#This Row],[INTEREST EARNED]]*Contribution)</f>
        <v>0</v>
      </c>
      <c r="G216" s="5">
        <f>tblAnnuity[[#This Row],[INTEREST + BALANCE]]-tblAnnuity[[#This Row],[AMOUNT PAID TO INVESTOR]]</f>
        <v>24685.963370145149</v>
      </c>
    </row>
    <row r="217" spans="2:7" ht="12.75" customHeight="1" x14ac:dyDescent="0.15">
      <c r="B217" s="3">
        <v>208</v>
      </c>
      <c r="C217" s="5">
        <f>IF(ROW()-ROW(tblAnnuity[[#Headers],[BALANCE]])=1,PresentValue,INDEX(tblAnnuity[NEW BALANCE],ROW()-ROW(tblAnnuity[[#Headers],[BALANCE]])-1,1))</f>
        <v>24685.963370145149</v>
      </c>
      <c r="D217" s="5">
        <f>-IPMT(InterestRate/12,1,Term*12,tblAnnuity[[#This Row],[BALANCE]])</f>
        <v>108.00108974438501</v>
      </c>
      <c r="E217" s="2">
        <f>SUM(tblAnnuity[[#This Row],[BALANCE]:[INTEREST EARNED]])</f>
        <v>24793.964459889536</v>
      </c>
      <c r="F217" s="5">
        <f>tblAnnuity[[#This Row],[INTEREST EARNED]]-(tblAnnuity[[#This Row],[INTEREST EARNED]]*Contribution)</f>
        <v>0</v>
      </c>
      <c r="G217" s="5">
        <f>tblAnnuity[[#This Row],[INTEREST + BALANCE]]-tblAnnuity[[#This Row],[AMOUNT PAID TO INVESTOR]]</f>
        <v>24793.964459889536</v>
      </c>
    </row>
    <row r="218" spans="2:7" ht="12.75" customHeight="1" x14ac:dyDescent="0.15">
      <c r="B218" s="3">
        <v>209</v>
      </c>
      <c r="C218" s="5">
        <f>IF(ROW()-ROW(tblAnnuity[[#Headers],[BALANCE]])=1,PresentValue,INDEX(tblAnnuity[NEW BALANCE],ROW()-ROW(tblAnnuity[[#Headers],[BALANCE]])-1,1))</f>
        <v>24793.964459889536</v>
      </c>
      <c r="D218" s="5">
        <f>-IPMT(InterestRate/12,1,Term*12,tblAnnuity[[#This Row],[BALANCE]])</f>
        <v>108.4735945120167</v>
      </c>
      <c r="E218" s="2">
        <f>SUM(tblAnnuity[[#This Row],[BALANCE]:[INTEREST EARNED]])</f>
        <v>24902.438054401551</v>
      </c>
      <c r="F218" s="5">
        <f>tblAnnuity[[#This Row],[INTEREST EARNED]]-(tblAnnuity[[#This Row],[INTEREST EARNED]]*Contribution)</f>
        <v>0</v>
      </c>
      <c r="G218" s="5">
        <f>tblAnnuity[[#This Row],[INTEREST + BALANCE]]-tblAnnuity[[#This Row],[AMOUNT PAID TO INVESTOR]]</f>
        <v>24902.438054401551</v>
      </c>
    </row>
    <row r="219" spans="2:7" ht="12.75" customHeight="1" x14ac:dyDescent="0.15">
      <c r="B219" s="3">
        <v>210</v>
      </c>
      <c r="C219" s="5">
        <f>IF(ROW()-ROW(tblAnnuity[[#Headers],[BALANCE]])=1,PresentValue,INDEX(tblAnnuity[NEW BALANCE],ROW()-ROW(tblAnnuity[[#Headers],[BALANCE]])-1,1))</f>
        <v>24902.438054401551</v>
      </c>
      <c r="D219" s="5">
        <f>-IPMT(InterestRate/12,1,Term*12,tblAnnuity[[#This Row],[BALANCE]])</f>
        <v>108.94816648800676</v>
      </c>
      <c r="E219" s="2">
        <f>SUM(tblAnnuity[[#This Row],[BALANCE]:[INTEREST EARNED]])</f>
        <v>25011.386220889559</v>
      </c>
      <c r="F219" s="5">
        <f>tblAnnuity[[#This Row],[INTEREST EARNED]]-(tblAnnuity[[#This Row],[INTEREST EARNED]]*Contribution)</f>
        <v>0</v>
      </c>
      <c r="G219" s="5">
        <f>tblAnnuity[[#This Row],[INTEREST + BALANCE]]-tblAnnuity[[#This Row],[AMOUNT PAID TO INVESTOR]]</f>
        <v>25011.386220889559</v>
      </c>
    </row>
    <row r="220" spans="2:7" ht="12.75" customHeight="1" x14ac:dyDescent="0.15">
      <c r="B220" s="3">
        <v>211</v>
      </c>
      <c r="C220" s="5">
        <f>IF(ROW()-ROW(tblAnnuity[[#Headers],[BALANCE]])=1,PresentValue,INDEX(tblAnnuity[NEW BALANCE],ROW()-ROW(tblAnnuity[[#Headers],[BALANCE]])-1,1))</f>
        <v>25011.386220889559</v>
      </c>
      <c r="D220" s="5">
        <f>-IPMT(InterestRate/12,1,Term*12,tblAnnuity[[#This Row],[BALANCE]])</f>
        <v>109.42481471639181</v>
      </c>
      <c r="E220" s="2">
        <f>SUM(tblAnnuity[[#This Row],[BALANCE]:[INTEREST EARNED]])</f>
        <v>25120.811035605951</v>
      </c>
      <c r="F220" s="5">
        <f>tblAnnuity[[#This Row],[INTEREST EARNED]]-(tblAnnuity[[#This Row],[INTEREST EARNED]]*Contribution)</f>
        <v>0</v>
      </c>
      <c r="G220" s="5">
        <f>tblAnnuity[[#This Row],[INTEREST + BALANCE]]-tblAnnuity[[#This Row],[AMOUNT PAID TO INVESTOR]]</f>
        <v>25120.811035605951</v>
      </c>
    </row>
    <row r="221" spans="2:7" ht="12.75" customHeight="1" x14ac:dyDescent="0.15">
      <c r="B221" s="3">
        <v>212</v>
      </c>
      <c r="C221" s="5">
        <f>IF(ROW()-ROW(tblAnnuity[[#Headers],[BALANCE]])=1,PresentValue,INDEX(tblAnnuity[NEW BALANCE],ROW()-ROW(tblAnnuity[[#Headers],[BALANCE]])-1,1))</f>
        <v>25120.811035605951</v>
      </c>
      <c r="D221" s="5">
        <f>-IPMT(InterestRate/12,1,Term*12,tblAnnuity[[#This Row],[BALANCE]])</f>
        <v>109.90354828077602</v>
      </c>
      <c r="E221" s="2">
        <f>SUM(tblAnnuity[[#This Row],[BALANCE]:[INTEREST EARNED]])</f>
        <v>25230.714583886729</v>
      </c>
      <c r="F221" s="5">
        <f>tblAnnuity[[#This Row],[INTEREST EARNED]]-(tblAnnuity[[#This Row],[INTEREST EARNED]]*Contribution)</f>
        <v>0</v>
      </c>
      <c r="G221" s="5">
        <f>tblAnnuity[[#This Row],[INTEREST + BALANCE]]-tblAnnuity[[#This Row],[AMOUNT PAID TO INVESTOR]]</f>
        <v>25230.714583886729</v>
      </c>
    </row>
    <row r="222" spans="2:7" ht="12.75" customHeight="1" x14ac:dyDescent="0.15">
      <c r="B222" s="3">
        <v>213</v>
      </c>
      <c r="C222" s="5">
        <f>IF(ROW()-ROW(tblAnnuity[[#Headers],[BALANCE]])=1,PresentValue,INDEX(tblAnnuity[NEW BALANCE],ROW()-ROW(tblAnnuity[[#Headers],[BALANCE]])-1,1))</f>
        <v>25230.714583886729</v>
      </c>
      <c r="D222" s="5">
        <f>-IPMT(InterestRate/12,1,Term*12,tblAnnuity[[#This Row],[BALANCE]])</f>
        <v>110.38437630450443</v>
      </c>
      <c r="E222" s="2">
        <f>SUM(tblAnnuity[[#This Row],[BALANCE]:[INTEREST EARNED]])</f>
        <v>25341.098960191233</v>
      </c>
      <c r="F222" s="5">
        <f>tblAnnuity[[#This Row],[INTEREST EARNED]]-(tblAnnuity[[#This Row],[INTEREST EARNED]]*Contribution)</f>
        <v>0</v>
      </c>
      <c r="G222" s="5">
        <f>tblAnnuity[[#This Row],[INTEREST + BALANCE]]-tblAnnuity[[#This Row],[AMOUNT PAID TO INVESTOR]]</f>
        <v>25341.098960191233</v>
      </c>
    </row>
    <row r="223" spans="2:7" ht="12.75" customHeight="1" x14ac:dyDescent="0.15">
      <c r="B223" s="3">
        <v>214</v>
      </c>
      <c r="C223" s="5">
        <f>IF(ROW()-ROW(tblAnnuity[[#Headers],[BALANCE]])=1,PresentValue,INDEX(tblAnnuity[NEW BALANCE],ROW()-ROW(tblAnnuity[[#Headers],[BALANCE]])-1,1))</f>
        <v>25341.098960191233</v>
      </c>
      <c r="D223" s="5">
        <f>-IPMT(InterestRate/12,1,Term*12,tblAnnuity[[#This Row],[BALANCE]])</f>
        <v>110.86730795083663</v>
      </c>
      <c r="E223" s="2">
        <f>SUM(tblAnnuity[[#This Row],[BALANCE]:[INTEREST EARNED]])</f>
        <v>25451.96626814207</v>
      </c>
      <c r="F223" s="5">
        <f>tblAnnuity[[#This Row],[INTEREST EARNED]]-(tblAnnuity[[#This Row],[INTEREST EARNED]]*Contribution)</f>
        <v>0</v>
      </c>
      <c r="G223" s="5">
        <f>tblAnnuity[[#This Row],[INTEREST + BALANCE]]-tblAnnuity[[#This Row],[AMOUNT PAID TO INVESTOR]]</f>
        <v>25451.96626814207</v>
      </c>
    </row>
    <row r="224" spans="2:7" ht="12.75" customHeight="1" x14ac:dyDescent="0.15">
      <c r="B224" s="3">
        <v>215</v>
      </c>
      <c r="C224" s="5">
        <f>IF(ROW()-ROW(tblAnnuity[[#Headers],[BALANCE]])=1,PresentValue,INDEX(tblAnnuity[NEW BALANCE],ROW()-ROW(tblAnnuity[[#Headers],[BALANCE]])-1,1))</f>
        <v>25451.96626814207</v>
      </c>
      <c r="D224" s="5">
        <f>-IPMT(InterestRate/12,1,Term*12,tblAnnuity[[#This Row],[BALANCE]])</f>
        <v>111.35235242312154</v>
      </c>
      <c r="E224" s="2">
        <f>SUM(tblAnnuity[[#This Row],[BALANCE]:[INTEREST EARNED]])</f>
        <v>25563.318620565191</v>
      </c>
      <c r="F224" s="5">
        <f>tblAnnuity[[#This Row],[INTEREST EARNED]]-(tblAnnuity[[#This Row],[INTEREST EARNED]]*Contribution)</f>
        <v>0</v>
      </c>
      <c r="G224" s="5">
        <f>tblAnnuity[[#This Row],[INTEREST + BALANCE]]-tblAnnuity[[#This Row],[AMOUNT PAID TO INVESTOR]]</f>
        <v>25563.318620565191</v>
      </c>
    </row>
    <row r="225" spans="2:7" ht="12.75" customHeight="1" x14ac:dyDescent="0.15">
      <c r="B225" s="3">
        <v>216</v>
      </c>
      <c r="C225" s="5">
        <f>IF(ROW()-ROW(tblAnnuity[[#Headers],[BALANCE]])=1,PresentValue,INDEX(tblAnnuity[NEW BALANCE],ROW()-ROW(tblAnnuity[[#Headers],[BALANCE]])-1,1))</f>
        <v>25563.318620565191</v>
      </c>
      <c r="D225" s="5">
        <f>-IPMT(InterestRate/12,1,Term*12,tblAnnuity[[#This Row],[BALANCE]])</f>
        <v>111.8395189649727</v>
      </c>
      <c r="E225" s="2">
        <f>SUM(tblAnnuity[[#This Row],[BALANCE]:[INTEREST EARNED]])</f>
        <v>25675.158139530162</v>
      </c>
      <c r="F225" s="5">
        <f>tblAnnuity[[#This Row],[INTEREST EARNED]]-(tblAnnuity[[#This Row],[INTEREST EARNED]]*Contribution)</f>
        <v>0</v>
      </c>
      <c r="G225" s="5">
        <f>tblAnnuity[[#This Row],[INTEREST + BALANCE]]-tblAnnuity[[#This Row],[AMOUNT PAID TO INVESTOR]]</f>
        <v>25675.158139530162</v>
      </c>
    </row>
    <row r="226" spans="2:7" ht="12.75" customHeight="1" x14ac:dyDescent="0.15">
      <c r="B226" s="3">
        <v>217</v>
      </c>
      <c r="C226" s="5">
        <f>IF(ROW()-ROW(tblAnnuity[[#Headers],[BALANCE]])=1,PresentValue,INDEX(tblAnnuity[NEW BALANCE],ROW()-ROW(tblAnnuity[[#Headers],[BALANCE]])-1,1))</f>
        <v>25675.158139530162</v>
      </c>
      <c r="D226" s="5">
        <f>-IPMT(InterestRate/12,1,Term*12,tblAnnuity[[#This Row],[BALANCE]])</f>
        <v>112.32881686044445</v>
      </c>
      <c r="E226" s="2">
        <f>SUM(tblAnnuity[[#This Row],[BALANCE]:[INTEREST EARNED]])</f>
        <v>25787.486956390607</v>
      </c>
      <c r="F226" s="5">
        <f>tblAnnuity[[#This Row],[INTEREST EARNED]]-(tblAnnuity[[#This Row],[INTEREST EARNED]]*Contribution)</f>
        <v>0</v>
      </c>
      <c r="G226" s="5">
        <f>tblAnnuity[[#This Row],[INTEREST + BALANCE]]-tblAnnuity[[#This Row],[AMOUNT PAID TO INVESTOR]]</f>
        <v>25787.486956390607</v>
      </c>
    </row>
    <row r="227" spans="2:7" ht="12.75" customHeight="1" x14ac:dyDescent="0.15">
      <c r="B227" s="3">
        <v>218</v>
      </c>
      <c r="C227" s="5">
        <f>IF(ROW()-ROW(tblAnnuity[[#Headers],[BALANCE]])=1,PresentValue,INDEX(tblAnnuity[NEW BALANCE],ROW()-ROW(tblAnnuity[[#Headers],[BALANCE]])-1,1))</f>
        <v>25787.486956390607</v>
      </c>
      <c r="D227" s="5">
        <f>-IPMT(InterestRate/12,1,Term*12,tblAnnuity[[#This Row],[BALANCE]])</f>
        <v>112.82025543420887</v>
      </c>
      <c r="E227" s="2">
        <f>SUM(tblAnnuity[[#This Row],[BALANCE]:[INTEREST EARNED]])</f>
        <v>25900.307211824816</v>
      </c>
      <c r="F227" s="5">
        <f>tblAnnuity[[#This Row],[INTEREST EARNED]]-(tblAnnuity[[#This Row],[INTEREST EARNED]]*Contribution)</f>
        <v>0</v>
      </c>
      <c r="G227" s="5">
        <f>tblAnnuity[[#This Row],[INTEREST + BALANCE]]-tblAnnuity[[#This Row],[AMOUNT PAID TO INVESTOR]]</f>
        <v>25900.307211824816</v>
      </c>
    </row>
    <row r="228" spans="2:7" ht="12.75" customHeight="1" x14ac:dyDescent="0.15">
      <c r="B228" s="3">
        <v>219</v>
      </c>
      <c r="C228" s="5">
        <f>IF(ROW()-ROW(tblAnnuity[[#Headers],[BALANCE]])=1,PresentValue,INDEX(tblAnnuity[NEW BALANCE],ROW()-ROW(tblAnnuity[[#Headers],[BALANCE]])-1,1))</f>
        <v>25900.307211824816</v>
      </c>
      <c r="D228" s="5">
        <f>-IPMT(InterestRate/12,1,Term*12,tblAnnuity[[#This Row],[BALANCE]])</f>
        <v>113.31384405173355</v>
      </c>
      <c r="E228" s="2">
        <f>SUM(tblAnnuity[[#This Row],[BALANCE]:[INTEREST EARNED]])</f>
        <v>26013.621055876549</v>
      </c>
      <c r="F228" s="5">
        <f>tblAnnuity[[#This Row],[INTEREST EARNED]]-(tblAnnuity[[#This Row],[INTEREST EARNED]]*Contribution)</f>
        <v>0</v>
      </c>
      <c r="G228" s="5">
        <f>tblAnnuity[[#This Row],[INTEREST + BALANCE]]-tblAnnuity[[#This Row],[AMOUNT PAID TO INVESTOR]]</f>
        <v>26013.621055876549</v>
      </c>
    </row>
    <row r="229" spans="2:7" ht="12.75" customHeight="1" x14ac:dyDescent="0.15">
      <c r="B229" s="3">
        <v>220</v>
      </c>
      <c r="C229" s="5">
        <f>IF(ROW()-ROW(tblAnnuity[[#Headers],[BALANCE]])=1,PresentValue,INDEX(tblAnnuity[NEW BALANCE],ROW()-ROW(tblAnnuity[[#Headers],[BALANCE]])-1,1))</f>
        <v>26013.621055876549</v>
      </c>
      <c r="D229" s="5">
        <f>-IPMT(InterestRate/12,1,Term*12,tblAnnuity[[#This Row],[BALANCE]])</f>
        <v>113.80959211945989</v>
      </c>
      <c r="E229" s="2">
        <f>SUM(tblAnnuity[[#This Row],[BALANCE]:[INTEREST EARNED]])</f>
        <v>26127.430647996007</v>
      </c>
      <c r="F229" s="5">
        <f>tblAnnuity[[#This Row],[INTEREST EARNED]]-(tblAnnuity[[#This Row],[INTEREST EARNED]]*Contribution)</f>
        <v>0</v>
      </c>
      <c r="G229" s="5">
        <f>tblAnnuity[[#This Row],[INTEREST + BALANCE]]-tblAnnuity[[#This Row],[AMOUNT PAID TO INVESTOR]]</f>
        <v>26127.430647996007</v>
      </c>
    </row>
    <row r="230" spans="2:7" ht="12.75" customHeight="1" x14ac:dyDescent="0.15">
      <c r="B230" s="3">
        <v>221</v>
      </c>
      <c r="C230" s="5">
        <f>IF(ROW()-ROW(tblAnnuity[[#Headers],[BALANCE]])=1,PresentValue,INDEX(tblAnnuity[NEW BALANCE],ROW()-ROW(tblAnnuity[[#Headers],[BALANCE]])-1,1))</f>
        <v>26127.430647996007</v>
      </c>
      <c r="D230" s="5">
        <f>-IPMT(InterestRate/12,1,Term*12,tblAnnuity[[#This Row],[BALANCE]])</f>
        <v>114.30750908498251</v>
      </c>
      <c r="E230" s="2">
        <f>SUM(tblAnnuity[[#This Row],[BALANCE]:[INTEREST EARNED]])</f>
        <v>26241.738157080988</v>
      </c>
      <c r="F230" s="5">
        <f>tblAnnuity[[#This Row],[INTEREST EARNED]]-(tblAnnuity[[#This Row],[INTEREST EARNED]]*Contribution)</f>
        <v>0</v>
      </c>
      <c r="G230" s="5">
        <f>tblAnnuity[[#This Row],[INTEREST + BALANCE]]-tblAnnuity[[#This Row],[AMOUNT PAID TO INVESTOR]]</f>
        <v>26241.738157080988</v>
      </c>
    </row>
    <row r="231" spans="2:7" ht="12.75" customHeight="1" x14ac:dyDescent="0.15">
      <c r="B231" s="3">
        <v>222</v>
      </c>
      <c r="C231" s="5">
        <f>IF(ROW()-ROW(tblAnnuity[[#Headers],[BALANCE]])=1,PresentValue,INDEX(tblAnnuity[NEW BALANCE],ROW()-ROW(tblAnnuity[[#Headers],[BALANCE]])-1,1))</f>
        <v>26241.738157080988</v>
      </c>
      <c r="D231" s="5">
        <f>-IPMT(InterestRate/12,1,Term*12,tblAnnuity[[#This Row],[BALANCE]])</f>
        <v>114.80760443722932</v>
      </c>
      <c r="E231" s="2">
        <f>SUM(tblAnnuity[[#This Row],[BALANCE]:[INTEREST EARNED]])</f>
        <v>26356.545761518217</v>
      </c>
      <c r="F231" s="5">
        <f>tblAnnuity[[#This Row],[INTEREST EARNED]]-(tblAnnuity[[#This Row],[INTEREST EARNED]]*Contribution)</f>
        <v>0</v>
      </c>
      <c r="G231" s="5">
        <f>tblAnnuity[[#This Row],[INTEREST + BALANCE]]-tblAnnuity[[#This Row],[AMOUNT PAID TO INVESTOR]]</f>
        <v>26356.545761518217</v>
      </c>
    </row>
    <row r="232" spans="2:7" ht="12.75" customHeight="1" x14ac:dyDescent="0.15">
      <c r="B232" s="3">
        <v>223</v>
      </c>
      <c r="C232" s="5">
        <f>IF(ROW()-ROW(tblAnnuity[[#Headers],[BALANCE]])=1,PresentValue,INDEX(tblAnnuity[NEW BALANCE],ROW()-ROW(tblAnnuity[[#Headers],[BALANCE]])-1,1))</f>
        <v>26356.545761518217</v>
      </c>
      <c r="D232" s="5">
        <f>-IPMT(InterestRate/12,1,Term*12,tblAnnuity[[#This Row],[BALANCE]])</f>
        <v>115.30988770664219</v>
      </c>
      <c r="E232" s="2">
        <f>SUM(tblAnnuity[[#This Row],[BALANCE]:[INTEREST EARNED]])</f>
        <v>26471.855649224857</v>
      </c>
      <c r="F232" s="5">
        <f>tblAnnuity[[#This Row],[INTEREST EARNED]]-(tblAnnuity[[#This Row],[INTEREST EARNED]]*Contribution)</f>
        <v>0</v>
      </c>
      <c r="G232" s="5">
        <f>tblAnnuity[[#This Row],[INTEREST + BALANCE]]-tblAnnuity[[#This Row],[AMOUNT PAID TO INVESTOR]]</f>
        <v>26471.855649224857</v>
      </c>
    </row>
    <row r="233" spans="2:7" ht="12.75" customHeight="1" x14ac:dyDescent="0.15">
      <c r="B233" s="3">
        <v>224</v>
      </c>
      <c r="C233" s="5">
        <f>IF(ROW()-ROW(tblAnnuity[[#Headers],[BALANCE]])=1,PresentValue,INDEX(tblAnnuity[NEW BALANCE],ROW()-ROW(tblAnnuity[[#Headers],[BALANCE]])-1,1))</f>
        <v>26471.855649224857</v>
      </c>
      <c r="D233" s="5">
        <f>-IPMT(InterestRate/12,1,Term*12,tblAnnuity[[#This Row],[BALANCE]])</f>
        <v>115.81436846535874</v>
      </c>
      <c r="E233" s="2">
        <f>SUM(tblAnnuity[[#This Row],[BALANCE]:[INTEREST EARNED]])</f>
        <v>26587.670017690216</v>
      </c>
      <c r="F233" s="5">
        <f>tblAnnuity[[#This Row],[INTEREST EARNED]]-(tblAnnuity[[#This Row],[INTEREST EARNED]]*Contribution)</f>
        <v>0</v>
      </c>
      <c r="G233" s="5">
        <f>tblAnnuity[[#This Row],[INTEREST + BALANCE]]-tblAnnuity[[#This Row],[AMOUNT PAID TO INVESTOR]]</f>
        <v>26587.670017690216</v>
      </c>
    </row>
    <row r="234" spans="2:7" ht="12.75" customHeight="1" x14ac:dyDescent="0.15">
      <c r="B234" s="3">
        <v>225</v>
      </c>
      <c r="C234" s="5">
        <f>IF(ROW()-ROW(tblAnnuity[[#Headers],[BALANCE]])=1,PresentValue,INDEX(tblAnnuity[NEW BALANCE],ROW()-ROW(tblAnnuity[[#Headers],[BALANCE]])-1,1))</f>
        <v>26587.670017690216</v>
      </c>
      <c r="D234" s="5">
        <f>-IPMT(InterestRate/12,1,Term*12,tblAnnuity[[#This Row],[BALANCE]])</f>
        <v>116.3210563273947</v>
      </c>
      <c r="E234" s="2">
        <f>SUM(tblAnnuity[[#This Row],[BALANCE]:[INTEREST EARNED]])</f>
        <v>26703.991074017609</v>
      </c>
      <c r="F234" s="5">
        <f>tblAnnuity[[#This Row],[INTEREST EARNED]]-(tblAnnuity[[#This Row],[INTEREST EARNED]]*Contribution)</f>
        <v>0</v>
      </c>
      <c r="G234" s="5">
        <f>tblAnnuity[[#This Row],[INTEREST + BALANCE]]-tblAnnuity[[#This Row],[AMOUNT PAID TO INVESTOR]]</f>
        <v>26703.991074017609</v>
      </c>
    </row>
    <row r="235" spans="2:7" ht="12.75" customHeight="1" x14ac:dyDescent="0.15">
      <c r="B235" s="3">
        <v>226</v>
      </c>
      <c r="C235" s="5">
        <f>IF(ROW()-ROW(tblAnnuity[[#Headers],[BALANCE]])=1,PresentValue,INDEX(tblAnnuity[NEW BALANCE],ROW()-ROW(tblAnnuity[[#Headers],[BALANCE]])-1,1))</f>
        <v>26703.991074017609</v>
      </c>
      <c r="D235" s="5">
        <f>-IPMT(InterestRate/12,1,Term*12,tblAnnuity[[#This Row],[BALANCE]])</f>
        <v>116.82996094882702</v>
      </c>
      <c r="E235" s="2">
        <f>SUM(tblAnnuity[[#This Row],[BALANCE]:[INTEREST EARNED]])</f>
        <v>26820.821034966437</v>
      </c>
      <c r="F235" s="5">
        <f>tblAnnuity[[#This Row],[INTEREST EARNED]]-(tblAnnuity[[#This Row],[INTEREST EARNED]]*Contribution)</f>
        <v>0</v>
      </c>
      <c r="G235" s="5">
        <f>tblAnnuity[[#This Row],[INTEREST + BALANCE]]-tblAnnuity[[#This Row],[AMOUNT PAID TO INVESTOR]]</f>
        <v>26820.821034966437</v>
      </c>
    </row>
    <row r="236" spans="2:7" ht="12.75" customHeight="1" x14ac:dyDescent="0.15">
      <c r="B236" s="3">
        <v>227</v>
      </c>
      <c r="C236" s="5">
        <f>IF(ROW()-ROW(tblAnnuity[[#Headers],[BALANCE]])=1,PresentValue,INDEX(tblAnnuity[NEW BALANCE],ROW()-ROW(tblAnnuity[[#Headers],[BALANCE]])-1,1))</f>
        <v>26820.821034966437</v>
      </c>
      <c r="D236" s="5">
        <f>-IPMT(InterestRate/12,1,Term*12,tblAnnuity[[#This Row],[BALANCE]])</f>
        <v>117.34109202797815</v>
      </c>
      <c r="E236" s="2">
        <f>SUM(tblAnnuity[[#This Row],[BALANCE]:[INTEREST EARNED]])</f>
        <v>26938.162126994415</v>
      </c>
      <c r="F236" s="5">
        <f>tblAnnuity[[#This Row],[INTEREST EARNED]]-(tblAnnuity[[#This Row],[INTEREST EARNED]]*Contribution)</f>
        <v>0</v>
      </c>
      <c r="G236" s="5">
        <f>tblAnnuity[[#This Row],[INTEREST + BALANCE]]-tblAnnuity[[#This Row],[AMOUNT PAID TO INVESTOR]]</f>
        <v>26938.162126994415</v>
      </c>
    </row>
    <row r="237" spans="2:7" ht="12.75" customHeight="1" x14ac:dyDescent="0.15">
      <c r="B237" s="3">
        <v>228</v>
      </c>
      <c r="C237" s="5">
        <f>IF(ROW()-ROW(tblAnnuity[[#Headers],[BALANCE]])=1,PresentValue,INDEX(tblAnnuity[NEW BALANCE],ROW()-ROW(tblAnnuity[[#Headers],[BALANCE]])-1,1))</f>
        <v>26938.162126994415</v>
      </c>
      <c r="D237" s="5">
        <f>-IPMT(InterestRate/12,1,Term*12,tblAnnuity[[#This Row],[BALANCE]])</f>
        <v>117.85445930560057</v>
      </c>
      <c r="E237" s="2">
        <f>SUM(tblAnnuity[[#This Row],[BALANCE]:[INTEREST EARNED]])</f>
        <v>27056.016586300015</v>
      </c>
      <c r="F237" s="5">
        <f>tblAnnuity[[#This Row],[INTEREST EARNED]]-(tblAnnuity[[#This Row],[INTEREST EARNED]]*Contribution)</f>
        <v>0</v>
      </c>
      <c r="G237" s="5">
        <f>tblAnnuity[[#This Row],[INTEREST + BALANCE]]-tblAnnuity[[#This Row],[AMOUNT PAID TO INVESTOR]]</f>
        <v>27056.016586300015</v>
      </c>
    </row>
    <row r="238" spans="2:7" ht="12.75" customHeight="1" x14ac:dyDescent="0.15">
      <c r="B238" s="3">
        <v>229</v>
      </c>
      <c r="C238" s="5">
        <f>IF(ROW()-ROW(tblAnnuity[[#Headers],[BALANCE]])=1,PresentValue,INDEX(tblAnnuity[NEW BALANCE],ROW()-ROW(tblAnnuity[[#Headers],[BALANCE]])-1,1))</f>
        <v>27056.016586300015</v>
      </c>
      <c r="D238" s="5">
        <f>-IPMT(InterestRate/12,1,Term*12,tblAnnuity[[#This Row],[BALANCE]])</f>
        <v>118.37007256506257</v>
      </c>
      <c r="E238" s="2">
        <f>SUM(tblAnnuity[[#This Row],[BALANCE]:[INTEREST EARNED]])</f>
        <v>27174.386658865078</v>
      </c>
      <c r="F238" s="5">
        <f>tblAnnuity[[#This Row],[INTEREST EARNED]]-(tblAnnuity[[#This Row],[INTEREST EARNED]]*Contribution)</f>
        <v>0</v>
      </c>
      <c r="G238" s="5">
        <f>tblAnnuity[[#This Row],[INTEREST + BALANCE]]-tblAnnuity[[#This Row],[AMOUNT PAID TO INVESTOR]]</f>
        <v>27174.386658865078</v>
      </c>
    </row>
    <row r="239" spans="2:7" ht="12.75" customHeight="1" x14ac:dyDescent="0.15">
      <c r="B239" s="3">
        <v>230</v>
      </c>
      <c r="C239" s="5">
        <f>IF(ROW()-ROW(tblAnnuity[[#Headers],[BALANCE]])=1,PresentValue,INDEX(tblAnnuity[NEW BALANCE],ROW()-ROW(tblAnnuity[[#Headers],[BALANCE]])-1,1))</f>
        <v>27174.386658865078</v>
      </c>
      <c r="D239" s="5">
        <f>-IPMT(InterestRate/12,1,Term*12,tblAnnuity[[#This Row],[BALANCE]])</f>
        <v>118.88794163253471</v>
      </c>
      <c r="E239" s="2">
        <f>SUM(tblAnnuity[[#This Row],[BALANCE]:[INTEREST EARNED]])</f>
        <v>27293.274600497614</v>
      </c>
      <c r="F239" s="5">
        <f>tblAnnuity[[#This Row],[INTEREST EARNED]]-(tblAnnuity[[#This Row],[INTEREST EARNED]]*Contribution)</f>
        <v>0</v>
      </c>
      <c r="G239" s="5">
        <f>tblAnnuity[[#This Row],[INTEREST + BALANCE]]-tblAnnuity[[#This Row],[AMOUNT PAID TO INVESTOR]]</f>
        <v>27293.274600497614</v>
      </c>
    </row>
    <row r="240" spans="2:7" ht="12.75" customHeight="1" x14ac:dyDescent="0.15">
      <c r="B240" s="3">
        <v>231</v>
      </c>
      <c r="C240" s="5">
        <f>IF(ROW()-ROW(tblAnnuity[[#Headers],[BALANCE]])=1,PresentValue,INDEX(tblAnnuity[NEW BALANCE],ROW()-ROW(tblAnnuity[[#Headers],[BALANCE]])-1,1))</f>
        <v>27293.274600497614</v>
      </c>
      <c r="D240" s="5">
        <f>-IPMT(InterestRate/12,1,Term*12,tblAnnuity[[#This Row],[BALANCE]])</f>
        <v>119.40807637717705</v>
      </c>
      <c r="E240" s="2">
        <f>SUM(tblAnnuity[[#This Row],[BALANCE]:[INTEREST EARNED]])</f>
        <v>27412.682676874792</v>
      </c>
      <c r="F240" s="5">
        <f>tblAnnuity[[#This Row],[INTEREST EARNED]]-(tblAnnuity[[#This Row],[INTEREST EARNED]]*Contribution)</f>
        <v>0</v>
      </c>
      <c r="G240" s="5">
        <f>tblAnnuity[[#This Row],[INTEREST + BALANCE]]-tblAnnuity[[#This Row],[AMOUNT PAID TO INVESTOR]]</f>
        <v>27412.682676874792</v>
      </c>
    </row>
    <row r="241" spans="2:7" ht="12.75" customHeight="1" x14ac:dyDescent="0.15">
      <c r="B241" s="3">
        <v>232</v>
      </c>
      <c r="C241" s="5">
        <f>IF(ROW()-ROW(tblAnnuity[[#Headers],[BALANCE]])=1,PresentValue,INDEX(tblAnnuity[NEW BALANCE],ROW()-ROW(tblAnnuity[[#Headers],[BALANCE]])-1,1))</f>
        <v>27412.682676874792</v>
      </c>
      <c r="D241" s="5">
        <f>-IPMT(InterestRate/12,1,Term*12,tblAnnuity[[#This Row],[BALANCE]])</f>
        <v>119.93048671132721</v>
      </c>
      <c r="E241" s="2">
        <f>SUM(tblAnnuity[[#This Row],[BALANCE]:[INTEREST EARNED]])</f>
        <v>27532.61316358612</v>
      </c>
      <c r="F241" s="5">
        <f>tblAnnuity[[#This Row],[INTEREST EARNED]]-(tblAnnuity[[#This Row],[INTEREST EARNED]]*Contribution)</f>
        <v>0</v>
      </c>
      <c r="G241" s="5">
        <f>tblAnnuity[[#This Row],[INTEREST + BALANCE]]-tblAnnuity[[#This Row],[AMOUNT PAID TO INVESTOR]]</f>
        <v>27532.61316358612</v>
      </c>
    </row>
    <row r="242" spans="2:7" ht="12.75" customHeight="1" x14ac:dyDescent="0.15">
      <c r="B242" s="3">
        <v>233</v>
      </c>
      <c r="C242" s="5">
        <f>IF(ROW()-ROW(tblAnnuity[[#Headers],[BALANCE]])=1,PresentValue,INDEX(tblAnnuity[NEW BALANCE],ROW()-ROW(tblAnnuity[[#Headers],[BALANCE]])-1,1))</f>
        <v>27532.61316358612</v>
      </c>
      <c r="D242" s="5">
        <f>-IPMT(InterestRate/12,1,Term*12,tblAnnuity[[#This Row],[BALANCE]])</f>
        <v>120.45518259068926</v>
      </c>
      <c r="E242" s="2">
        <f>SUM(tblAnnuity[[#This Row],[BALANCE]:[INTEREST EARNED]])</f>
        <v>27653.068346176809</v>
      </c>
      <c r="F242" s="5">
        <f>tblAnnuity[[#This Row],[INTEREST EARNED]]-(tblAnnuity[[#This Row],[INTEREST EARNED]]*Contribution)</f>
        <v>0</v>
      </c>
      <c r="G242" s="5">
        <f>tblAnnuity[[#This Row],[INTEREST + BALANCE]]-tblAnnuity[[#This Row],[AMOUNT PAID TO INVESTOR]]</f>
        <v>27653.068346176809</v>
      </c>
    </row>
    <row r="243" spans="2:7" ht="12.75" customHeight="1" x14ac:dyDescent="0.15">
      <c r="B243" s="3">
        <v>234</v>
      </c>
      <c r="C243" s="5">
        <f>IF(ROW()-ROW(tblAnnuity[[#Headers],[BALANCE]])=1,PresentValue,INDEX(tblAnnuity[NEW BALANCE],ROW()-ROW(tblAnnuity[[#Headers],[BALANCE]])-1,1))</f>
        <v>27653.068346176809</v>
      </c>
      <c r="D243" s="5">
        <f>-IPMT(InterestRate/12,1,Term*12,tblAnnuity[[#This Row],[BALANCE]])</f>
        <v>120.98217401452352</v>
      </c>
      <c r="E243" s="2">
        <f>SUM(tblAnnuity[[#This Row],[BALANCE]:[INTEREST EARNED]])</f>
        <v>27774.050520191333</v>
      </c>
      <c r="F243" s="5">
        <f>tblAnnuity[[#This Row],[INTEREST EARNED]]-(tblAnnuity[[#This Row],[INTEREST EARNED]]*Contribution)</f>
        <v>0</v>
      </c>
      <c r="G243" s="5">
        <f>tblAnnuity[[#This Row],[INTEREST + BALANCE]]-tblAnnuity[[#This Row],[AMOUNT PAID TO INVESTOR]]</f>
        <v>27774.050520191333</v>
      </c>
    </row>
    <row r="244" spans="2:7" ht="12.75" customHeight="1" x14ac:dyDescent="0.15">
      <c r="B244" s="3">
        <v>235</v>
      </c>
      <c r="C244" s="5">
        <f>IF(ROW()-ROW(tblAnnuity[[#Headers],[BALANCE]])=1,PresentValue,INDEX(tblAnnuity[NEW BALANCE],ROW()-ROW(tblAnnuity[[#Headers],[BALANCE]])-1,1))</f>
        <v>27774.050520191333</v>
      </c>
      <c r="D244" s="5">
        <f>-IPMT(InterestRate/12,1,Term*12,tblAnnuity[[#This Row],[BALANCE]])</f>
        <v>121.51147102583708</v>
      </c>
      <c r="E244" s="2">
        <f>SUM(tblAnnuity[[#This Row],[BALANCE]:[INTEREST EARNED]])</f>
        <v>27895.561991217171</v>
      </c>
      <c r="F244" s="5">
        <f>tblAnnuity[[#This Row],[INTEREST EARNED]]-(tblAnnuity[[#This Row],[INTEREST EARNED]]*Contribution)</f>
        <v>0</v>
      </c>
      <c r="G244" s="5">
        <f>tblAnnuity[[#This Row],[INTEREST + BALANCE]]-tblAnnuity[[#This Row],[AMOUNT PAID TO INVESTOR]]</f>
        <v>27895.561991217171</v>
      </c>
    </row>
    <row r="245" spans="2:7" ht="12.75" customHeight="1" x14ac:dyDescent="0.15">
      <c r="B245" s="3">
        <v>236</v>
      </c>
      <c r="C245" s="5">
        <f>IF(ROW()-ROW(tblAnnuity[[#Headers],[BALANCE]])=1,PresentValue,INDEX(tblAnnuity[NEW BALANCE],ROW()-ROW(tblAnnuity[[#Headers],[BALANCE]])-1,1))</f>
        <v>27895.561991217171</v>
      </c>
      <c r="D245" s="5">
        <f>-IPMT(InterestRate/12,1,Term*12,tblAnnuity[[#This Row],[BALANCE]])</f>
        <v>122.04308371157512</v>
      </c>
      <c r="E245" s="2">
        <f>SUM(tblAnnuity[[#This Row],[BALANCE]:[INTEREST EARNED]])</f>
        <v>28017.605074928746</v>
      </c>
      <c r="F245" s="5">
        <f>tblAnnuity[[#This Row],[INTEREST EARNED]]-(tblAnnuity[[#This Row],[INTEREST EARNED]]*Contribution)</f>
        <v>0</v>
      </c>
      <c r="G245" s="5">
        <f>tblAnnuity[[#This Row],[INTEREST + BALANCE]]-tblAnnuity[[#This Row],[AMOUNT PAID TO INVESTOR]]</f>
        <v>28017.605074928746</v>
      </c>
    </row>
    <row r="246" spans="2:7" ht="12.75" customHeight="1" x14ac:dyDescent="0.15">
      <c r="B246" s="3">
        <v>237</v>
      </c>
      <c r="C246" s="5">
        <f>IF(ROW()-ROW(tblAnnuity[[#Headers],[BALANCE]])=1,PresentValue,INDEX(tblAnnuity[NEW BALANCE],ROW()-ROW(tblAnnuity[[#Headers],[BALANCE]])-1,1))</f>
        <v>28017.605074928746</v>
      </c>
      <c r="D246" s="5">
        <f>-IPMT(InterestRate/12,1,Term*12,tblAnnuity[[#This Row],[BALANCE]])</f>
        <v>122.57702220281325</v>
      </c>
      <c r="E246" s="2">
        <f>SUM(tblAnnuity[[#This Row],[BALANCE]:[INTEREST EARNED]])</f>
        <v>28140.182097131561</v>
      </c>
      <c r="F246" s="5">
        <f>tblAnnuity[[#This Row],[INTEREST EARNED]]-(tblAnnuity[[#This Row],[INTEREST EARNED]]*Contribution)</f>
        <v>0</v>
      </c>
      <c r="G246" s="5">
        <f>tblAnnuity[[#This Row],[INTEREST + BALANCE]]-tblAnnuity[[#This Row],[AMOUNT PAID TO INVESTOR]]</f>
        <v>28140.182097131561</v>
      </c>
    </row>
    <row r="247" spans="2:7" ht="12.75" customHeight="1" x14ac:dyDescent="0.15">
      <c r="B247" s="3">
        <v>238</v>
      </c>
      <c r="C247" s="5">
        <f>IF(ROW()-ROW(tblAnnuity[[#Headers],[BALANCE]])=1,PresentValue,INDEX(tblAnnuity[NEW BALANCE],ROW()-ROW(tblAnnuity[[#Headers],[BALANCE]])-1,1))</f>
        <v>28140.182097131561</v>
      </c>
      <c r="D247" s="5">
        <f>-IPMT(InterestRate/12,1,Term*12,tblAnnuity[[#This Row],[BALANCE]])</f>
        <v>123.11329667495059</v>
      </c>
      <c r="E247" s="2">
        <f>SUM(tblAnnuity[[#This Row],[BALANCE]:[INTEREST EARNED]])</f>
        <v>28263.295393806511</v>
      </c>
      <c r="F247" s="5">
        <f>tblAnnuity[[#This Row],[INTEREST EARNED]]-(tblAnnuity[[#This Row],[INTEREST EARNED]]*Contribution)</f>
        <v>0</v>
      </c>
      <c r="G247" s="5">
        <f>tblAnnuity[[#This Row],[INTEREST + BALANCE]]-tblAnnuity[[#This Row],[AMOUNT PAID TO INVESTOR]]</f>
        <v>28263.295393806511</v>
      </c>
    </row>
    <row r="248" spans="2:7" ht="12.75" customHeight="1" x14ac:dyDescent="0.15">
      <c r="B248" s="3">
        <v>239</v>
      </c>
      <c r="C248" s="5">
        <f>IF(ROW()-ROW(tblAnnuity[[#Headers],[BALANCE]])=1,PresentValue,INDEX(tblAnnuity[NEW BALANCE],ROW()-ROW(tblAnnuity[[#Headers],[BALANCE]])-1,1))</f>
        <v>28263.295393806511</v>
      </c>
      <c r="D248" s="5">
        <f>-IPMT(InterestRate/12,1,Term*12,tblAnnuity[[#This Row],[BALANCE]])</f>
        <v>123.65191734790348</v>
      </c>
      <c r="E248" s="2">
        <f>SUM(tblAnnuity[[#This Row],[BALANCE]:[INTEREST EARNED]])</f>
        <v>28386.947311154414</v>
      </c>
      <c r="F248" s="5">
        <f>tblAnnuity[[#This Row],[INTEREST EARNED]]-(tblAnnuity[[#This Row],[INTEREST EARNED]]*Contribution)</f>
        <v>0</v>
      </c>
      <c r="G248" s="5">
        <f>tblAnnuity[[#This Row],[INTEREST + BALANCE]]-tblAnnuity[[#This Row],[AMOUNT PAID TO INVESTOR]]</f>
        <v>28386.947311154414</v>
      </c>
    </row>
    <row r="249" spans="2:7" s="6" customFormat="1" ht="12.75" customHeight="1" x14ac:dyDescent="0.15">
      <c r="B249" s="3">
        <v>240</v>
      </c>
      <c r="C249" s="5">
        <f>IF(ROW()-ROW(tblAnnuity[[#Headers],[BALANCE]])=1,PresentValue,INDEX(tblAnnuity[NEW BALANCE],ROW()-ROW(tblAnnuity[[#Headers],[BALANCE]])-1,1))</f>
        <v>28386.947311154414</v>
      </c>
      <c r="D249" s="5">
        <f>-IPMT(InterestRate/12,1,Term*12,tblAnnuity[[#This Row],[BALANCE]])</f>
        <v>124.19289448630055</v>
      </c>
      <c r="E249" s="2">
        <f>SUM(tblAnnuity[[#This Row],[BALANCE]:[INTEREST EARNED]])</f>
        <v>28511.140205640713</v>
      </c>
      <c r="F249" s="5">
        <f>tblAnnuity[[#This Row],[INTEREST EARNED]]-(tblAnnuity[[#This Row],[INTEREST EARNED]]*Contribution)</f>
        <v>0</v>
      </c>
      <c r="G249" s="5">
        <f>tblAnnuity[[#This Row],[INTEREST + BALANCE]]-tblAnnuity[[#This Row],[AMOUNT PAID TO INVESTOR]]</f>
        <v>28511.140205640713</v>
      </c>
    </row>
    <row r="250" spans="2:7" ht="12.75" customHeight="1" x14ac:dyDescent="0.15">
      <c r="B250" s="3"/>
      <c r="C250" s="5"/>
      <c r="D250" s="5"/>
      <c r="E250" s="2"/>
      <c r="F250" s="5"/>
      <c r="G250" s="5"/>
    </row>
    <row r="251" spans="2:7" ht="12.75" customHeight="1" x14ac:dyDescent="0.15">
      <c r="B251" s="3"/>
      <c r="C251"/>
      <c r="D251" s="5"/>
      <c r="E251" s="2"/>
      <c r="F251" s="5"/>
      <c r="G251" s="5"/>
    </row>
    <row r="252" spans="2:7" ht="12.75" customHeight="1" x14ac:dyDescent="0.15">
      <c r="B252" s="3"/>
      <c r="C252" s="5"/>
      <c r="D252" s="5"/>
      <c r="E252" s="2"/>
      <c r="F252" s="5"/>
      <c r="G252" s="5"/>
    </row>
    <row r="253" spans="2:7" ht="12.75" customHeight="1" x14ac:dyDescent="0.15">
      <c r="B253" s="3"/>
      <c r="C253" s="5"/>
      <c r="D253" s="5"/>
      <c r="E253" s="2"/>
      <c r="F253" s="5"/>
      <c r="G253" s="5"/>
    </row>
    <row r="254" spans="2:7" ht="12.75" customHeight="1" x14ac:dyDescent="0.15">
      <c r="B254" s="3"/>
      <c r="C254" s="5"/>
      <c r="D254" s="5"/>
      <c r="E254" s="2"/>
      <c r="F254" s="5"/>
      <c r="G254" s="5"/>
    </row>
    <row r="255" spans="2:7" ht="12.75" customHeight="1" x14ac:dyDescent="0.15">
      <c r="B255" s="3"/>
      <c r="C255" s="5"/>
      <c r="D255" s="5"/>
      <c r="E255" s="2"/>
      <c r="F255" s="5"/>
      <c r="G255" s="5"/>
    </row>
    <row r="256" spans="2:7" ht="12.75" customHeight="1" x14ac:dyDescent="0.15">
      <c r="B256" s="3"/>
      <c r="C256" s="5"/>
      <c r="D256" s="5"/>
      <c r="E256" s="2"/>
      <c r="F256" s="5"/>
      <c r="G256" s="5"/>
    </row>
    <row r="257" spans="2:7" ht="12.75" customHeight="1" x14ac:dyDescent="0.15">
      <c r="B257" s="3"/>
      <c r="C257" s="5"/>
      <c r="D257" s="5"/>
      <c r="E257" s="2"/>
      <c r="F257" s="5"/>
      <c r="G257" s="5"/>
    </row>
    <row r="258" spans="2:7" ht="12.75" customHeight="1" x14ac:dyDescent="0.15">
      <c r="B258" s="3"/>
      <c r="C258" s="5"/>
      <c r="D258" s="5"/>
      <c r="E258" s="2"/>
      <c r="F258" s="5"/>
      <c r="G258" s="5"/>
    </row>
    <row r="259" spans="2:7" ht="12.75" customHeight="1" x14ac:dyDescent="0.15">
      <c r="B259" s="3"/>
      <c r="C259" s="5"/>
      <c r="D259" s="5"/>
      <c r="E259" s="2"/>
      <c r="F259" s="5"/>
      <c r="G259" s="5"/>
    </row>
    <row r="260" spans="2:7" ht="12.75" customHeight="1" x14ac:dyDescent="0.15">
      <c r="B260" s="3"/>
      <c r="C260" s="5"/>
      <c r="D260" s="5"/>
      <c r="E260" s="2"/>
      <c r="F260" s="5"/>
      <c r="G260" s="5"/>
    </row>
    <row r="261" spans="2:7" ht="12.75" customHeight="1" x14ac:dyDescent="0.15">
      <c r="B261" s="3"/>
      <c r="C261" s="5"/>
      <c r="D261" s="5"/>
      <c r="E261" s="2"/>
      <c r="F261" s="5"/>
      <c r="G261" s="5"/>
    </row>
    <row r="262" spans="2:7" ht="12.75" customHeight="1" x14ac:dyDescent="0.15">
      <c r="B262" s="3"/>
      <c r="C262" s="5"/>
      <c r="D262" s="5"/>
      <c r="E262" s="2"/>
      <c r="F262" s="5"/>
      <c r="G262" s="5"/>
    </row>
    <row r="263" spans="2:7" ht="12.75" customHeight="1" x14ac:dyDescent="0.15">
      <c r="B263" s="3"/>
      <c r="C263" s="5"/>
      <c r="D263" s="5"/>
      <c r="E263" s="2"/>
      <c r="F263" s="5"/>
      <c r="G263" s="5"/>
    </row>
    <row r="264" spans="2:7" ht="12.75" customHeight="1" x14ac:dyDescent="0.15">
      <c r="B264" s="3"/>
      <c r="C264" s="5"/>
      <c r="D264" s="5"/>
      <c r="E264" s="2"/>
      <c r="F264" s="5"/>
      <c r="G264" s="5"/>
    </row>
    <row r="265" spans="2:7" ht="12.75" customHeight="1" x14ac:dyDescent="0.15">
      <c r="B265" s="3"/>
      <c r="C265" s="5"/>
      <c r="D265" s="5"/>
      <c r="E265" s="2"/>
      <c r="F265" s="5"/>
      <c r="G265" s="5"/>
    </row>
    <row r="266" spans="2:7" ht="12.75" customHeight="1" x14ac:dyDescent="0.15">
      <c r="B266" s="3"/>
      <c r="C266" s="5"/>
      <c r="D266" s="5"/>
      <c r="E266" s="2"/>
      <c r="F266" s="5"/>
      <c r="G266" s="5"/>
    </row>
    <row r="267" spans="2:7" ht="12.75" customHeight="1" x14ac:dyDescent="0.15">
      <c r="B267" s="3"/>
      <c r="C267" s="5"/>
      <c r="D267" s="5"/>
      <c r="E267" s="2"/>
      <c r="F267" s="5"/>
      <c r="G267" s="5"/>
    </row>
    <row r="268" spans="2:7" ht="12.75" customHeight="1" x14ac:dyDescent="0.15">
      <c r="B268" s="3"/>
      <c r="C268" s="5"/>
      <c r="D268" s="5"/>
      <c r="E268" s="2"/>
      <c r="F268" s="5"/>
      <c r="G268" s="5"/>
    </row>
    <row r="269" spans="2:7" ht="12.75" customHeight="1" x14ac:dyDescent="0.15">
      <c r="B269" s="3"/>
      <c r="C269" s="5"/>
      <c r="D269" s="5"/>
      <c r="E269" s="2"/>
      <c r="F269" s="5"/>
      <c r="G269" s="5"/>
    </row>
    <row r="270" spans="2:7" ht="12.75" customHeight="1" x14ac:dyDescent="0.15">
      <c r="B270" s="3"/>
      <c r="C270" s="5"/>
      <c r="D270" s="5"/>
      <c r="E270" s="2"/>
      <c r="F270" s="5"/>
      <c r="G270" s="5"/>
    </row>
    <row r="271" spans="2:7" ht="12.75" customHeight="1" x14ac:dyDescent="0.15">
      <c r="B271" s="3"/>
      <c r="C271" s="5"/>
      <c r="D271" s="5"/>
      <c r="E271" s="2"/>
      <c r="F271" s="5"/>
      <c r="G271" s="5"/>
    </row>
    <row r="272" spans="2:7" ht="12.75" customHeight="1" x14ac:dyDescent="0.15">
      <c r="B272" s="3"/>
      <c r="C272" s="5"/>
      <c r="D272" s="5"/>
      <c r="E272" s="2"/>
      <c r="F272" s="5"/>
      <c r="G272" s="5"/>
    </row>
    <row r="273" spans="2:7" ht="12.75" customHeight="1" x14ac:dyDescent="0.15">
      <c r="B273" s="3"/>
      <c r="C273" s="5"/>
      <c r="D273" s="5"/>
      <c r="E273" s="2"/>
      <c r="F273" s="5"/>
      <c r="G273" s="5"/>
    </row>
    <row r="274" spans="2:7" ht="12.75" customHeight="1" x14ac:dyDescent="0.15">
      <c r="B274" s="3"/>
      <c r="C274" s="5"/>
      <c r="D274" s="5"/>
      <c r="E274" s="2"/>
      <c r="F274" s="5"/>
      <c r="G274" s="5"/>
    </row>
    <row r="275" spans="2:7" ht="12.75" customHeight="1" x14ac:dyDescent="0.15">
      <c r="B275" s="3"/>
      <c r="C275" s="5"/>
      <c r="D275" s="5"/>
      <c r="E275" s="2"/>
      <c r="F275" s="5"/>
      <c r="G275" s="5"/>
    </row>
    <row r="276" spans="2:7" ht="12.75" customHeight="1" x14ac:dyDescent="0.15">
      <c r="B276" s="3"/>
      <c r="C276" s="5"/>
      <c r="D276" s="5"/>
      <c r="E276" s="2"/>
      <c r="F276" s="5"/>
      <c r="G276" s="5"/>
    </row>
    <row r="277" spans="2:7" ht="12.75" customHeight="1" x14ac:dyDescent="0.15">
      <c r="B277" s="3"/>
      <c r="C277" s="5"/>
      <c r="D277" s="5"/>
      <c r="E277" s="2"/>
      <c r="F277" s="5"/>
      <c r="G277" s="5"/>
    </row>
    <row r="278" spans="2:7" ht="12.75" customHeight="1" x14ac:dyDescent="0.15">
      <c r="B278" s="3"/>
      <c r="C278" s="5"/>
      <c r="D278" s="5"/>
      <c r="E278" s="2"/>
      <c r="F278" s="5"/>
      <c r="G278" s="5"/>
    </row>
    <row r="279" spans="2:7" ht="12.75" customHeight="1" x14ac:dyDescent="0.15">
      <c r="B279" s="3"/>
      <c r="C279" s="5"/>
      <c r="D279" s="5"/>
      <c r="E279" s="2"/>
      <c r="F279" s="5"/>
      <c r="G279" s="5"/>
    </row>
    <row r="280" spans="2:7" ht="12.75" customHeight="1" x14ac:dyDescent="0.15">
      <c r="B280" s="3"/>
      <c r="C280" s="5"/>
      <c r="D280" s="5"/>
      <c r="E280" s="2"/>
      <c r="F280" s="5"/>
      <c r="G280" s="5"/>
    </row>
    <row r="281" spans="2:7" ht="12.75" customHeight="1" x14ac:dyDescent="0.15">
      <c r="B281" s="3"/>
      <c r="C281" s="5"/>
      <c r="D281" s="5"/>
      <c r="E281" s="2"/>
      <c r="F281" s="5"/>
      <c r="G281" s="5"/>
    </row>
    <row r="282" spans="2:7" ht="12.75" customHeight="1" x14ac:dyDescent="0.15">
      <c r="B282" s="3"/>
      <c r="C282" s="5"/>
      <c r="D282" s="5"/>
      <c r="E282" s="2"/>
      <c r="F282" s="5"/>
      <c r="G282" s="5"/>
    </row>
    <row r="283" spans="2:7" ht="12.75" customHeight="1" x14ac:dyDescent="0.15">
      <c r="B283" s="3"/>
      <c r="C283" s="5"/>
      <c r="D283" s="5"/>
      <c r="E283" s="2"/>
      <c r="F283" s="5"/>
      <c r="G283" s="5"/>
    </row>
    <row r="284" spans="2:7" ht="12.75" customHeight="1" x14ac:dyDescent="0.15">
      <c r="B284" s="3"/>
      <c r="C284" s="5"/>
      <c r="D284" s="5"/>
      <c r="E284" s="2"/>
      <c r="F284" s="5"/>
      <c r="G284" s="5"/>
    </row>
    <row r="285" spans="2:7" ht="12.75" customHeight="1" x14ac:dyDescent="0.15">
      <c r="B285" s="3"/>
      <c r="C285" s="5"/>
      <c r="D285" s="5"/>
      <c r="E285" s="2"/>
      <c r="F285" s="5"/>
      <c r="G285" s="5"/>
    </row>
    <row r="286" spans="2:7" ht="12.75" customHeight="1" x14ac:dyDescent="0.15">
      <c r="B286" s="3"/>
      <c r="C286" s="5"/>
      <c r="D286" s="5"/>
      <c r="E286" s="2"/>
      <c r="F286" s="5"/>
      <c r="G286" s="5"/>
    </row>
    <row r="287" spans="2:7" ht="12.75" customHeight="1" x14ac:dyDescent="0.15">
      <c r="B287" s="3"/>
      <c r="C287" s="5"/>
      <c r="D287" s="5"/>
      <c r="E287" s="2"/>
      <c r="F287" s="5"/>
      <c r="G287" s="5"/>
    </row>
    <row r="288" spans="2:7" ht="12.75" customHeight="1" x14ac:dyDescent="0.15">
      <c r="B288" s="3"/>
      <c r="C288" s="5"/>
      <c r="D288" s="5"/>
      <c r="E288" s="2"/>
      <c r="F288" s="5"/>
      <c r="G288" s="5"/>
    </row>
    <row r="289" spans="2:7" ht="12.75" customHeight="1" x14ac:dyDescent="0.15">
      <c r="B289" s="3"/>
      <c r="C289" s="5"/>
      <c r="D289" s="5"/>
      <c r="E289" s="2"/>
      <c r="F289" s="5"/>
      <c r="G289" s="5"/>
    </row>
    <row r="290" spans="2:7" ht="12.75" customHeight="1" x14ac:dyDescent="0.15">
      <c r="B290" s="3"/>
      <c r="C290" s="5"/>
      <c r="D290" s="5"/>
      <c r="E290" s="2"/>
      <c r="F290" s="5"/>
      <c r="G290" s="5"/>
    </row>
    <row r="291" spans="2:7" ht="12.75" customHeight="1" x14ac:dyDescent="0.15">
      <c r="B291" s="3"/>
      <c r="C291" s="5"/>
      <c r="D291" s="5"/>
      <c r="E291" s="2"/>
      <c r="F291" s="5"/>
      <c r="G291" s="5"/>
    </row>
    <row r="292" spans="2:7" ht="12.75" customHeight="1" x14ac:dyDescent="0.15">
      <c r="B292" s="3"/>
      <c r="C292" s="5"/>
      <c r="D292" s="5"/>
      <c r="E292" s="2"/>
      <c r="F292" s="5"/>
      <c r="G292" s="5"/>
    </row>
    <row r="293" spans="2:7" ht="12.75" customHeight="1" x14ac:dyDescent="0.15">
      <c r="B293" s="3"/>
      <c r="C293" s="5"/>
      <c r="D293" s="5"/>
      <c r="E293" s="2"/>
      <c r="F293" s="5"/>
      <c r="G293" s="5"/>
    </row>
    <row r="294" spans="2:7" ht="12.75" customHeight="1" x14ac:dyDescent="0.15">
      <c r="B294" s="3"/>
      <c r="C294" s="5"/>
      <c r="D294" s="5"/>
      <c r="E294" s="2"/>
      <c r="F294" s="5"/>
      <c r="G294" s="5"/>
    </row>
    <row r="295" spans="2:7" ht="12.75" customHeight="1" x14ac:dyDescent="0.15">
      <c r="B295" s="3"/>
      <c r="C295" s="5"/>
      <c r="D295" s="5"/>
      <c r="E295" s="2"/>
      <c r="F295" s="5"/>
      <c r="G295" s="5"/>
    </row>
    <row r="296" spans="2:7" ht="12.75" customHeight="1" x14ac:dyDescent="0.15">
      <c r="B296" s="3"/>
      <c r="C296" s="5"/>
      <c r="D296" s="5"/>
      <c r="E296" s="2"/>
      <c r="F296" s="5"/>
      <c r="G296" s="5"/>
    </row>
    <row r="297" spans="2:7" ht="12.75" customHeight="1" x14ac:dyDescent="0.15">
      <c r="B297" s="3"/>
      <c r="C297" s="5"/>
      <c r="D297" s="5"/>
      <c r="E297" s="2"/>
      <c r="F297" s="5"/>
      <c r="G297" s="5"/>
    </row>
    <row r="298" spans="2:7" ht="12.75" customHeight="1" x14ac:dyDescent="0.15">
      <c r="B298" s="3"/>
      <c r="C298" s="5"/>
      <c r="D298" s="5"/>
      <c r="E298" s="2"/>
      <c r="F298" s="5"/>
      <c r="G298" s="5"/>
    </row>
    <row r="299" spans="2:7" ht="12.75" customHeight="1" x14ac:dyDescent="0.15">
      <c r="B299" s="3"/>
      <c r="C299" s="5"/>
      <c r="D299" s="5"/>
      <c r="E299" s="2"/>
      <c r="F299" s="5"/>
      <c r="G299" s="5"/>
    </row>
    <row r="300" spans="2:7" ht="12.75" customHeight="1" x14ac:dyDescent="0.15">
      <c r="B300" s="3"/>
      <c r="C300" s="5"/>
      <c r="D300" s="5"/>
      <c r="E300" s="2"/>
      <c r="F300" s="5"/>
      <c r="G300" s="5"/>
    </row>
    <row r="301" spans="2:7" ht="12.75" customHeight="1" x14ac:dyDescent="0.15">
      <c r="B301" s="3"/>
      <c r="C301" s="5"/>
      <c r="D301" s="5"/>
      <c r="E301" s="2"/>
      <c r="F301" s="5"/>
      <c r="G301" s="5"/>
    </row>
    <row r="302" spans="2:7" ht="12.75" customHeight="1" x14ac:dyDescent="0.15">
      <c r="B302" s="3"/>
      <c r="C302" s="5"/>
      <c r="D302" s="5"/>
      <c r="E302" s="2"/>
      <c r="F302" s="5"/>
      <c r="G302" s="5"/>
    </row>
    <row r="303" spans="2:7" ht="12.75" customHeight="1" x14ac:dyDescent="0.15">
      <c r="B303" s="3"/>
      <c r="C303" s="5"/>
      <c r="D303" s="5"/>
      <c r="E303" s="2"/>
      <c r="F303" s="5"/>
      <c r="G303" s="5"/>
    </row>
    <row r="304" spans="2:7" ht="12.75" customHeight="1" x14ac:dyDescent="0.15">
      <c r="B304" s="3"/>
      <c r="C304" s="5"/>
      <c r="D304" s="5"/>
      <c r="E304" s="2"/>
      <c r="F304" s="5"/>
      <c r="G304" s="5"/>
    </row>
    <row r="305" spans="2:7" ht="12.75" customHeight="1" x14ac:dyDescent="0.15">
      <c r="B305" s="3"/>
      <c r="C305" s="5"/>
      <c r="D305" s="5"/>
      <c r="E305" s="2"/>
      <c r="F305" s="5"/>
      <c r="G305" s="5"/>
    </row>
    <row r="306" spans="2:7" ht="12.75" customHeight="1" x14ac:dyDescent="0.15">
      <c r="B306" s="3"/>
      <c r="C306" s="5"/>
      <c r="D306" s="5"/>
      <c r="E306" s="2"/>
      <c r="F306" s="5"/>
      <c r="G306" s="5"/>
    </row>
    <row r="307" spans="2:7" ht="12.75" customHeight="1" x14ac:dyDescent="0.15">
      <c r="B307" s="3"/>
      <c r="C307" s="5"/>
      <c r="D307" s="5"/>
      <c r="E307" s="2"/>
      <c r="F307" s="5"/>
      <c r="G307" s="5"/>
    </row>
    <row r="308" spans="2:7" ht="12.75" customHeight="1" x14ac:dyDescent="0.15">
      <c r="B308" s="3"/>
      <c r="C308" s="5"/>
      <c r="D308" s="5"/>
      <c r="E308" s="2"/>
      <c r="F308" s="5"/>
      <c r="G308" s="5"/>
    </row>
    <row r="309" spans="2:7" ht="12.75" customHeight="1" x14ac:dyDescent="0.15">
      <c r="B309" s="3"/>
      <c r="C309" s="5"/>
      <c r="D309" s="5"/>
      <c r="E309" s="2"/>
      <c r="F309" s="5"/>
      <c r="G309" s="5"/>
    </row>
    <row r="310" spans="2:7" ht="12.75" customHeight="1" x14ac:dyDescent="0.15">
      <c r="B310" s="3"/>
      <c r="C310" s="5"/>
      <c r="D310" s="5"/>
      <c r="E310" s="2"/>
      <c r="F310" s="5"/>
      <c r="G310" s="5"/>
    </row>
    <row r="311" spans="2:7" ht="12.75" customHeight="1" x14ac:dyDescent="0.15">
      <c r="B311" s="3"/>
      <c r="C311" s="5"/>
      <c r="D311" s="5"/>
      <c r="E311" s="2"/>
      <c r="F311" s="5"/>
      <c r="G311" s="5"/>
    </row>
    <row r="312" spans="2:7" ht="12.75" customHeight="1" x14ac:dyDescent="0.15">
      <c r="B312" s="3"/>
      <c r="C312" s="5"/>
      <c r="D312" s="5"/>
      <c r="E312" s="2"/>
      <c r="F312" s="5"/>
      <c r="G312" s="5"/>
    </row>
    <row r="313" spans="2:7" ht="12.75" customHeight="1" x14ac:dyDescent="0.15">
      <c r="B313" s="3"/>
      <c r="C313" s="5"/>
      <c r="D313" s="5"/>
      <c r="E313" s="2"/>
      <c r="F313" s="5"/>
      <c r="G313" s="5"/>
    </row>
    <row r="314" spans="2:7" ht="12.75" customHeight="1" x14ac:dyDescent="0.15">
      <c r="B314" s="3"/>
      <c r="C314" s="5"/>
      <c r="D314" s="5"/>
      <c r="E314" s="2"/>
      <c r="F314" s="5"/>
      <c r="G314" s="5"/>
    </row>
    <row r="315" spans="2:7" ht="12.75" customHeight="1" x14ac:dyDescent="0.15">
      <c r="B315" s="3"/>
      <c r="C315" s="5"/>
      <c r="D315" s="5"/>
      <c r="E315" s="2"/>
      <c r="F315" s="5"/>
      <c r="G315" s="5"/>
    </row>
    <row r="316" spans="2:7" ht="12.75" customHeight="1" x14ac:dyDescent="0.15">
      <c r="B316" s="3"/>
      <c r="C316" s="5"/>
      <c r="D316" s="5"/>
      <c r="E316" s="2"/>
      <c r="F316" s="5"/>
      <c r="G316" s="5"/>
    </row>
    <row r="317" spans="2:7" ht="12.75" customHeight="1" x14ac:dyDescent="0.15">
      <c r="B317" s="3"/>
      <c r="C317" s="5"/>
      <c r="D317" s="5"/>
      <c r="E317" s="2"/>
      <c r="F317" s="5"/>
      <c r="G317" s="5"/>
    </row>
    <row r="318" spans="2:7" ht="12.75" customHeight="1" x14ac:dyDescent="0.15">
      <c r="B318" s="3"/>
      <c r="C318" s="5"/>
      <c r="D318" s="5"/>
      <c r="E318" s="2"/>
      <c r="F318" s="5"/>
      <c r="G318" s="5"/>
    </row>
    <row r="319" spans="2:7" ht="12.75" customHeight="1" x14ac:dyDescent="0.15">
      <c r="B319" s="3"/>
      <c r="C319" s="5"/>
      <c r="D319" s="5"/>
      <c r="E319" s="2"/>
      <c r="F319" s="5"/>
      <c r="G319" s="5"/>
    </row>
    <row r="320" spans="2:7" ht="12.75" customHeight="1" x14ac:dyDescent="0.15">
      <c r="B320" s="3"/>
      <c r="C320" s="5"/>
      <c r="D320" s="5"/>
      <c r="E320" s="2"/>
      <c r="F320" s="5"/>
      <c r="G320" s="5"/>
    </row>
    <row r="321" spans="2:7" ht="12.75" customHeight="1" x14ac:dyDescent="0.15">
      <c r="B321" s="3"/>
      <c r="C321" s="5"/>
      <c r="D321" s="5"/>
      <c r="E321" s="2"/>
      <c r="F321" s="5"/>
      <c r="G321" s="5"/>
    </row>
    <row r="322" spans="2:7" ht="12.75" customHeight="1" x14ac:dyDescent="0.15">
      <c r="B322" s="3"/>
      <c r="C322" s="5"/>
      <c r="D322" s="5"/>
      <c r="E322" s="2"/>
      <c r="F322" s="5"/>
      <c r="G322" s="5"/>
    </row>
    <row r="323" spans="2:7" ht="12.75" customHeight="1" x14ac:dyDescent="0.15">
      <c r="B323" s="3"/>
      <c r="C323" s="5"/>
      <c r="D323" s="5"/>
      <c r="E323" s="2"/>
      <c r="F323" s="5"/>
      <c r="G323" s="5"/>
    </row>
    <row r="324" spans="2:7" ht="12.75" customHeight="1" x14ac:dyDescent="0.15">
      <c r="B324" s="3"/>
      <c r="C324" s="5"/>
      <c r="D324" s="5"/>
      <c r="E324" s="2"/>
      <c r="F324" s="5"/>
      <c r="G324" s="5"/>
    </row>
    <row r="325" spans="2:7" ht="12.75" customHeight="1" x14ac:dyDescent="0.15">
      <c r="B325" s="3"/>
      <c r="C325" s="5"/>
      <c r="D325" s="5"/>
      <c r="E325" s="2"/>
      <c r="F325" s="5"/>
      <c r="G325" s="5"/>
    </row>
    <row r="326" spans="2:7" ht="12.75" customHeight="1" x14ac:dyDescent="0.15">
      <c r="B326" s="3"/>
      <c r="C326" s="5"/>
      <c r="D326" s="5"/>
      <c r="E326" s="2"/>
      <c r="F326" s="5"/>
      <c r="G326" s="5"/>
    </row>
    <row r="327" spans="2:7" ht="12.75" customHeight="1" x14ac:dyDescent="0.15">
      <c r="B327" s="3"/>
      <c r="C327" s="5"/>
      <c r="D327" s="5"/>
      <c r="E327" s="2"/>
      <c r="F327" s="5"/>
      <c r="G327" s="5"/>
    </row>
    <row r="328" spans="2:7" ht="12.75" customHeight="1" x14ac:dyDescent="0.15">
      <c r="B328" s="3"/>
      <c r="C328" s="5"/>
      <c r="D328" s="5"/>
      <c r="E328" s="2"/>
      <c r="F328" s="5"/>
      <c r="G328" s="5"/>
    </row>
    <row r="329" spans="2:7" ht="12.75" customHeight="1" x14ac:dyDescent="0.15">
      <c r="B329" s="3"/>
      <c r="C329" s="5"/>
      <c r="D329" s="5"/>
      <c r="E329" s="2"/>
      <c r="F329" s="5"/>
      <c r="G329" s="5"/>
    </row>
    <row r="330" spans="2:7" ht="12.75" customHeight="1" x14ac:dyDescent="0.15">
      <c r="B330" s="3"/>
      <c r="C330" s="5"/>
      <c r="D330" s="5"/>
      <c r="E330" s="2"/>
      <c r="F330" s="5"/>
      <c r="G330" s="5"/>
    </row>
    <row r="331" spans="2:7" ht="12.75" customHeight="1" x14ac:dyDescent="0.15">
      <c r="B331" s="3"/>
      <c r="C331" s="5"/>
      <c r="D331" s="5"/>
      <c r="E331" s="2"/>
      <c r="F331" s="5"/>
      <c r="G331" s="5"/>
    </row>
    <row r="332" spans="2:7" ht="12.75" customHeight="1" x14ac:dyDescent="0.15">
      <c r="B332" s="3"/>
      <c r="C332" s="5"/>
      <c r="D332" s="5"/>
      <c r="E332" s="2"/>
      <c r="F332" s="5"/>
      <c r="G332" s="5"/>
    </row>
    <row r="333" spans="2:7" ht="12.75" customHeight="1" x14ac:dyDescent="0.15">
      <c r="B333" s="3"/>
      <c r="C333" s="5"/>
      <c r="D333" s="5"/>
      <c r="E333" s="2"/>
      <c r="F333" s="5"/>
      <c r="G333" s="5"/>
    </row>
    <row r="334" spans="2:7" ht="12.75" customHeight="1" x14ac:dyDescent="0.15">
      <c r="B334" s="3"/>
      <c r="C334" s="5"/>
      <c r="D334" s="5"/>
      <c r="E334" s="2"/>
      <c r="F334" s="5"/>
      <c r="G334" s="5"/>
    </row>
    <row r="335" spans="2:7" ht="12.75" customHeight="1" x14ac:dyDescent="0.15">
      <c r="B335" s="3"/>
      <c r="C335" s="5"/>
      <c r="D335" s="5"/>
      <c r="E335" s="2"/>
      <c r="F335" s="5"/>
      <c r="G335" s="5"/>
    </row>
    <row r="336" spans="2:7" ht="12.75" customHeight="1" x14ac:dyDescent="0.15">
      <c r="B336" s="3"/>
      <c r="C336" s="5"/>
      <c r="D336" s="5"/>
      <c r="E336" s="2"/>
      <c r="F336" s="5"/>
      <c r="G336" s="5"/>
    </row>
    <row r="337" spans="2:7" ht="12.75" customHeight="1" x14ac:dyDescent="0.15">
      <c r="B337" s="3"/>
      <c r="C337" s="5"/>
      <c r="D337" s="5"/>
      <c r="E337" s="2"/>
      <c r="F337" s="5"/>
      <c r="G337" s="5"/>
    </row>
    <row r="338" spans="2:7" ht="12.75" customHeight="1" x14ac:dyDescent="0.15">
      <c r="B338" s="3"/>
      <c r="C338" s="5"/>
      <c r="D338" s="5"/>
      <c r="E338" s="2"/>
      <c r="F338" s="5"/>
      <c r="G338" s="5"/>
    </row>
    <row r="339" spans="2:7" ht="12.75" customHeight="1" x14ac:dyDescent="0.15">
      <c r="B339" s="3"/>
      <c r="C339" s="5"/>
      <c r="D339" s="5"/>
      <c r="E339" s="2"/>
      <c r="F339" s="5"/>
      <c r="G339" s="5"/>
    </row>
    <row r="340" spans="2:7" ht="12.75" customHeight="1" x14ac:dyDescent="0.15">
      <c r="B340" s="3"/>
      <c r="C340" s="5"/>
      <c r="D340" s="5"/>
      <c r="E340" s="2"/>
      <c r="F340" s="5"/>
      <c r="G340" s="5"/>
    </row>
    <row r="341" spans="2:7" ht="12.75" customHeight="1" x14ac:dyDescent="0.15">
      <c r="B341" s="3"/>
      <c r="C341" s="5"/>
      <c r="D341" s="5"/>
      <c r="E341" s="2"/>
      <c r="F341" s="5"/>
      <c r="G341" s="5"/>
    </row>
    <row r="342" spans="2:7" ht="12.75" customHeight="1" x14ac:dyDescent="0.15">
      <c r="B342" s="3"/>
      <c r="C342" s="5"/>
      <c r="D342" s="5"/>
      <c r="E342" s="2"/>
      <c r="F342" s="5"/>
      <c r="G342" s="5"/>
    </row>
    <row r="343" spans="2:7" ht="12.75" customHeight="1" x14ac:dyDescent="0.15">
      <c r="B343" s="3"/>
      <c r="C343" s="5"/>
      <c r="D343" s="5"/>
      <c r="E343" s="2"/>
      <c r="F343" s="5"/>
      <c r="G343" s="5"/>
    </row>
    <row r="344" spans="2:7" ht="12.75" customHeight="1" x14ac:dyDescent="0.15">
      <c r="B344" s="3"/>
      <c r="C344" s="5"/>
      <c r="D344" s="5"/>
      <c r="E344" s="2"/>
      <c r="F344" s="5"/>
      <c r="G344" s="5"/>
    </row>
    <row r="345" spans="2:7" ht="12.75" customHeight="1" x14ac:dyDescent="0.15">
      <c r="B345" s="3"/>
      <c r="C345" s="5"/>
      <c r="D345" s="5"/>
      <c r="E345" s="2"/>
      <c r="F345" s="5"/>
      <c r="G345" s="5"/>
    </row>
    <row r="346" spans="2:7" ht="12.75" customHeight="1" x14ac:dyDescent="0.15">
      <c r="B346" s="3"/>
      <c r="C346" s="5"/>
      <c r="D346" s="5"/>
      <c r="E346" s="2"/>
      <c r="F346" s="5"/>
      <c r="G346" s="5"/>
    </row>
    <row r="347" spans="2:7" ht="12.75" customHeight="1" x14ac:dyDescent="0.15">
      <c r="B347" s="3"/>
      <c r="C347" s="5"/>
      <c r="D347" s="5"/>
      <c r="E347" s="2"/>
      <c r="F347" s="5"/>
      <c r="G347" s="5"/>
    </row>
    <row r="348" spans="2:7" ht="12.75" customHeight="1" x14ac:dyDescent="0.15">
      <c r="B348" s="3"/>
      <c r="C348" s="5"/>
      <c r="D348" s="5"/>
      <c r="E348" s="2"/>
      <c r="F348" s="5"/>
      <c r="G348" s="5"/>
    </row>
    <row r="349" spans="2:7" ht="12.75" customHeight="1" x14ac:dyDescent="0.15">
      <c r="B349" s="3"/>
      <c r="C349" s="5"/>
      <c r="D349" s="5"/>
      <c r="E349" s="2"/>
      <c r="F349" s="5"/>
      <c r="G349" s="5"/>
    </row>
    <row r="350" spans="2:7" ht="12.75" customHeight="1" x14ac:dyDescent="0.15">
      <c r="B350" s="3"/>
      <c r="C350" s="5"/>
      <c r="D350" s="5"/>
      <c r="E350" s="2"/>
      <c r="F350" s="5"/>
      <c r="G350" s="5"/>
    </row>
    <row r="351" spans="2:7" ht="12.75" customHeight="1" x14ac:dyDescent="0.15">
      <c r="B351" s="3"/>
      <c r="C351" s="5"/>
      <c r="D351" s="5"/>
      <c r="E351" s="2"/>
      <c r="F351" s="5"/>
      <c r="G351" s="5"/>
    </row>
    <row r="352" spans="2:7" ht="12.75" customHeight="1" x14ac:dyDescent="0.15">
      <c r="B352" s="3"/>
      <c r="C352" s="5"/>
      <c r="D352" s="5"/>
      <c r="E352" s="2"/>
      <c r="F352" s="5"/>
      <c r="G352" s="5"/>
    </row>
    <row r="353" spans="2:7" ht="12.75" customHeight="1" x14ac:dyDescent="0.15">
      <c r="B353" s="3"/>
      <c r="C353" s="5"/>
      <c r="D353" s="5"/>
      <c r="E353" s="2"/>
      <c r="F353" s="5"/>
      <c r="G353" s="5"/>
    </row>
    <row r="354" spans="2:7" ht="12.75" customHeight="1" x14ac:dyDescent="0.15">
      <c r="B354" s="3"/>
      <c r="C354" s="5"/>
      <c r="D354" s="5"/>
      <c r="E354" s="2"/>
      <c r="F354" s="5"/>
      <c r="G354" s="5"/>
    </row>
    <row r="355" spans="2:7" ht="12.75" customHeight="1" x14ac:dyDescent="0.15">
      <c r="B355" s="3"/>
      <c r="C355" s="5"/>
      <c r="D355" s="5"/>
      <c r="E355" s="2"/>
      <c r="F355" s="5"/>
      <c r="G355" s="5"/>
    </row>
    <row r="356" spans="2:7" ht="12.75" customHeight="1" x14ac:dyDescent="0.15">
      <c r="B356" s="3"/>
      <c r="C356" s="5"/>
      <c r="D356" s="5"/>
      <c r="E356" s="2"/>
      <c r="F356" s="5"/>
      <c r="G356" s="5"/>
    </row>
    <row r="357" spans="2:7" ht="12.75" customHeight="1" x14ac:dyDescent="0.15">
      <c r="B357" s="3"/>
      <c r="C357" s="5"/>
      <c r="D357" s="5"/>
      <c r="E357" s="2"/>
      <c r="F357" s="5"/>
      <c r="G357" s="5"/>
    </row>
    <row r="358" spans="2:7" ht="12.75" customHeight="1" x14ac:dyDescent="0.15">
      <c r="B358" s="3"/>
      <c r="C358" s="5"/>
      <c r="D358" s="5"/>
      <c r="E358" s="2"/>
      <c r="F358" s="5"/>
      <c r="G358" s="5"/>
    </row>
    <row r="359" spans="2:7" ht="12.75" customHeight="1" x14ac:dyDescent="0.15">
      <c r="B359" s="3"/>
      <c r="C359" s="5"/>
      <c r="D359" s="5"/>
      <c r="E359" s="2"/>
      <c r="F359" s="5"/>
      <c r="G359" s="5"/>
    </row>
    <row r="360" spans="2:7" ht="12.75" customHeight="1" x14ac:dyDescent="0.15">
      <c r="B360" s="3"/>
      <c r="C360" s="5"/>
      <c r="D360" s="5"/>
      <c r="E360" s="2"/>
      <c r="F360" s="5"/>
      <c r="G360" s="5"/>
    </row>
    <row r="361" spans="2:7" ht="12.75" customHeight="1" x14ac:dyDescent="0.15">
      <c r="B361" s="3"/>
      <c r="C361" s="5"/>
      <c r="D361" s="5"/>
      <c r="E361" s="2"/>
      <c r="F361" s="5"/>
      <c r="G361" s="5"/>
    </row>
    <row r="362" spans="2:7" ht="12.75" customHeight="1" x14ac:dyDescent="0.15">
      <c r="B362" s="3"/>
      <c r="C362" s="5"/>
      <c r="D362" s="5"/>
      <c r="E362" s="2"/>
      <c r="F362" s="5"/>
      <c r="G362" s="5"/>
    </row>
    <row r="363" spans="2:7" ht="12.75" customHeight="1" x14ac:dyDescent="0.15">
      <c r="B363" s="3"/>
      <c r="C363" s="1"/>
    </row>
    <row r="364" spans="2:7" ht="12.75" customHeight="1" x14ac:dyDescent="0.15">
      <c r="B364" s="3"/>
      <c r="C364" s="1"/>
    </row>
    <row r="365" spans="2:7" ht="12.75" customHeight="1" x14ac:dyDescent="0.15">
      <c r="B365" s="3"/>
      <c r="C365" s="1"/>
    </row>
    <row r="366" spans="2:7" ht="12.75" customHeight="1" x14ac:dyDescent="0.15">
      <c r="B366" s="3"/>
      <c r="C366" s="1"/>
    </row>
    <row r="367" spans="2:7" ht="12.75" customHeight="1" x14ac:dyDescent="0.15">
      <c r="B367" s="3"/>
      <c r="C367" s="1"/>
    </row>
    <row r="368" spans="2:7" ht="12.75" customHeight="1" x14ac:dyDescent="0.15">
      <c r="B368" s="3"/>
      <c r="C368" s="1"/>
    </row>
    <row r="369" spans="2:3" ht="12.75" customHeight="1" x14ac:dyDescent="0.15">
      <c r="B369" s="3"/>
      <c r="C369" s="1"/>
    </row>
    <row r="370" spans="2:3" ht="12.75" customHeight="1" x14ac:dyDescent="0.15">
      <c r="B370" s="3"/>
      <c r="C370" s="1"/>
    </row>
  </sheetData>
  <mergeCells count="5">
    <mergeCell ref="B2:G2"/>
    <mergeCell ref="B7:C7"/>
    <mergeCell ref="B6:C6"/>
    <mergeCell ref="B5:C5"/>
    <mergeCell ref="B4:C4"/>
  </mergeCells>
  <conditionalFormatting sqref="G6 G4">
    <cfRule type="dataBar" priority="2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{7B5BAFAD-75C6-477F-87BD-DD1B8A1492F3}</x14:id>
        </ext>
      </extLst>
    </cfRule>
  </conditionalFormatting>
  <dataValidations count="5">
    <dataValidation allowBlank="1" showInputMessage="1" showErrorMessage="1" promptTitle="Present Value" prompt="Enter the amount of money you have invested right now." sqref="D4"/>
    <dataValidation allowBlank="1" showInputMessage="1" showErrorMessage="1" promptTitle="Interest Rate" prompt="Enter the rate of return you expect on the investment. Don't include a percent sign." sqref="D5"/>
    <dataValidation allowBlank="1" showInputMessage="1" showErrorMessage="1" promptTitle="Contribution each month" prompt="Enter the percent amount of the earnings you want to reinvest in the investment each month. Don't include a percent sign. _x000a__x000a_Hints:_x000a_-If you want to reinvest all the earnings, enter 100. _x000a_-If you want to reinvest nothing, enter 0." sqref="D7"/>
    <dataValidation allowBlank="1" showInputMessage="1" showErrorMessage="1" promptTitle="Values and monthly payments" prompt="These numbers are calculated automatically." sqref="G4:G7"/>
    <dataValidation allowBlank="1" showInputMessage="1" showErrorMessage="1" promptTitle="Term" prompt="20 years is the default period for this template. Scroll through teh table to find your new balance at a given point in time." sqref="D6"/>
  </dataValidations>
  <printOptions horizontalCentered="1"/>
  <pageMargins left="0.5" right="0.5" top="0.5" bottom="0.5" header="0.3" footer="0.3"/>
  <pageSetup fitToHeight="0" orientation="portrait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5BAFAD-75C6-477F-87BD-DD1B8A1492F3}">
            <x14:dataBar minLength="0" maxLength="100" border="1" negativeBarBorderColorSameAsPositive="0">
              <x14:cfvo type="autoMin"/>
              <x14:cfvo type="autoMax"/>
              <x14:borderColor theme="4"/>
              <x14:negativeFillColor rgb="FFFF0000"/>
              <x14:negativeBorderColor rgb="FFFF0000"/>
              <x14:axisColor rgb="FF000000"/>
            </x14:dataBar>
          </x14:cfRule>
          <xm:sqref>G6 G4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BEE01A3-C3B0-4B47-BC40-6EEAAB3A19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ANNUITY</vt:lpstr>
      <vt:lpstr>Contribution</vt:lpstr>
      <vt:lpstr>InterestRate</vt:lpstr>
      <vt:lpstr>PresentValue</vt:lpstr>
      <vt:lpstr>ANNUITY!Print_Titles</vt:lpstr>
      <vt:lpstr>Term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2014-10-25T21:34:56Z</dcterms:created>
  <dcterms:modified xsi:type="dcterms:W3CDTF">2014-10-25T21:34:56Z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TC039865869991</vt:lpwstr>
  </property>
</Properties>
</file>