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2650" windowHeight="12915"/>
  </bookViews>
  <sheets>
    <sheet name="BREAKEVEN ANALYSIS" sheetId="2" r:id="rId1"/>
  </sheets>
  <definedNames>
    <definedName name="Breakeven_point">'BREAKEVEN ANALYSIS'!$C$33</definedName>
    <definedName name="Company_name">'BREAKEVEN ANALYSIS'!$B$2</definedName>
    <definedName name="Fixed_costs">'BREAKEVEN ANALYSIS'!$C$23:$C$27</definedName>
    <definedName name="Gross_margin">'BREAKEVEN ANALYSIS'!$C$20</definedName>
    <definedName name="Net_profit">'BREAKEVEN ANALYSIS'!$C$30</definedName>
    <definedName name="Sales_price_unit">'BREAKEVEN ANALYSIS'!$C$6</definedName>
    <definedName name="Sales_volume_units">'BREAKEVEN ANALYSIS'!$C$7</definedName>
    <definedName name="TemplatePrintArea">'BREAKEVEN ANALYSIS'!$B$1:$F$6</definedName>
    <definedName name="Total_fixed">'BREAKEVEN ANALYSIS'!$C$28</definedName>
    <definedName name="Total_Sales">'BREAKEVEN ANALYSIS'!$C$8</definedName>
    <definedName name="Total_variable">'BREAKEVEN ANALYSIS'!$C$17</definedName>
    <definedName name="Unit_contrib_margin">'BREAKEVEN ANALYSIS'!$C$19</definedName>
    <definedName name="Variable_cost_unit">'BREAKEVEN ANALYSIS'!$C$16</definedName>
    <definedName name="Variable_costs_unit">'BREAKEVEN ANALYSIS'!$C$11:$C$15</definedName>
    <definedName name="Variable_Unit_Cost">'BREAKEVEN ANALYSIS'!$C$16</definedName>
  </definedNames>
  <calcPr calcId="152511"/>
</workbook>
</file>

<file path=xl/calcChain.xml><?xml version="1.0" encoding="utf-8"?>
<calcChain xmlns="http://schemas.openxmlformats.org/spreadsheetml/2006/main">
  <c r="M37" i="2" l="1"/>
  <c r="L37" i="2"/>
  <c r="K37" i="2"/>
  <c r="J37" i="2"/>
  <c r="J41" i="2" s="1"/>
  <c r="I37" i="2"/>
  <c r="H37" i="2"/>
  <c r="G37" i="2"/>
  <c r="F37" i="2"/>
  <c r="E37" i="2"/>
  <c r="D37" i="2"/>
  <c r="C37" i="2"/>
  <c r="M36" i="2"/>
  <c r="L36" i="2"/>
  <c r="K36" i="2"/>
  <c r="J36" i="2"/>
  <c r="I36" i="2"/>
  <c r="H36" i="2"/>
  <c r="G36" i="2"/>
  <c r="F36" i="2"/>
  <c r="E36" i="2"/>
  <c r="D36" i="2"/>
  <c r="C36" i="2"/>
  <c r="C28" i="2"/>
  <c r="I38" i="2" s="1"/>
  <c r="C16" i="2"/>
  <c r="C8" i="2"/>
  <c r="D41" i="2" l="1"/>
  <c r="C41" i="2"/>
  <c r="F41" i="2"/>
  <c r="L41" i="2"/>
  <c r="I41" i="2"/>
  <c r="G41" i="2"/>
  <c r="K38" i="2"/>
  <c r="E41" i="2"/>
  <c r="K41" i="2"/>
  <c r="J39" i="2"/>
  <c r="M41" i="2"/>
  <c r="D38" i="2"/>
  <c r="H41" i="2"/>
  <c r="E38" i="2"/>
  <c r="L38" i="2"/>
  <c r="F38" i="2"/>
  <c r="M38" i="2"/>
  <c r="G38" i="2"/>
  <c r="E39" i="2"/>
  <c r="H38" i="2"/>
  <c r="K39" i="2"/>
  <c r="J38" i="2"/>
  <c r="L39" i="2"/>
  <c r="G39" i="2"/>
  <c r="H39" i="2"/>
  <c r="F39" i="2"/>
  <c r="C17" i="2"/>
  <c r="C20" i="2" s="1"/>
  <c r="C30" i="2" s="1"/>
  <c r="M39" i="2"/>
  <c r="C19" i="2"/>
  <c r="C33" i="2" s="1"/>
  <c r="C39" i="2"/>
  <c r="I39" i="2"/>
  <c r="I40" i="2" s="1"/>
  <c r="I42" i="2" s="1"/>
  <c r="C38" i="2"/>
  <c r="D39" i="2"/>
  <c r="K40" i="2" l="1"/>
  <c r="K42" i="2" s="1"/>
  <c r="C40" i="2"/>
  <c r="C42" i="2" s="1"/>
  <c r="M40" i="2"/>
  <c r="M42" i="2" s="1"/>
  <c r="J40" i="2"/>
  <c r="J42" i="2" s="1"/>
  <c r="D40" i="2"/>
  <c r="D42" i="2" s="1"/>
  <c r="F40" i="2"/>
  <c r="F42" i="2" s="1"/>
  <c r="H40" i="2"/>
  <c r="H42" i="2" s="1"/>
  <c r="E40" i="2"/>
  <c r="E42" i="2" s="1"/>
  <c r="G40" i="2"/>
  <c r="G42" i="2" s="1"/>
  <c r="L40" i="2"/>
  <c r="L42" i="2" s="1"/>
</calcChain>
</file>

<file path=xl/sharedStrings.xml><?xml version="1.0" encoding="utf-8"?>
<sst xmlns="http://schemas.openxmlformats.org/spreadsheetml/2006/main" count="35" uniqueCount="29">
  <si>
    <t>[Name]</t>
  </si>
  <si>
    <t>BREAKEVEN ANALYSIS</t>
  </si>
  <si>
    <t>SALES</t>
  </si>
  <si>
    <t>VARIABLE COSTS</t>
  </si>
  <si>
    <t>FIXED COSTS PER PERIOD</t>
  </si>
  <si>
    <t>RESULTS</t>
  </si>
  <si>
    <t>AMOUNTS SHOWN IN U.S. DOLLARS</t>
  </si>
  <si>
    <t>SALES PRICE PER UNIT</t>
  </si>
  <si>
    <t>SALES VOLUME PER PERIOD (UNITS)</t>
  </si>
  <si>
    <t>TOTAL SALES</t>
  </si>
  <si>
    <t>COMMISSION PER UNIT</t>
  </si>
  <si>
    <t>DIRECT MATERIAL PER UNIT</t>
  </si>
  <si>
    <t>SHIPPING PER UNIT</t>
  </si>
  <si>
    <t>SUPPLIES PER UNIT</t>
  </si>
  <si>
    <t>OTHER VARIABLE COSTS PER UNIT</t>
  </si>
  <si>
    <t>VARIABLE COSTS PER UNIT</t>
  </si>
  <si>
    <t>TOTAL VARIABLE COSTS</t>
  </si>
  <si>
    <t>UNIT CONTRIBUTION MARGIN</t>
  </si>
  <si>
    <t>GROSS MARGIN</t>
  </si>
  <si>
    <t>ADMINISTRATIVE COSTS</t>
  </si>
  <si>
    <t>INSURANCE</t>
  </si>
  <si>
    <t>PROPERTY TAX</t>
  </si>
  <si>
    <t>RENT</t>
  </si>
  <si>
    <t>OTHER FIXED COSTS</t>
  </si>
  <si>
    <t>TOTAL FIXED COSTS PER PERIOD</t>
  </si>
  <si>
    <t>NET PROFIT (LOSS)</t>
  </si>
  <si>
    <t>BREAKEVEN POINT (UNITS):</t>
  </si>
  <si>
    <t>SALES VOLUME ANALYSIS:</t>
  </si>
  <si>
    <t>TOTAL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</si>
</sst>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6" x14ac:knownFonts="1">
    <font>
      <sz val="10"/>
      <color theme="1" tint="0.14990691854609822"/>
      <name val="Sylfaen"/>
      <family val="1"/>
      <scheme val="minor"/>
    </font>
    <font>
      <sz val="8"/>
      <color theme="1" tint="0.14993743705557422"/>
      <name val="Calibri"/>
      <family val="2"/>
    </font>
    <font>
      <b/>
      <sz val="10"/>
      <color theme="1" tint="0.14993743705557422"/>
      <name val="Calibri"/>
      <family val="2"/>
    </font>
    <font>
      <sz val="36"/>
      <color theme="4" tint="-0.24994659260841701"/>
      <name val="Sylfaen"/>
      <family val="2"/>
      <scheme val="major"/>
    </font>
    <font>
      <sz val="16"/>
      <color theme="3"/>
      <name val="Sylfaen"/>
      <family val="2"/>
      <scheme val="major"/>
    </font>
    <font>
      <b/>
      <sz val="11"/>
      <color theme="3"/>
      <name val="Sylfaen"/>
      <family val="2"/>
      <scheme val="maj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/>
      <bottom style="thick">
        <color theme="4" tint="-0.499984740745262"/>
      </bottom>
      <diagonal/>
    </border>
  </borders>
  <cellStyleXfs count="5">
    <xf numFmtId="0" fontId="0" fillId="0" borderId="0"/>
    <xf numFmtId="0" fontId="3" fillId="0" borderId="3" applyNumberFormat="0" applyFill="0" applyProtection="0">
      <alignment vertical="center"/>
    </xf>
    <xf numFmtId="0" fontId="4" fillId="0" borderId="0" applyNumberFormat="0" applyFill="0" applyProtection="0"/>
    <xf numFmtId="0" fontId="5" fillId="0" borderId="1" applyNumberFormat="0" applyFill="0" applyAlignment="0" applyProtection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164" fontId="0" fillId="0" borderId="0" xfId="0" applyNumberFormat="1"/>
    <xf numFmtId="0" fontId="0" fillId="0" borderId="2" xfId="0" applyBorder="1"/>
    <xf numFmtId="164" fontId="0" fillId="0" borderId="2" xfId="0" applyNumberFormat="1" applyBorder="1"/>
    <xf numFmtId="0" fontId="3" fillId="0" borderId="3" xfId="1">
      <alignment vertical="center"/>
    </xf>
    <xf numFmtId="0" fontId="4" fillId="0" borderId="0" xfId="2"/>
    <xf numFmtId="0" fontId="5" fillId="0" borderId="1" xfId="3"/>
    <xf numFmtId="0" fontId="1" fillId="0" borderId="0" xfId="0" applyFont="1"/>
    <xf numFmtId="38" fontId="0" fillId="0" borderId="0" xfId="0" applyNumberFormat="1"/>
    <xf numFmtId="0" fontId="2" fillId="0" borderId="0" xfId="0" applyFont="1"/>
    <xf numFmtId="164" fontId="2" fillId="0" borderId="0" xfId="0" applyNumberFormat="1" applyFont="1"/>
    <xf numFmtId="40" fontId="2" fillId="0" borderId="0" xfId="0" applyNumberFormat="1" applyFont="1"/>
    <xf numFmtId="2" fontId="2" fillId="0" borderId="0" xfId="0" applyNumberFormat="1" applyFont="1"/>
    <xf numFmtId="38" fontId="0" fillId="0" borderId="2" xfId="0" applyNumberFormat="1" applyBorder="1"/>
  </cellXfs>
  <cellStyles count="5">
    <cellStyle name="Heading 1" xfId="1" builtinId="16" customBuiltin="1"/>
    <cellStyle name="Heading 2" xfId="2" builtinId="17" customBuiltin="1"/>
    <cellStyle name="Heading 3" xfId="3" builtinId="18" customBuiltin="1"/>
    <cellStyle name="Heading 4" xfId="4" builtinId="19" customBuiltin="1"/>
    <cellStyle name="Normal" xfId="0" builtinId="0" customBuiltin="1"/>
  </cellStyles>
  <dxfs count="0"/>
  <tableStyles count="0" defaultTableStyle="TableStyleMedium2" defaultPivotStyle="PivotStyleLight16"/>
  <colors>
    <mruColors>
      <color rgb="FF00FFFF"/>
      <color rgb="FF600080"/>
      <color rgb="FFA0E0E0"/>
      <color rgb="FFFFFFC0"/>
      <color rgb="FF8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 Chart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'BREAKEVEN ANALYSIS'!$B$38</c:f>
              <c:strCache>
                <c:ptCount val="1"/>
                <c:pt idx="0">
                  <c:v>FIXED COSTS PER PERIOD</c:v>
                </c:pt>
              </c:strCache>
            </c:strRef>
          </c:tx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ANALYSIS'!$C$38:$M$38</c:f>
              <c:numCache>
                <c:formatCode>"$"#,##0.00_);[Red]\("$"#,##0.00\)</c:formatCode>
                <c:ptCount val="11"/>
                <c:pt idx="0">
                  <c:v>3400</c:v>
                </c:pt>
                <c:pt idx="1">
                  <c:v>3400</c:v>
                </c:pt>
                <c:pt idx="2">
                  <c:v>3400</c:v>
                </c:pt>
                <c:pt idx="3">
                  <c:v>3400</c:v>
                </c:pt>
                <c:pt idx="4">
                  <c:v>3400</c:v>
                </c:pt>
                <c:pt idx="5">
                  <c:v>3400</c:v>
                </c:pt>
                <c:pt idx="6">
                  <c:v>3400</c:v>
                </c:pt>
                <c:pt idx="7">
                  <c:v>3400</c:v>
                </c:pt>
                <c:pt idx="8">
                  <c:v>3400</c:v>
                </c:pt>
                <c:pt idx="9">
                  <c:v>3400</c:v>
                </c:pt>
                <c:pt idx="10">
                  <c:v>3400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'BREAKEVEN ANALYSIS'!$B$40</c:f>
              <c:strCache>
                <c:ptCount val="1"/>
                <c:pt idx="0">
                  <c:v>TOTAL COSTS</c:v>
                </c:pt>
              </c:strCache>
            </c:strRef>
          </c:tx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ANALYSIS'!$C$40:$M$40</c:f>
              <c:numCache>
                <c:formatCode>"$"#,##0.00_);[Red]\("$"#,##0.00\)</c:formatCode>
                <c:ptCount val="11"/>
                <c:pt idx="0">
                  <c:v>3400</c:v>
                </c:pt>
                <c:pt idx="1">
                  <c:v>4160</c:v>
                </c:pt>
                <c:pt idx="2">
                  <c:v>4920</c:v>
                </c:pt>
                <c:pt idx="3">
                  <c:v>5680</c:v>
                </c:pt>
                <c:pt idx="4">
                  <c:v>6440</c:v>
                </c:pt>
                <c:pt idx="5">
                  <c:v>7200</c:v>
                </c:pt>
                <c:pt idx="6">
                  <c:v>7960</c:v>
                </c:pt>
                <c:pt idx="7">
                  <c:v>8720</c:v>
                </c:pt>
                <c:pt idx="8">
                  <c:v>9480</c:v>
                </c:pt>
                <c:pt idx="9">
                  <c:v>10240</c:v>
                </c:pt>
                <c:pt idx="10">
                  <c:v>11000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'BREAKEVEN ANALYSIS'!$B$41</c:f>
              <c:strCache>
                <c:ptCount val="1"/>
                <c:pt idx="0">
                  <c:v>TOTAL SALES</c:v>
                </c:pt>
              </c:strCache>
            </c:strRef>
          </c:tx>
          <c:spPr>
            <a:ln w="22225" cap="rnd" cmpd="sng" algn="ctr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ANALYSIS'!$C$41:$M$41</c:f>
              <c:numCache>
                <c:formatCode>"$"#,##0.00_);[Red]\("$"#,##0.00\)</c:formatCode>
                <c:ptCount val="11"/>
                <c:pt idx="0">
                  <c:v>0</c:v>
                </c:pt>
                <c:pt idx="1">
                  <c:v>1250</c:v>
                </c:pt>
                <c:pt idx="2">
                  <c:v>2500</c:v>
                </c:pt>
                <c:pt idx="3">
                  <c:v>3750</c:v>
                </c:pt>
                <c:pt idx="4">
                  <c:v>5000</c:v>
                </c:pt>
                <c:pt idx="5">
                  <c:v>6250</c:v>
                </c:pt>
                <c:pt idx="6">
                  <c:v>7500</c:v>
                </c:pt>
                <c:pt idx="7">
                  <c:v>8750</c:v>
                </c:pt>
                <c:pt idx="8">
                  <c:v>10000</c:v>
                </c:pt>
                <c:pt idx="9">
                  <c:v>11250</c:v>
                </c:pt>
                <c:pt idx="10">
                  <c:v>12500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'BREAKEVEN ANALYSIS'!$B$42</c:f>
              <c:strCache>
                <c:ptCount val="1"/>
                <c:pt idx="0">
                  <c:v>NET PROFIT (LOSS)</c:v>
                </c:pt>
              </c:strCache>
            </c:strRef>
          </c:tx>
          <c:spPr>
            <a:ln w="22225" cap="rnd" cmpd="sng" algn="ctr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'BREAKEVEN ANALYSIS'!$C$36:$M$36</c:f>
              <c:numCache>
                <c:formatCode>#,##0_);[Red]\(#,##0\)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800</c:v>
                </c:pt>
                <c:pt idx="9">
                  <c:v>900</c:v>
                </c:pt>
                <c:pt idx="10">
                  <c:v>1000</c:v>
                </c:pt>
              </c:numCache>
            </c:numRef>
          </c:cat>
          <c:val>
            <c:numRef>
              <c:f>'BREAKEVEN ANALYSIS'!$C$42:$M$42</c:f>
              <c:numCache>
                <c:formatCode>"$"#,##0.00_);[Red]\("$"#,##0.00\)</c:formatCode>
                <c:ptCount val="11"/>
                <c:pt idx="0">
                  <c:v>-3400</c:v>
                </c:pt>
                <c:pt idx="1">
                  <c:v>-2910</c:v>
                </c:pt>
                <c:pt idx="2">
                  <c:v>-2420</c:v>
                </c:pt>
                <c:pt idx="3">
                  <c:v>-1930</c:v>
                </c:pt>
                <c:pt idx="4">
                  <c:v>-1440</c:v>
                </c:pt>
                <c:pt idx="5">
                  <c:v>-950</c:v>
                </c:pt>
                <c:pt idx="6">
                  <c:v>-460</c:v>
                </c:pt>
                <c:pt idx="7">
                  <c:v>30</c:v>
                </c:pt>
                <c:pt idx="8">
                  <c:v>520</c:v>
                </c:pt>
                <c:pt idx="9">
                  <c:v>1010</c:v>
                </c:pt>
                <c:pt idx="10">
                  <c:v>1500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652329560"/>
        <c:axId val="652332304"/>
      </c:lineChart>
      <c:catAx>
        <c:axId val="652329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Sales Volume (Units)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2332304"/>
        <c:crosses val="autoZero"/>
        <c:auto val="1"/>
        <c:lblAlgn val="ctr"/>
        <c:lblOffset val="100"/>
        <c:noMultiLvlLbl val="0"/>
      </c:catAx>
      <c:valAx>
        <c:axId val="65233230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Dollars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tr-TR"/>
            </a:p>
          </c:txPr>
        </c:title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r-TR"/>
          </a:p>
        </c:txPr>
        <c:crossAx val="652329560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Variable Costs per Unit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6431778117287577"/>
          <c:y val="0.28428928311671886"/>
          <c:w val="0.38498746425353547"/>
          <c:h val="0.497236821300951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gradFill>
                <a:gsLst>
                  <a:gs pos="100000">
                    <a:schemeClr val="accent3">
                      <a:lumMod val="60000"/>
                      <a:lumOff val="40000"/>
                    </a:schemeClr>
                  </a:gs>
                  <a:gs pos="0">
                    <a:schemeClr val="accent3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gradFill>
                <a:gsLst>
                  <a:gs pos="100000">
                    <a:schemeClr val="accent4">
                      <a:lumMod val="60000"/>
                      <a:lumOff val="40000"/>
                    </a:schemeClr>
                  </a:gs>
                  <a:gs pos="0">
                    <a:schemeClr val="accent4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gradFill>
                <a:gsLst>
                  <a:gs pos="100000">
                    <a:schemeClr val="accent5">
                      <a:lumMod val="60000"/>
                      <a:lumOff val="40000"/>
                    </a:schemeClr>
                  </a:gs>
                  <a:gs pos="0">
                    <a:schemeClr val="accent5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'BREAKEVEN ANALYSIS'!$B$11:$B$15</c:f>
              <c:strCache>
                <c:ptCount val="5"/>
                <c:pt idx="0">
                  <c:v>COMMISSION PER UNIT</c:v>
                </c:pt>
                <c:pt idx="1">
                  <c:v>DIRECT MATERIAL PER UNIT</c:v>
                </c:pt>
                <c:pt idx="2">
                  <c:v>SHIPPING PER UNIT</c:v>
                </c:pt>
                <c:pt idx="3">
                  <c:v>SUPPLIES PER UNIT</c:v>
                </c:pt>
                <c:pt idx="4">
                  <c:v>OTHER VARIABLE COSTS PER UNIT</c:v>
                </c:pt>
              </c:strCache>
            </c:strRef>
          </c:cat>
          <c:val>
            <c:numRef>
              <c:f>'BREAKEVEN ANALYSIS'!$C$11:$C$15</c:f>
              <c:numCache>
                <c:formatCode>"$"#,##0.00_);[Red]\("$"#,##0.00\)</c:formatCode>
                <c:ptCount val="5"/>
                <c:pt idx="0">
                  <c:v>2</c:v>
                </c:pt>
                <c:pt idx="1">
                  <c:v>2.5</c:v>
                </c:pt>
                <c:pt idx="2">
                  <c:v>1.1000000000000001</c:v>
                </c:pt>
                <c:pt idx="3">
                  <c:v>0.8</c:v>
                </c:pt>
                <c:pt idx="4">
                  <c:v>1.2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2180174185614534"/>
          <c:y val="0.17998008869580959"/>
          <c:w val="0.35772037640604032"/>
          <c:h val="0.7841198298488552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normalizeH="0" baseline="0">
                <a:solidFill>
                  <a:schemeClr val="dk1">
                    <a:lumMod val="50000"/>
                    <a:lumOff val="50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Unit Contribution Margin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normalizeH="0" baseline="0">
              <a:solidFill>
                <a:schemeClr val="dk1">
                  <a:lumMod val="50000"/>
                  <a:lumOff val="50000"/>
                </a:schemeClr>
              </a:solidFill>
              <a:latin typeface="+mj-lt"/>
              <a:ea typeface="+mj-ea"/>
              <a:cs typeface="+mj-cs"/>
            </a:defRPr>
          </a:pPr>
          <a:endParaRPr lang="tr-TR"/>
        </a:p>
      </c:txPr>
    </c:title>
    <c:autoTitleDeleted val="0"/>
    <c:plotArea>
      <c:layout>
        <c:manualLayout>
          <c:layoutTarget val="inner"/>
          <c:xMode val="edge"/>
          <c:yMode val="edge"/>
          <c:x val="0.16431778117287577"/>
          <c:y val="0.28428928311671886"/>
          <c:w val="0.38498746425353547"/>
          <c:h val="0.4972368213009518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100000">
                    <a:schemeClr val="accent1">
                      <a:lumMod val="60000"/>
                      <a:lumOff val="40000"/>
                    </a:schemeClr>
                  </a:gs>
                  <a:gs pos="0">
                    <a:schemeClr val="accent1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gradFill>
                <a:gsLst>
                  <a:gs pos="100000">
                    <a:schemeClr val="accent2">
                      <a:lumMod val="60000"/>
                      <a:lumOff val="40000"/>
                    </a:schemeClr>
                  </a:gs>
                  <a:gs pos="0">
                    <a:schemeClr val="accent2"/>
                  </a:gs>
                </a:gsLst>
                <a:lin ang="5400000" scaled="0"/>
              </a:gra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('BREAKEVEN ANALYSIS'!$B$16,'BREAKEVEN ANALYSIS'!$B$19)</c:f>
              <c:strCache>
                <c:ptCount val="2"/>
                <c:pt idx="0">
                  <c:v>VARIABLE COSTS PER UNIT</c:v>
                </c:pt>
                <c:pt idx="1">
                  <c:v>UNIT CONTRIBUTION MARGIN</c:v>
                </c:pt>
              </c:strCache>
            </c:strRef>
          </c:cat>
          <c:val>
            <c:numRef>
              <c:f>('BREAKEVEN ANALYSIS'!$C$16,'BREAKEVEN ANALYSIS'!$C$19)</c:f>
              <c:numCache>
                <c:formatCode>#,##0.00_);[Red]\(#,##0.00\)</c:formatCode>
                <c:ptCount val="2"/>
                <c:pt idx="0" formatCode="&quot;$&quot;#,##0.00_);[Red]\(&quot;$&quot;#,##0.00\)">
                  <c:v>7.6</c:v>
                </c:pt>
                <c:pt idx="1">
                  <c:v>4.9000000000000004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15452671996564"/>
          <c:y val="0.1849180921350348"/>
          <c:w val="0.37799437474407771"/>
          <c:h val="0.77999094940718605"/>
        </c:manualLayout>
      </c:layout>
      <c:overlay val="0"/>
      <c:spPr>
        <a:solidFill>
          <a:schemeClr val="lt1">
            <a:alpha val="50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r-TR"/>
        </a:p>
      </c:txPr>
    </c:legend>
    <c:plotVisOnly val="1"/>
    <c:dispBlanksAs val="gap"/>
    <c:showDLblsOverMax val="0"/>
  </c:chart>
  <c:spPr>
    <a:pattFill prst="dkDnDiag">
      <a:fgClr>
        <a:schemeClr val="lt1"/>
      </a:fgClr>
      <a:bgClr>
        <a:schemeClr val="dk1">
          <a:lumMod val="10000"/>
          <a:lumOff val="90000"/>
        </a:schemeClr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r-T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6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none" spc="0" normalizeH="0" baseline="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/>
        </a:fgClr>
        <a:bgClr>
          <a:schemeClr val="dk1">
            <a:lumMod val="10000"/>
            <a:lumOff val="90000"/>
          </a:schemeClr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gradFill>
        <a:gsLst>
          <a:gs pos="100000">
            <a:schemeClr val="phClr">
              <a:lumMod val="60000"/>
              <a:lumOff val="40000"/>
            </a:schemeClr>
          </a:gs>
          <a:gs pos="0">
            <a:schemeClr val="phClr"/>
          </a:gs>
        </a:gsLst>
        <a:lin ang="5400000" scaled="0"/>
      </a:gradFill>
      <a:ln w="508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lt1"/>
      </a:solidFill>
      <a:ln w="1587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8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50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dk1">
        <a:lumMod val="50000"/>
        <a:lumOff val="50000"/>
      </a:schemeClr>
    </cs:fontRef>
    <cs:defRPr sz="1600" b="1" kern="1200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914774" y="1066800"/>
    <xdr:ext cx="7972426" cy="3267075"/>
    <xdr:graphicFrame macro="">
      <xdr:nvGraphicFramePr>
        <xdr:cNvPr id="9" name="Breakeven Analysis" descr="Shows breakover point and crossover of total sales and costs, as well as fixed costs per period and net profit." title="Breakeven chart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3</xdr:col>
      <xdr:colOff>504825</xdr:colOff>
      <xdr:row>21</xdr:row>
      <xdr:rowOff>9526</xdr:rowOff>
    </xdr:from>
    <xdr:to>
      <xdr:col>7</xdr:col>
      <xdr:colOff>835013</xdr:colOff>
      <xdr:row>34</xdr:row>
      <xdr:rowOff>38101</xdr:rowOff>
    </xdr:to>
    <xdr:graphicFrame macro="">
      <xdr:nvGraphicFramePr>
        <xdr:cNvPr id="10" name="Variable Cost per Unit" descr="Pie chart showing breakdown of cost per unit." title="Variable cost per uni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504825</xdr:colOff>
      <xdr:row>21</xdr:row>
      <xdr:rowOff>9526</xdr:rowOff>
    </xdr:from>
    <xdr:to>
      <xdr:col>12</xdr:col>
      <xdr:colOff>838200</xdr:colOff>
      <xdr:row>34</xdr:row>
      <xdr:rowOff>38101</xdr:rowOff>
    </xdr:to>
    <xdr:graphicFrame macro="">
      <xdr:nvGraphicFramePr>
        <xdr:cNvPr id="13" name="Unit contribution Margin" descr="Shows split between variable costs per unit and contribution margin." title="Unit contribution chart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Breakeven analysis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Breakeven analysis">
      <a:majorFont>
        <a:latin typeface="Sylfaen"/>
        <a:ea typeface=""/>
        <a:cs typeface=""/>
      </a:majorFont>
      <a:minorFont>
        <a:latin typeface="Sylfae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/>
    <pageSetUpPr fitToPage="1"/>
  </sheetPr>
  <dimension ref="B1:M42"/>
  <sheetViews>
    <sheetView showGridLines="0" tabSelected="1" zoomScaleNormal="100" workbookViewId="0"/>
  </sheetViews>
  <sheetFormatPr defaultRowHeight="15" x14ac:dyDescent="0.3"/>
  <cols>
    <col min="1" max="1" width="1.7109375" customWidth="1"/>
    <col min="2" max="2" width="36.7109375" customWidth="1"/>
    <col min="3" max="13" width="12.7109375" customWidth="1"/>
  </cols>
  <sheetData>
    <row r="1" spans="2:13" ht="48" thickBot="1" x14ac:dyDescent="0.35">
      <c r="B1" s="4" t="s">
        <v>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2:13" ht="21.75" thickTop="1" x14ac:dyDescent="0.35">
      <c r="B2" s="5" t="s">
        <v>0</v>
      </c>
    </row>
    <row r="4" spans="2:13" x14ac:dyDescent="0.3">
      <c r="B4" s="7" t="s">
        <v>6</v>
      </c>
    </row>
    <row r="5" spans="2:13" ht="16.5" thickBot="1" x14ac:dyDescent="0.35">
      <c r="B5" s="6" t="s">
        <v>2</v>
      </c>
      <c r="C5" s="6"/>
    </row>
    <row r="6" spans="2:13" x14ac:dyDescent="0.3">
      <c r="B6" t="s">
        <v>7</v>
      </c>
      <c r="C6" s="1">
        <v>12.5</v>
      </c>
    </row>
    <row r="7" spans="2:13" x14ac:dyDescent="0.3">
      <c r="B7" t="s">
        <v>8</v>
      </c>
      <c r="C7" s="8">
        <v>1000</v>
      </c>
    </row>
    <row r="8" spans="2:13" x14ac:dyDescent="0.3">
      <c r="B8" s="9" t="s">
        <v>9</v>
      </c>
      <c r="C8" s="10">
        <f>IF(OR(Sales_price_unit&lt;&gt;0,Sales_volume_units&lt;&gt;0),Sales_price_unit*Sales_volume_units,0)</f>
        <v>12500</v>
      </c>
    </row>
    <row r="10" spans="2:13" ht="16.5" thickBot="1" x14ac:dyDescent="0.35">
      <c r="B10" s="6" t="s">
        <v>3</v>
      </c>
      <c r="C10" s="6"/>
    </row>
    <row r="11" spans="2:13" x14ac:dyDescent="0.3">
      <c r="B11" t="s">
        <v>10</v>
      </c>
      <c r="C11" s="1">
        <v>2</v>
      </c>
    </row>
    <row r="12" spans="2:13" x14ac:dyDescent="0.3">
      <c r="B12" t="s">
        <v>11</v>
      </c>
      <c r="C12" s="1">
        <v>2.5</v>
      </c>
    </row>
    <row r="13" spans="2:13" x14ac:dyDescent="0.3">
      <c r="B13" t="s">
        <v>12</v>
      </c>
      <c r="C13" s="1">
        <v>1.1000000000000001</v>
      </c>
    </row>
    <row r="14" spans="2:13" x14ac:dyDescent="0.3">
      <c r="B14" t="s">
        <v>13</v>
      </c>
      <c r="C14" s="1">
        <v>0.8</v>
      </c>
    </row>
    <row r="15" spans="2:13" x14ac:dyDescent="0.3">
      <c r="B15" t="s">
        <v>14</v>
      </c>
      <c r="C15" s="1">
        <v>1.2</v>
      </c>
    </row>
    <row r="16" spans="2:13" x14ac:dyDescent="0.3">
      <c r="B16" s="9" t="s">
        <v>15</v>
      </c>
      <c r="C16" s="10">
        <f>IF(SUM(Variable_costs_unit),SUM(Variable_costs_unit),0)</f>
        <v>7.6</v>
      </c>
    </row>
    <row r="17" spans="2:3" x14ac:dyDescent="0.3">
      <c r="B17" s="9" t="s">
        <v>16</v>
      </c>
      <c r="C17" s="10">
        <f>IF(Variable_Unit_Cost,Variable_Unit_Cost*Sales_volume_units,0)</f>
        <v>7600</v>
      </c>
    </row>
    <row r="19" spans="2:3" x14ac:dyDescent="0.3">
      <c r="B19" s="9" t="s">
        <v>17</v>
      </c>
      <c r="C19" s="11">
        <f>IF(Sales_price_unit&gt;0,MAX(0,Sales_price_unit-Variable_Unit_Cost),0)</f>
        <v>4.9000000000000004</v>
      </c>
    </row>
    <row r="20" spans="2:3" x14ac:dyDescent="0.3">
      <c r="B20" s="9" t="s">
        <v>18</v>
      </c>
      <c r="C20" s="10">
        <f>IF(OR(Total_Sales&lt;&gt;0,Total_variable&lt;&gt;0),Total_Sales-Total_variable,0)</f>
        <v>4900</v>
      </c>
    </row>
    <row r="22" spans="2:3" ht="16.5" thickBot="1" x14ac:dyDescent="0.35">
      <c r="B22" s="6" t="s">
        <v>4</v>
      </c>
      <c r="C22" s="6"/>
    </row>
    <row r="23" spans="2:3" x14ac:dyDescent="0.3">
      <c r="B23" t="s">
        <v>19</v>
      </c>
      <c r="C23" s="1">
        <v>1200</v>
      </c>
    </row>
    <row r="24" spans="2:3" x14ac:dyDescent="0.3">
      <c r="B24" t="s">
        <v>20</v>
      </c>
      <c r="C24" s="1">
        <v>500</v>
      </c>
    </row>
    <row r="25" spans="2:3" x14ac:dyDescent="0.3">
      <c r="B25" t="s">
        <v>21</v>
      </c>
      <c r="C25" s="1">
        <v>150</v>
      </c>
    </row>
    <row r="26" spans="2:3" x14ac:dyDescent="0.3">
      <c r="B26" t="s">
        <v>22</v>
      </c>
      <c r="C26" s="1">
        <v>800</v>
      </c>
    </row>
    <row r="27" spans="2:3" x14ac:dyDescent="0.3">
      <c r="B27" t="s">
        <v>23</v>
      </c>
      <c r="C27" s="1">
        <v>750</v>
      </c>
    </row>
    <row r="28" spans="2:3" x14ac:dyDescent="0.3">
      <c r="B28" s="9" t="s">
        <v>24</v>
      </c>
      <c r="C28" s="10">
        <f>IF(SUM(Fixed_costs)&lt;&gt;0,SUM(Fixed_costs),0)</f>
        <v>3400</v>
      </c>
    </row>
    <row r="30" spans="2:3" x14ac:dyDescent="0.3">
      <c r="B30" s="9" t="s">
        <v>25</v>
      </c>
      <c r="C30" s="10">
        <f>IF(OR(Gross_margin&lt;&gt;0,Total_fixed&lt;&gt;0),Gross_margin-Total_fixed,0)</f>
        <v>1500</v>
      </c>
    </row>
    <row r="32" spans="2:3" ht="16.5" thickBot="1" x14ac:dyDescent="0.35">
      <c r="B32" s="6" t="s">
        <v>5</v>
      </c>
      <c r="C32" s="6"/>
    </row>
    <row r="33" spans="2:13" x14ac:dyDescent="0.3">
      <c r="B33" s="9" t="s">
        <v>26</v>
      </c>
      <c r="C33" s="12">
        <f>IF(AND(Unit_contrib_margin&gt;0,Total_fixed&gt;0),Total_fixed/Unit_contrib_margin,"-")</f>
        <v>693.87755102040808</v>
      </c>
    </row>
    <row r="35" spans="2:13" ht="21" x14ac:dyDescent="0.35">
      <c r="B35" s="5" t="s">
        <v>27</v>
      </c>
    </row>
    <row r="36" spans="2:13" x14ac:dyDescent="0.3">
      <c r="B36" s="2" t="s">
        <v>8</v>
      </c>
      <c r="C36" s="13">
        <f>IF(Sales_volume_units,Sales_volume_units*0,0)</f>
        <v>0</v>
      </c>
      <c r="D36" s="13">
        <f>IF(Sales_volume_units,Sales_volume_units*0.1,0)</f>
        <v>100</v>
      </c>
      <c r="E36" s="13">
        <f>IF(Sales_volume_units,Sales_volume_units*0.2,0)</f>
        <v>200</v>
      </c>
      <c r="F36" s="13">
        <f>IF(Sales_volume_units,Sales_volume_units*0.3,0)</f>
        <v>300</v>
      </c>
      <c r="G36" s="13">
        <f>IF(Sales_volume_units,Sales_volume_units*0.4,0)</f>
        <v>400</v>
      </c>
      <c r="H36" s="13">
        <f>IF(Sales_volume_units,Sales_volume_units*0.5,0)</f>
        <v>500</v>
      </c>
      <c r="I36" s="13">
        <f>IF(Sales_volume_units,Sales_volume_units*0.6,0)</f>
        <v>600</v>
      </c>
      <c r="J36" s="13">
        <f>IF(Sales_volume_units,Sales_volume_units*0.7,0)</f>
        <v>700</v>
      </c>
      <c r="K36" s="13">
        <f>IF(Sales_volume_units,Sales_volume_units*0.8,0)</f>
        <v>800</v>
      </c>
      <c r="L36" s="13">
        <f>IF(Sales_volume_units,Sales_volume_units*0.9,0)</f>
        <v>900</v>
      </c>
      <c r="M36" s="13">
        <f>Sales_volume_units</f>
        <v>1000</v>
      </c>
    </row>
    <row r="37" spans="2:13" x14ac:dyDescent="0.3">
      <c r="B37" s="2" t="s">
        <v>7</v>
      </c>
      <c r="C37" s="3">
        <f t="shared" ref="C37:M37" si="0">Sales_price_unit</f>
        <v>12.5</v>
      </c>
      <c r="D37" s="3">
        <f t="shared" si="0"/>
        <v>12.5</v>
      </c>
      <c r="E37" s="3">
        <f t="shared" si="0"/>
        <v>12.5</v>
      </c>
      <c r="F37" s="3">
        <f t="shared" si="0"/>
        <v>12.5</v>
      </c>
      <c r="G37" s="3">
        <f t="shared" si="0"/>
        <v>12.5</v>
      </c>
      <c r="H37" s="3">
        <f t="shared" si="0"/>
        <v>12.5</v>
      </c>
      <c r="I37" s="3">
        <f t="shared" si="0"/>
        <v>12.5</v>
      </c>
      <c r="J37" s="3">
        <f t="shared" si="0"/>
        <v>12.5</v>
      </c>
      <c r="K37" s="3">
        <f t="shared" si="0"/>
        <v>12.5</v>
      </c>
      <c r="L37" s="3">
        <f t="shared" si="0"/>
        <v>12.5</v>
      </c>
      <c r="M37" s="3">
        <f t="shared" si="0"/>
        <v>12.5</v>
      </c>
    </row>
    <row r="38" spans="2:13" x14ac:dyDescent="0.3">
      <c r="B38" s="2" t="s">
        <v>4</v>
      </c>
      <c r="C38" s="3">
        <f t="shared" ref="C38:M38" si="1">Total_fixed</f>
        <v>3400</v>
      </c>
      <c r="D38" s="3">
        <f t="shared" si="1"/>
        <v>3400</v>
      </c>
      <c r="E38" s="3">
        <f t="shared" si="1"/>
        <v>3400</v>
      </c>
      <c r="F38" s="3">
        <f t="shared" si="1"/>
        <v>3400</v>
      </c>
      <c r="G38" s="3">
        <f t="shared" si="1"/>
        <v>3400</v>
      </c>
      <c r="H38" s="3">
        <f t="shared" si="1"/>
        <v>3400</v>
      </c>
      <c r="I38" s="3">
        <f t="shared" si="1"/>
        <v>3400</v>
      </c>
      <c r="J38" s="3">
        <f t="shared" si="1"/>
        <v>3400</v>
      </c>
      <c r="K38" s="3">
        <f t="shared" si="1"/>
        <v>3400</v>
      </c>
      <c r="L38" s="3">
        <f t="shared" si="1"/>
        <v>3400</v>
      </c>
      <c r="M38" s="3">
        <f t="shared" si="1"/>
        <v>3400</v>
      </c>
    </row>
    <row r="39" spans="2:13" x14ac:dyDescent="0.3">
      <c r="B39" s="2" t="s">
        <v>3</v>
      </c>
      <c r="C39" s="3">
        <f t="shared" ref="C39:M39" si="2">Variable_Unit_Cost*C36</f>
        <v>0</v>
      </c>
      <c r="D39" s="3">
        <f t="shared" si="2"/>
        <v>760</v>
      </c>
      <c r="E39" s="3">
        <f t="shared" si="2"/>
        <v>1520</v>
      </c>
      <c r="F39" s="3">
        <f t="shared" si="2"/>
        <v>2280</v>
      </c>
      <c r="G39" s="3">
        <f t="shared" si="2"/>
        <v>3040</v>
      </c>
      <c r="H39" s="3">
        <f t="shared" si="2"/>
        <v>3800</v>
      </c>
      <c r="I39" s="3">
        <f t="shared" si="2"/>
        <v>4560</v>
      </c>
      <c r="J39" s="3">
        <f t="shared" si="2"/>
        <v>5320</v>
      </c>
      <c r="K39" s="3">
        <f t="shared" si="2"/>
        <v>6080</v>
      </c>
      <c r="L39" s="3">
        <f t="shared" si="2"/>
        <v>6840</v>
      </c>
      <c r="M39" s="3">
        <f t="shared" si="2"/>
        <v>7600</v>
      </c>
    </row>
    <row r="40" spans="2:13" x14ac:dyDescent="0.3">
      <c r="B40" s="2" t="s">
        <v>28</v>
      </c>
      <c r="C40" s="3">
        <f t="shared" ref="C40:M40" si="3">SUM(C38:C39)</f>
        <v>3400</v>
      </c>
      <c r="D40" s="3">
        <f t="shared" si="3"/>
        <v>4160</v>
      </c>
      <c r="E40" s="3">
        <f t="shared" si="3"/>
        <v>4920</v>
      </c>
      <c r="F40" s="3">
        <f t="shared" si="3"/>
        <v>5680</v>
      </c>
      <c r="G40" s="3">
        <f t="shared" si="3"/>
        <v>6440</v>
      </c>
      <c r="H40" s="3">
        <f t="shared" si="3"/>
        <v>7200</v>
      </c>
      <c r="I40" s="3">
        <f t="shared" si="3"/>
        <v>7960</v>
      </c>
      <c r="J40" s="3">
        <f t="shared" si="3"/>
        <v>8720</v>
      </c>
      <c r="K40" s="3">
        <f t="shared" si="3"/>
        <v>9480</v>
      </c>
      <c r="L40" s="3">
        <f t="shared" si="3"/>
        <v>10240</v>
      </c>
      <c r="M40" s="3">
        <f t="shared" si="3"/>
        <v>11000</v>
      </c>
    </row>
    <row r="41" spans="2:13" x14ac:dyDescent="0.3">
      <c r="B41" s="2" t="s">
        <v>9</v>
      </c>
      <c r="C41" s="3">
        <f t="shared" ref="C41:M41" si="4">C37*C36</f>
        <v>0</v>
      </c>
      <c r="D41" s="3">
        <f t="shared" si="4"/>
        <v>1250</v>
      </c>
      <c r="E41" s="3">
        <f t="shared" si="4"/>
        <v>2500</v>
      </c>
      <c r="F41" s="3">
        <f t="shared" si="4"/>
        <v>3750</v>
      </c>
      <c r="G41" s="3">
        <f t="shared" si="4"/>
        <v>5000</v>
      </c>
      <c r="H41" s="3">
        <f t="shared" si="4"/>
        <v>6250</v>
      </c>
      <c r="I41" s="3">
        <f t="shared" si="4"/>
        <v>7500</v>
      </c>
      <c r="J41" s="3">
        <f t="shared" si="4"/>
        <v>8750</v>
      </c>
      <c r="K41" s="3">
        <f t="shared" si="4"/>
        <v>10000</v>
      </c>
      <c r="L41" s="3">
        <f t="shared" si="4"/>
        <v>11250</v>
      </c>
      <c r="M41" s="3">
        <f t="shared" si="4"/>
        <v>12500</v>
      </c>
    </row>
    <row r="42" spans="2:13" x14ac:dyDescent="0.3">
      <c r="B42" s="2" t="s">
        <v>25</v>
      </c>
      <c r="C42" s="3">
        <f t="shared" ref="C42:M42" si="5">C41-C40</f>
        <v>-3400</v>
      </c>
      <c r="D42" s="3">
        <f t="shared" si="5"/>
        <v>-2910</v>
      </c>
      <c r="E42" s="3">
        <f t="shared" si="5"/>
        <v>-2420</v>
      </c>
      <c r="F42" s="3">
        <f t="shared" si="5"/>
        <v>-1930</v>
      </c>
      <c r="G42" s="3">
        <f t="shared" si="5"/>
        <v>-1440</v>
      </c>
      <c r="H42" s="3">
        <f t="shared" si="5"/>
        <v>-950</v>
      </c>
      <c r="I42" s="3">
        <f t="shared" si="5"/>
        <v>-460</v>
      </c>
      <c r="J42" s="3">
        <f t="shared" si="5"/>
        <v>30</v>
      </c>
      <c r="K42" s="3">
        <f t="shared" si="5"/>
        <v>520</v>
      </c>
      <c r="L42" s="3">
        <f t="shared" si="5"/>
        <v>1010</v>
      </c>
      <c r="M42" s="3">
        <f t="shared" si="5"/>
        <v>1500</v>
      </c>
    </row>
  </sheetData>
  <printOptions horizontalCentered="1" verticalCentered="1"/>
  <pageMargins left="0.4" right="0.4" top="0.4" bottom="0.4" header="0.3" footer="0.3"/>
  <pageSetup scale="7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1C36978-798B-41FB-8D34-4E9472B865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15</vt:i4>
      </vt:variant>
    </vt:vector>
  </HeadingPairs>
  <TitlesOfParts>
    <vt:vector size="16" baseType="lpstr">
      <vt:lpstr>BREAKEVEN ANALYSIS</vt:lpstr>
      <vt:lpstr>Breakeven_point</vt:lpstr>
      <vt:lpstr>Company_name</vt:lpstr>
      <vt:lpstr>Fixed_costs</vt:lpstr>
      <vt:lpstr>Gross_margin</vt:lpstr>
      <vt:lpstr>Net_profit</vt:lpstr>
      <vt:lpstr>Sales_price_unit</vt:lpstr>
      <vt:lpstr>Sales_volume_units</vt:lpstr>
      <vt:lpstr>TemplatePrintArea</vt:lpstr>
      <vt:lpstr>Total_fixed</vt:lpstr>
      <vt:lpstr>Total_Sales</vt:lpstr>
      <vt:lpstr>Total_variable</vt:lpstr>
      <vt:lpstr>Unit_contrib_margin</vt:lpstr>
      <vt:lpstr>Variable_cost_unit</vt:lpstr>
      <vt:lpstr>Variable_costs_unit</vt:lpstr>
      <vt:lpstr>Variable_Unit_Cost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2014-10-25T21:35:41Z</dcterms:created>
  <dcterms:modified xsi:type="dcterms:W3CDTF">2014-10-25T21:35:41Z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TC039869149991</vt:lpwstr>
  </property>
</Properties>
</file>