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425"/>
  </bookViews>
  <sheets>
    <sheet name="Profitability Analysis" sheetId="5" r:id="rId1"/>
    <sheet name="Summary Metrics Chart" sheetId="6" r:id="rId2"/>
  </sheets>
  <definedNames>
    <definedName name="CompanyName">'Profitability Analysis'!$D$3</definedName>
    <definedName name="DateVal">#REF!</definedName>
    <definedName name="ReportDate">'Profitability Analysis'!$B$3</definedName>
  </definedNames>
  <calcPr calcId="152511"/>
</workbook>
</file>

<file path=xl/calcChain.xml><?xml version="1.0" encoding="utf-8"?>
<calcChain xmlns="http://schemas.openxmlformats.org/spreadsheetml/2006/main">
  <c r="R3" i="6" l="1"/>
  <c r="B3" i="6"/>
  <c r="F8" i="5"/>
  <c r="F9" i="5"/>
  <c r="F7" i="5"/>
  <c r="E19" i="5"/>
  <c r="E20" i="5"/>
  <c r="E29" i="5" s="1"/>
  <c r="D19" i="5"/>
  <c r="D20" i="5" s="1"/>
  <c r="C19" i="5"/>
  <c r="C20" i="5"/>
  <c r="C21" i="5" s="1"/>
  <c r="E10" i="5"/>
  <c r="D10" i="5"/>
  <c r="C10" i="5"/>
  <c r="E27" i="5"/>
  <c r="D27" i="5"/>
  <c r="C27" i="5"/>
  <c r="F26" i="5"/>
  <c r="F25" i="5"/>
  <c r="F24" i="5"/>
  <c r="F27" i="5" s="1"/>
  <c r="F18" i="5"/>
  <c r="F17" i="5"/>
  <c r="F13" i="5"/>
  <c r="F10" i="5"/>
  <c r="C35" i="5"/>
  <c r="F19" i="5"/>
  <c r="F20" i="5"/>
  <c r="E34" i="5"/>
  <c r="D34" i="5"/>
  <c r="C34" i="5"/>
  <c r="E33" i="5"/>
  <c r="D33" i="5"/>
  <c r="C33" i="5"/>
  <c r="E14" i="5"/>
  <c r="E35" i="5"/>
  <c r="D35" i="5"/>
  <c r="D14" i="5"/>
  <c r="C14" i="5"/>
  <c r="F14" i="5" s="1"/>
  <c r="E21" i="5"/>
  <c r="E36" i="5" l="1"/>
  <c r="F29" i="5"/>
  <c r="E30" i="5" s="1"/>
  <c r="D21" i="5"/>
  <c r="F21" i="5" s="1"/>
  <c r="D29" i="5"/>
  <c r="C29" i="5"/>
  <c r="C36" i="5" l="1"/>
  <c r="C30" i="5"/>
  <c r="F30" i="5" s="1"/>
  <c r="D36" i="5"/>
  <c r="D30" i="5"/>
</calcChain>
</file>

<file path=xl/sharedStrings.xml><?xml version="1.0" encoding="utf-8"?>
<sst xmlns="http://schemas.openxmlformats.org/spreadsheetml/2006/main" count="48" uniqueCount="36">
  <si>
    <t>Customer Profitability Analysis</t>
  </si>
  <si>
    <t>Overall</t>
  </si>
  <si>
    <t>Weighting</t>
  </si>
  <si>
    <t xml:space="preserve"> </t>
  </si>
  <si>
    <t>Customer 1</t>
  </si>
  <si>
    <t>Customer 2</t>
  </si>
  <si>
    <t>Customer 3</t>
  </si>
  <si>
    <t>Customer Activity</t>
  </si>
  <si>
    <t>Profitability Analysis</t>
  </si>
  <si>
    <t xml:space="preserve">  </t>
  </si>
  <si>
    <t xml:space="preserve">   </t>
  </si>
  <si>
    <t xml:space="preserve">    </t>
  </si>
  <si>
    <t>Cost of Sales</t>
  </si>
  <si>
    <t>Other Costs</t>
  </si>
  <si>
    <t>Summary Metrics</t>
  </si>
  <si>
    <t>COMPANY NAME</t>
  </si>
  <si>
    <t>Average Cost per Terminated Customer</t>
  </si>
  <si>
    <t>Average Cost per Acquired Customer</t>
  </si>
  <si>
    <t>Average Marketing Cost per Active Customer</t>
  </si>
  <si>
    <t>Average Profit or Loss Per Customer</t>
  </si>
  <si>
    <t>Total Other Customer Costs</t>
  </si>
  <si>
    <t>JANUARY 20, 2013</t>
  </si>
  <si>
    <t>Number of Active Customers—Beginning of Period</t>
  </si>
  <si>
    <t>Number of Customers Added</t>
  </si>
  <si>
    <t>Number of Customers Lost/Terminated</t>
  </si>
  <si>
    <t>Number of Active Customers—End of Period</t>
  </si>
  <si>
    <t>Revenue Per Segment</t>
  </si>
  <si>
    <t>Ongoing Service and Support Costs</t>
  </si>
  <si>
    <t>Other Direct Customer Costs</t>
  </si>
  <si>
    <t>Total Cost of Sales</t>
  </si>
  <si>
    <t>Gross Margin</t>
  </si>
  <si>
    <t>Customer Acquisition</t>
  </si>
  <si>
    <t>Customer Marketing</t>
  </si>
  <si>
    <t>Customer Termination</t>
  </si>
  <si>
    <t>Customer Profit by Segment</t>
  </si>
  <si>
    <t>Summary Metrics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</si>
</sst>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_);[Red]\(&quot;$&quot;#,##0\)"/>
    <numFmt numFmtId="165" formatCode="&quot;$&quot;#,##0.00_);[Red]\(&quot;$&quot;#,##0.00\)"/>
    <numFmt numFmtId="166" formatCode="m/d/yy"/>
    <numFmt numFmtId="167" formatCode="0.0%"/>
    <numFmt numFmtId="168" formatCode="mmmm\ d\,\ yyyy"/>
    <numFmt numFmtId="169" formatCode="0.0%_)"/>
  </numFmts>
  <fonts count="19" x14ac:knownFonts="1">
    <font>
      <sz val="10"/>
      <color theme="1"/>
      <name val="Century Gothic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2"/>
      <color theme="3"/>
      <name val="Century Gothic"/>
      <family val="2"/>
      <scheme val="minor"/>
    </font>
    <font>
      <sz val="14"/>
      <color theme="1"/>
      <name val="Century Gothic"/>
      <family val="2"/>
      <scheme val="minor"/>
    </font>
    <font>
      <sz val="10"/>
      <color theme="3"/>
      <name val="Century Gothic"/>
      <family val="2"/>
      <scheme val="minor"/>
    </font>
    <font>
      <sz val="10"/>
      <color theme="4"/>
      <name val="Century Gothic"/>
      <family val="2"/>
      <scheme val="minor"/>
    </font>
    <font>
      <sz val="10"/>
      <color theme="6"/>
      <name val="Century Gothic"/>
      <family val="2"/>
      <scheme val="minor"/>
    </font>
    <font>
      <sz val="14"/>
      <color theme="3"/>
      <name val="Century Gothic"/>
      <family val="2"/>
      <scheme val="minor"/>
    </font>
    <font>
      <b/>
      <sz val="10"/>
      <color theme="6"/>
      <name val="Century Gothic"/>
      <family val="2"/>
      <scheme val="minor"/>
    </font>
    <font>
      <sz val="10"/>
      <color theme="5"/>
      <name val="Century Gothic"/>
      <family val="2"/>
      <scheme val="minor"/>
    </font>
    <font>
      <b/>
      <sz val="10"/>
      <color theme="3"/>
      <name val="Century Gothic"/>
      <family val="2"/>
      <scheme val="minor"/>
    </font>
    <font>
      <b/>
      <sz val="10"/>
      <color theme="4"/>
      <name val="Century Gothic"/>
      <family val="2"/>
      <scheme val="minor"/>
    </font>
    <font>
      <sz val="20"/>
      <color theme="3"/>
      <name val="Century Gothic"/>
      <family val="2"/>
      <scheme val="major"/>
    </font>
    <font>
      <sz val="11"/>
      <color theme="3" tint="0.39991454817346722"/>
      <name val="Century Gothic"/>
      <family val="2"/>
      <scheme val="major"/>
    </font>
    <font>
      <sz val="14"/>
      <color theme="3"/>
      <name val="Century Gothic"/>
      <family val="2"/>
      <scheme val="major"/>
    </font>
    <font>
      <sz val="12"/>
      <color theme="3"/>
      <name val="Century Gothic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theme="8" tint="0.79992065187536243"/>
      </patternFill>
    </fill>
    <fill>
      <patternFill patternType="solid">
        <fgColor theme="0" tint="-4.9989318521683403E-2"/>
        <bgColor theme="8" tint="0.79995117038483843"/>
      </patternFill>
    </fill>
    <fill>
      <patternFill patternType="solid">
        <fgColor theme="5" tint="0.79998168889431442"/>
        <bgColor theme="8" tint="0.79995117038483843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79998168889431442"/>
        <bgColor theme="8"/>
      </patternFill>
    </fill>
    <fill>
      <patternFill patternType="solid">
        <fgColor theme="0" tint="-4.9989318521683403E-2"/>
        <bgColor theme="8"/>
      </patternFill>
    </fill>
    <fill>
      <patternFill patternType="solid">
        <fgColor theme="4" tint="0.79998168889431442"/>
        <bgColor theme="8" tint="0.79989013336588644"/>
      </patternFill>
    </fill>
    <fill>
      <patternFill patternType="solid">
        <fgColor theme="0" tint="-4.9989318521683403E-2"/>
        <bgColor theme="8" tint="0.79989013336588644"/>
      </patternFill>
    </fill>
    <fill>
      <patternFill patternType="solid">
        <fgColor theme="4" tint="0.79998168889431442"/>
        <bgColor theme="8" tint="0.79985961485641044"/>
      </patternFill>
    </fill>
    <fill>
      <patternFill patternType="solid">
        <fgColor theme="0" tint="-4.9989318521683403E-2"/>
        <bgColor theme="8" tint="0.7998596148564104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6"/>
      </bottom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theme="3" tint="0.39994506668294322"/>
      </bottom>
      <diagonal/>
    </border>
  </borders>
  <cellStyleXfs count="5">
    <xf numFmtId="0" fontId="0" fillId="0" borderId="0">
      <alignment horizontal="left" vertical="center"/>
    </xf>
    <xf numFmtId="0" fontId="15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6" fillId="0" borderId="0" applyNumberFormat="0" applyFill="0" applyProtection="0">
      <alignment vertical="center"/>
    </xf>
  </cellStyleXfs>
  <cellXfs count="80">
    <xf numFmtId="0" fontId="0" fillId="0" borderId="0" xfId="0">
      <alignment horizontal="left" vertical="center"/>
    </xf>
    <xf numFmtId="164" fontId="0" fillId="0" borderId="0" xfId="0" applyNumberFormat="1" applyFont="1" applyFill="1" applyBorder="1" applyAlignment="1">
      <alignment horizontal="left"/>
    </xf>
    <xf numFmtId="38" fontId="0" fillId="0" borderId="0" xfId="0" applyNumberFormat="1" applyFont="1" applyFill="1" applyBorder="1" applyAlignment="1">
      <alignment horizontal="left"/>
    </xf>
    <xf numFmtId="0" fontId="1" fillId="0" borderId="0" xfId="0" applyFont="1" applyBorder="1">
      <alignment horizontal="left" vertical="center"/>
    </xf>
    <xf numFmtId="164" fontId="0" fillId="0" borderId="0" xfId="0" applyNumberFormat="1" applyFont="1" applyFill="1" applyBorder="1" applyAlignment="1"/>
    <xf numFmtId="0" fontId="1" fillId="0" borderId="0" xfId="0" applyFont="1" applyFill="1" applyBorder="1">
      <alignment horizontal="left" vertical="center"/>
    </xf>
    <xf numFmtId="49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>
      <alignment horizontal="left" vertical="center"/>
    </xf>
    <xf numFmtId="0" fontId="0" fillId="0" borderId="0" xfId="0" applyBorder="1">
      <alignment horizontal="left" vertical="center"/>
    </xf>
    <xf numFmtId="38" fontId="0" fillId="0" borderId="0" xfId="0" applyNumberFormat="1" applyFont="1" applyFill="1" applyBorder="1" applyAlignment="1"/>
    <xf numFmtId="0" fontId="3" fillId="0" borderId="0" xfId="0" applyFont="1" applyBorder="1">
      <alignment horizontal="left" vertical="center"/>
    </xf>
    <xf numFmtId="0" fontId="6" fillId="0" borderId="0" xfId="0" applyNumberFormat="1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indent="1"/>
    </xf>
    <xf numFmtId="164" fontId="8" fillId="0" borderId="0" xfId="0" applyNumberFormat="1" applyFont="1" applyFill="1" applyBorder="1" applyAlignment="1"/>
    <xf numFmtId="167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165" fontId="9" fillId="3" borderId="2" xfId="0" applyNumberFormat="1" applyFont="1" applyFill="1" applyBorder="1" applyAlignment="1">
      <alignment horizontal="right"/>
    </xf>
    <xf numFmtId="0" fontId="17" fillId="0" borderId="0" xfId="2" applyNumberFormat="1" applyFill="1">
      <alignment vertical="center"/>
    </xf>
    <xf numFmtId="0" fontId="0" fillId="2" borderId="0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3" applyNumberFormat="1" applyFill="1" applyAlignment="1">
      <alignment horizontal="left" vertical="center" indent="2"/>
    </xf>
    <xf numFmtId="0" fontId="10" fillId="0" borderId="0" xfId="2" applyNumberFormat="1" applyFont="1" applyFill="1" applyBorder="1" applyAlignment="1">
      <alignment vertical="center"/>
    </xf>
    <xf numFmtId="0" fontId="7" fillId="4" borderId="0" xfId="0" applyNumberFormat="1" applyFont="1" applyFill="1" applyBorder="1" applyAlignment="1">
      <alignment horizontal="left" vertical="center" indent="1"/>
    </xf>
    <xf numFmtId="0" fontId="7" fillId="4" borderId="0" xfId="0" applyNumberFormat="1" applyFont="1" applyFill="1" applyBorder="1" applyAlignment="1">
      <alignment horizontal="center" vertical="center"/>
    </xf>
    <xf numFmtId="38" fontId="7" fillId="5" borderId="0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left" vertical="center" indent="1"/>
    </xf>
    <xf numFmtId="0" fontId="12" fillId="7" borderId="3" xfId="0" applyFont="1" applyFill="1" applyBorder="1" applyAlignment="1">
      <alignment horizontal="center" vertical="center"/>
    </xf>
    <xf numFmtId="0" fontId="8" fillId="8" borderId="0" xfId="0" applyNumberFormat="1" applyFont="1" applyFill="1" applyBorder="1" applyAlignment="1">
      <alignment horizontal="left" vertical="center" indent="1"/>
    </xf>
    <xf numFmtId="164" fontId="8" fillId="8" borderId="0" xfId="0" applyNumberFormat="1" applyFont="1" applyFill="1" applyBorder="1" applyAlignment="1"/>
    <xf numFmtId="164" fontId="8" fillId="5" borderId="0" xfId="0" applyNumberFormat="1" applyFont="1" applyFill="1" applyBorder="1" applyAlignment="1"/>
    <xf numFmtId="0" fontId="5" fillId="0" borderId="0" xfId="3" applyNumberFormat="1" applyFont="1" applyFill="1" applyBorder="1" applyAlignment="1">
      <alignment horizontal="left" vertical="center" indent="2"/>
    </xf>
    <xf numFmtId="0" fontId="10" fillId="0" borderId="0" xfId="2" applyNumberFormat="1" applyFont="1" applyFill="1" applyBorder="1" applyAlignment="1">
      <alignment horizontal="left" vertical="center" indent="1"/>
    </xf>
    <xf numFmtId="0" fontId="7" fillId="10" borderId="0" xfId="0" applyFont="1" applyFill="1" applyBorder="1" applyAlignment="1">
      <alignment horizontal="left" vertical="center" indent="2"/>
    </xf>
    <xf numFmtId="164" fontId="7" fillId="10" borderId="0" xfId="0" applyNumberFormat="1" applyFont="1" applyFill="1" applyBorder="1" applyAlignment="1">
      <alignment vertical="center"/>
    </xf>
    <xf numFmtId="164" fontId="7" fillId="5" borderId="0" xfId="0" applyNumberFormat="1" applyFont="1" applyFill="1" applyBorder="1" applyAlignment="1">
      <alignment vertical="center"/>
    </xf>
    <xf numFmtId="38" fontId="7" fillId="10" borderId="0" xfId="0" applyNumberFormat="1" applyFont="1" applyFill="1" applyBorder="1" applyAlignment="1">
      <alignment vertical="center"/>
    </xf>
    <xf numFmtId="38" fontId="7" fillId="5" borderId="0" xfId="0" applyNumberFormat="1" applyFont="1" applyFill="1" applyBorder="1" applyAlignment="1">
      <alignment vertical="center"/>
    </xf>
    <xf numFmtId="0" fontId="13" fillId="10" borderId="0" xfId="0" applyFont="1" applyFill="1" applyBorder="1" applyAlignment="1">
      <alignment horizontal="left" vertical="center" indent="2"/>
    </xf>
    <xf numFmtId="38" fontId="7" fillId="11" borderId="0" xfId="0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horizontal="left" vertical="center" indent="2"/>
    </xf>
    <xf numFmtId="164" fontId="8" fillId="9" borderId="0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left" vertical="center" indent="2"/>
    </xf>
    <xf numFmtId="169" fontId="8" fillId="9" borderId="1" xfId="0" applyNumberFormat="1" applyFont="1" applyFill="1" applyBorder="1" applyAlignment="1">
      <alignment horizontal="right" vertical="center"/>
    </xf>
    <xf numFmtId="169" fontId="8" fillId="5" borderId="1" xfId="0" applyNumberFormat="1" applyFont="1" applyFill="1" applyBorder="1" applyAlignment="1">
      <alignment horizontal="right" vertical="center"/>
    </xf>
    <xf numFmtId="0" fontId="13" fillId="10" borderId="1" xfId="0" applyFont="1" applyFill="1" applyBorder="1" applyAlignment="1">
      <alignment horizontal="left" vertical="center" indent="2"/>
    </xf>
    <xf numFmtId="38" fontId="7" fillId="11" borderId="1" xfId="0" applyNumberFormat="1" applyFont="1" applyFill="1" applyBorder="1" applyAlignment="1">
      <alignment vertical="center"/>
    </xf>
    <xf numFmtId="38" fontId="7" fillId="5" borderId="1" xfId="0" applyNumberFormat="1" applyFont="1" applyFill="1" applyBorder="1" applyAlignment="1">
      <alignment vertical="center"/>
    </xf>
    <xf numFmtId="0" fontId="14" fillId="8" borderId="0" xfId="0" applyFont="1" applyFill="1" applyBorder="1" applyAlignment="1">
      <alignment horizontal="left" vertical="center" indent="1"/>
    </xf>
    <xf numFmtId="164" fontId="8" fillId="9" borderId="0" xfId="0" applyNumberFormat="1" applyFont="1" applyFill="1" applyBorder="1" applyAlignment="1">
      <alignment horizontal="right"/>
    </xf>
    <xf numFmtId="164" fontId="8" fillId="5" borderId="0" xfId="0" applyNumberFormat="1" applyFont="1" applyFill="1" applyBorder="1" applyAlignment="1">
      <alignment horizontal="right"/>
    </xf>
    <xf numFmtId="0" fontId="14" fillId="8" borderId="1" xfId="0" applyFont="1" applyFill="1" applyBorder="1" applyAlignment="1">
      <alignment horizontal="left" vertical="center" indent="1"/>
    </xf>
    <xf numFmtId="169" fontId="8" fillId="9" borderId="1" xfId="0" applyNumberFormat="1" applyFont="1" applyFill="1" applyBorder="1" applyAlignment="1">
      <alignment horizontal="right"/>
    </xf>
    <xf numFmtId="169" fontId="8" fillId="5" borderId="1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left" vertical="center" indent="1"/>
    </xf>
    <xf numFmtId="169" fontId="8" fillId="9" borderId="1" xfId="0" applyNumberFormat="1" applyFont="1" applyFill="1" applyBorder="1" applyAlignment="1"/>
    <xf numFmtId="169" fontId="8" fillId="5" borderId="1" xfId="0" applyNumberFormat="1" applyFont="1" applyFill="1" applyBorder="1" applyAlignment="1"/>
    <xf numFmtId="0" fontId="10" fillId="0" borderId="0" xfId="2" applyFont="1" applyFill="1" applyBorder="1" applyAlignment="1">
      <alignment horizontal="center" vertical="center"/>
    </xf>
    <xf numFmtId="164" fontId="10" fillId="0" borderId="0" xfId="2" applyNumberFormat="1" applyFont="1" applyFill="1" applyBorder="1" applyAlignment="1">
      <alignment horizontal="center" vertical="center"/>
    </xf>
    <xf numFmtId="168" fontId="16" fillId="0" borderId="0" xfId="4" quotePrefix="1" applyNumberFormat="1" applyFill="1">
      <alignment vertical="center"/>
    </xf>
    <xf numFmtId="49" fontId="16" fillId="0" borderId="0" xfId="4" quotePrefix="1" applyNumberFormat="1" applyFill="1">
      <alignment vertical="center"/>
    </xf>
    <xf numFmtId="0" fontId="15" fillId="0" borderId="4" xfId="1" applyFill="1" applyBorder="1">
      <alignment vertical="center"/>
    </xf>
    <xf numFmtId="49" fontId="2" fillId="0" borderId="4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1" fillId="0" borderId="4" xfId="0" applyFont="1" applyFill="1" applyBorder="1">
      <alignment horizontal="left" vertical="center"/>
    </xf>
    <xf numFmtId="0" fontId="1" fillId="0" borderId="4" xfId="0" applyFont="1" applyBorder="1">
      <alignment horizontal="left" vertical="center"/>
    </xf>
    <xf numFmtId="0" fontId="10" fillId="0" borderId="0" xfId="2" applyNumberFormat="1" applyFont="1" applyFill="1" applyBorder="1" applyAlignment="1">
      <alignment horizontal="left" vertical="center"/>
    </xf>
    <xf numFmtId="168" fontId="16" fillId="0" borderId="0" xfId="4" quotePrefix="1" applyNumberFormat="1" applyFill="1" applyAlignment="1">
      <alignment horizontal="right" vertical="center"/>
    </xf>
    <xf numFmtId="0" fontId="7" fillId="3" borderId="0" xfId="0" applyNumberFormat="1" applyFont="1" applyFill="1" applyBorder="1" applyAlignment="1">
      <alignment horizontal="right"/>
    </xf>
    <xf numFmtId="0" fontId="9" fillId="3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8" fontId="16" fillId="0" borderId="0" xfId="4" quotePrefix="1" applyNumberFormat="1" applyFill="1" applyAlignment="1">
      <alignment horizontal="right" vertical="center"/>
    </xf>
    <xf numFmtId="0" fontId="0" fillId="0" borderId="0" xfId="0" applyFill="1" applyBorder="1" applyAlignment="1">
      <alignment horizont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41">
    <dxf>
      <font>
        <b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5961485641044"/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0" tint="-4.9989318521683403E-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5961485641044"/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9013336588644"/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5961485641044"/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0" tint="-4.9989318521683403E-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5961485641044"/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ont>
        <b/>
        <i val="0"/>
        <color theme="3"/>
      </font>
      <fill>
        <patternFill>
          <bgColor theme="4" tint="0.7999816888943144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89013336588644"/>
          <bgColor theme="0" tint="-4.9989318521683403E-2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3"/>
      </font>
      <fill>
        <patternFill>
          <bgColor theme="0" tint="-4.9989318521683403E-2"/>
        </patternFill>
      </fill>
      <border diagonalUp="0" diagonalDown="0">
        <left/>
        <right/>
        <top/>
        <bottom style="thin">
          <color theme="5"/>
        </bottom>
        <vertical/>
        <horizontal/>
      </border>
    </dxf>
    <dxf>
      <fill>
        <patternFill>
          <bgColor theme="5" tint="0.79998168889431442"/>
        </patternFill>
      </fill>
    </dxf>
    <dxf>
      <font>
        <b val="0"/>
        <i val="0"/>
        <color theme="3"/>
      </font>
      <fill>
        <patternFill patternType="solid">
          <fgColor auto="1"/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ont>
        <b val="0"/>
        <i val="0"/>
        <color theme="5"/>
      </font>
      <fill>
        <patternFill patternType="solid">
          <fgColor theme="8"/>
          <bgColor theme="0" tint="-4.9989318521683403E-2"/>
        </patternFill>
      </fill>
      <border diagonalUp="0" diagonalDown="0">
        <left/>
        <right/>
        <top/>
        <bottom style="thin">
          <color theme="5"/>
        </bottom>
        <vertical/>
        <horizontal/>
      </border>
    </dxf>
    <dxf>
      <font>
        <b val="0"/>
        <i val="0"/>
        <color theme="3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 patternType="solid">
          <fgColor theme="8" tint="0.79995117038483843"/>
          <bgColor theme="5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7" defaultTableStyle="CustomerProfitabilityAnalysis_table2" defaultPivotStyle="PivotStyleLight16">
    <tableStyle name="CustomerProfitabilityAnalysis_table1" pivot="0" count="7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TotalCell" dxfId="35"/>
      <tableStyleElement type="lastTotalCell" dxfId="34"/>
    </tableStyle>
    <tableStyle name="CustomerProfitabilityAnalysis_table2" pivot="0" count="5">
      <tableStyleElement type="wholeTable" dxfId="33"/>
      <tableStyleElement type="headerRow" dxfId="32"/>
      <tableStyleElement type="firstColumn" dxfId="31"/>
      <tableStyleElement type="lastColumn" dxfId="30"/>
      <tableStyleElement type="firstRowStripe" dxfId="29"/>
    </tableStyle>
    <tableStyle name="CustomerProfitabilityAnalysis_table3" pivot="0" count="6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TotalCell" dxfId="23"/>
    </tableStyle>
    <tableStyle name="CustomerProfitabilityAnalysis_table4" pivot="0" count="6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TotalCell" dxfId="17"/>
    </tableStyle>
    <tableStyle name="CustomerProfitabilityAnalysis_table5" pivot="0" count="5">
      <tableStyleElement type="wholeTable" dxfId="16"/>
      <tableStyleElement type="headerRow" dxfId="15"/>
      <tableStyleElement type="firstColumn" dxfId="14"/>
      <tableStyleElement type="lastColumn" dxfId="13"/>
      <tableStyleElement type="firstRowStripe" dxfId="12"/>
    </tableStyle>
    <tableStyle name="CustomerProfitabilityAnalysis_table6" pivot="0" count="6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TotalCell" dxfId="6"/>
    </tableStyle>
    <tableStyle name="CustomerProfitabilityAnalysis_table7" pivot="0" count="6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'Profitability Analysis'!$B$33</c:f>
              <c:strCache>
                <c:ptCount val="1"/>
                <c:pt idx="0">
                  <c:v>Average Cost per Acquired Customer</c:v>
                </c:pt>
              </c:strCache>
            </c:strRef>
          </c:tx>
          <c:spPr>
            <a:gradFill>
              <a:gsLst>
                <a:gs pos="37000">
                  <a:schemeClr val="accent2"/>
                </a:gs>
                <a:gs pos="15000">
                  <a:schemeClr val="accent2"/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numFmt formatCode="&quot;$&quot;#,##0_);\(&quot;$&quot;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2"/>
                    </a:solidFill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'Profitability Analysis'!$C$32:$E$32</c:f>
              <c:numCache>
                <c:formatCode>General</c:formatCode>
                <c:ptCount val="3"/>
              </c:numCache>
            </c:numRef>
          </c:cat>
          <c:val>
            <c:numRef>
              <c:f>'Profitability Analysis'!$C$33:$E$33</c:f>
              <c:numCache>
                <c:formatCode>"$"#,##0_);[Red]\("$"#,##0\)</c:formatCode>
                <c:ptCount val="3"/>
                <c:pt idx="0">
                  <c:v>52500</c:v>
                </c:pt>
                <c:pt idx="1">
                  <c:v>30000</c:v>
                </c:pt>
                <c:pt idx="2">
                  <c:v>58750</c:v>
                </c:pt>
              </c:numCache>
            </c:numRef>
          </c:val>
        </c:ser>
        <c:ser>
          <c:idx val="1"/>
          <c:order val="1"/>
          <c:tx>
            <c:strRef>
              <c:f>'Profitability Analysis'!$B$34</c:f>
              <c:strCache>
                <c:ptCount val="1"/>
                <c:pt idx="0">
                  <c:v>Average Cost per Terminated Customer</c:v>
                </c:pt>
              </c:strCache>
            </c:strRef>
          </c:tx>
          <c:spPr>
            <a:gradFill>
              <a:gsLst>
                <a:gs pos="37000">
                  <a:schemeClr val="accent1"/>
                </a:gs>
                <a:gs pos="15000">
                  <a:schemeClr val="accent1"/>
                </a:gs>
                <a:gs pos="100000">
                  <a:schemeClr val="accent1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numFmt formatCode="&quot;$&quot;#,##0_);\(&quot;$&quot;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1"/>
                    </a:solidFill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'Profitability Analysis'!$C$32:$E$32</c:f>
              <c:numCache>
                <c:formatCode>General</c:formatCode>
                <c:ptCount val="3"/>
              </c:numCache>
            </c:numRef>
          </c:cat>
          <c:val>
            <c:numRef>
              <c:f>'Profitability Analysis'!$C$34:$E$34</c:f>
              <c:numCache>
                <c:formatCode>"$"#,##0_);[Red]\("$"#,##0\)</c:formatCode>
                <c:ptCount val="3"/>
                <c:pt idx="0">
                  <c:v>80000</c:v>
                </c:pt>
                <c:pt idx="1">
                  <c:v>95000</c:v>
                </c:pt>
                <c:pt idx="2">
                  <c:v>70000</c:v>
                </c:pt>
              </c:numCache>
            </c:numRef>
          </c:val>
        </c:ser>
        <c:ser>
          <c:idx val="2"/>
          <c:order val="2"/>
          <c:tx>
            <c:strRef>
              <c:f>'Profitability Analysis'!$B$35</c:f>
              <c:strCache>
                <c:ptCount val="1"/>
                <c:pt idx="0">
                  <c:v>Average Marketing Cost per Active Customer</c:v>
                </c:pt>
              </c:strCache>
            </c:strRef>
          </c:tx>
          <c:spPr>
            <a:gradFill>
              <a:gsLst>
                <a:gs pos="37000">
                  <a:schemeClr val="accent3"/>
                </a:gs>
                <a:gs pos="15000">
                  <a:schemeClr val="accent3"/>
                </a:gs>
                <a:gs pos="100000">
                  <a:schemeClr val="accent3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0"/>
          <c:dLbls>
            <c:numFmt formatCode="&quot;$&quot;#,##0_);\(&quot;$&quot;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3"/>
                    </a:solidFill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'Profitability Analysis'!$C$32:$E$32</c:f>
              <c:numCache>
                <c:formatCode>General</c:formatCode>
                <c:ptCount val="3"/>
              </c:numCache>
            </c:numRef>
          </c:cat>
          <c:val>
            <c:numRef>
              <c:f>'Profitability Analysis'!$C$35:$E$35</c:f>
              <c:numCache>
                <c:formatCode>"$"#,##0_);[Red]\("$"#,##0\)</c:formatCode>
                <c:ptCount val="3"/>
                <c:pt idx="0">
                  <c:v>25000</c:v>
                </c:pt>
                <c:pt idx="1">
                  <c:v>12500</c:v>
                </c:pt>
                <c:pt idx="2">
                  <c:v>27500</c:v>
                </c:pt>
              </c:numCache>
            </c:numRef>
          </c:val>
        </c:ser>
        <c:ser>
          <c:idx val="3"/>
          <c:order val="3"/>
          <c:tx>
            <c:strRef>
              <c:f>'Profitability Analysis'!$B$36</c:f>
              <c:strCache>
                <c:ptCount val="1"/>
                <c:pt idx="0">
                  <c:v>Average Profit or Loss Per Customer</c:v>
                </c:pt>
              </c:strCache>
            </c:strRef>
          </c:tx>
          <c:spPr>
            <a:gradFill>
              <a:gsLst>
                <a:gs pos="37000">
                  <a:schemeClr val="accent4"/>
                </a:gs>
                <a:gs pos="15000">
                  <a:schemeClr val="accent4"/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</c:spPr>
          <c:invertIfNegative val="1"/>
          <c:dLbls>
            <c:numFmt formatCode="&quot;$&quot;#,##0_);\(&quot;$&quot;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accent4"/>
                    </a:solidFill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'Profitability Analysis'!$C$32:$E$32</c:f>
              <c:numCache>
                <c:formatCode>General</c:formatCode>
                <c:ptCount val="3"/>
              </c:numCache>
            </c:numRef>
          </c:cat>
          <c:val>
            <c:numRef>
              <c:f>'Profitability Analysis'!$C$36:$E$36</c:f>
              <c:numCache>
                <c:formatCode>"$"#,##0.00_);[Red]\("$"#,##0.00\)</c:formatCode>
                <c:ptCount val="3"/>
                <c:pt idx="0">
                  <c:v>-5833.333333333333</c:v>
                </c:pt>
                <c:pt idx="1">
                  <c:v>-13500</c:v>
                </c:pt>
                <c:pt idx="2">
                  <c:v>35000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3864848"/>
        <c:axId val="423861712"/>
      </c:barChart>
      <c:catAx>
        <c:axId val="423864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 anchor="b" anchorCtr="1"/>
          <a:lstStyle/>
          <a:p>
            <a:pPr>
              <a:defRPr sz="1100" b="1" spc="30" baseline="0">
                <a:solidFill>
                  <a:schemeClr val="tx2"/>
                </a:solidFill>
              </a:defRPr>
            </a:pPr>
            <a:endParaRPr lang="tr-TR"/>
          </a:p>
        </c:txPr>
        <c:crossAx val="423861712"/>
        <c:crosses val="autoZero"/>
        <c:auto val="0"/>
        <c:lblAlgn val="ctr"/>
        <c:lblOffset val="100"/>
        <c:noMultiLvlLbl val="0"/>
      </c:catAx>
      <c:valAx>
        <c:axId val="423861712"/>
        <c:scaling>
          <c:orientation val="minMax"/>
        </c:scaling>
        <c:delete val="0"/>
        <c:axPos val="l"/>
        <c:majorGridlines>
          <c:spPr>
            <a:ln w="9525"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&quot;$&quot;#,##0_);\(&quot;$&quot;#,##0\)" sourceLinked="0"/>
        <c:majorTickMark val="none"/>
        <c:minorTickMark val="none"/>
        <c:tickLblPos val="nextTo"/>
        <c:txPr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endParaRPr lang="tr-TR"/>
          </a:p>
        </c:txPr>
        <c:crossAx val="423864848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5270641674841154"/>
          <c:y val="2.4291334332224968E-2"/>
          <c:w val="0.24729358325158851"/>
          <c:h val="0.19013014939397635"/>
        </c:manualLayout>
      </c:layout>
      <c:overlay val="0"/>
      <c:txPr>
        <a:bodyPr/>
        <a:lstStyle/>
        <a:p>
          <a:pPr>
            <a:defRPr sz="800" b="0">
              <a:solidFill>
                <a:schemeClr val="tx2"/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chemeClr val="tx1">
              <a:lumMod val="75000"/>
              <a:lumOff val="25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Summary Metrics Chart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Profitability Analysis'!A1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3</xdr:row>
      <xdr:rowOff>6349</xdr:rowOff>
    </xdr:from>
    <xdr:to>
      <xdr:col>7</xdr:col>
      <xdr:colOff>638176</xdr:colOff>
      <xdr:row>4</xdr:row>
      <xdr:rowOff>152399</xdr:rowOff>
    </xdr:to>
    <xdr:sp macro="" textlink="">
      <xdr:nvSpPr>
        <xdr:cNvPr id="11" name="Data Entry Tip" descr="The cells with the gray background will calculate automatically when you type over the sample data with your own. " title="Data Entry Tip"/>
        <xdr:cNvSpPr/>
      </xdr:nvSpPr>
      <xdr:spPr>
        <a:xfrm>
          <a:off x="5629275" y="615949"/>
          <a:ext cx="3952876" cy="37465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en-US" sz="900" b="1">
              <a:solidFill>
                <a:schemeClr val="tx2"/>
              </a:solidFill>
            </a:rPr>
            <a:t>TIP</a:t>
          </a:r>
          <a:r>
            <a:rPr lang="en-US" sz="900" b="0">
              <a:solidFill>
                <a:schemeClr val="tx2"/>
              </a:solidFill>
            </a:rPr>
            <a:t>:  The</a:t>
          </a:r>
          <a:r>
            <a:rPr lang="en-US" sz="900" b="0" baseline="0">
              <a:solidFill>
                <a:schemeClr val="tx2"/>
              </a:solidFill>
            </a:rPr>
            <a:t> cells with the </a:t>
          </a:r>
          <a:r>
            <a:rPr lang="en-US" sz="900" b="0">
              <a:solidFill>
                <a:schemeClr val="tx2"/>
              </a:solidFill>
            </a:rPr>
            <a:t>gray background will calculate automatically</a:t>
          </a:r>
          <a:r>
            <a:rPr lang="en-US" sz="900" b="0" baseline="0">
              <a:solidFill>
                <a:schemeClr val="tx2"/>
              </a:solidFill>
            </a:rPr>
            <a:t> when you type over the sample data with your own. </a:t>
          </a:r>
          <a:endParaRPr lang="en-US" sz="900" b="0">
            <a:solidFill>
              <a:schemeClr val="tx2"/>
            </a:solidFill>
          </a:endParaRPr>
        </a:p>
      </xdr:txBody>
    </xdr:sp>
    <xdr:clientData fPrintsWithSheet="0"/>
  </xdr:twoCellAnchor>
  <xdr:twoCellAnchor>
    <xdr:from>
      <xdr:col>5</xdr:col>
      <xdr:colOff>752474</xdr:colOff>
      <xdr:row>1</xdr:row>
      <xdr:rowOff>133350</xdr:rowOff>
    </xdr:from>
    <xdr:to>
      <xdr:col>7</xdr:col>
      <xdr:colOff>649604</xdr:colOff>
      <xdr:row>1</xdr:row>
      <xdr:rowOff>389382</xdr:rowOff>
    </xdr:to>
    <xdr:sp macro="" textlink="">
      <xdr:nvSpPr>
        <xdr:cNvPr id="12" name="Chart Button" descr="Click to view the Summary Metrics Chart sheet" title="Summary">
          <a:hlinkClick xmlns:r="http://schemas.openxmlformats.org/officeDocument/2006/relationships" r:id="rId1" tooltip="Click to view the Summary Metrics Chart sheet"/>
        </xdr:cNvPr>
        <xdr:cNvSpPr/>
      </xdr:nvSpPr>
      <xdr:spPr>
        <a:xfrm>
          <a:off x="8496299" y="295275"/>
          <a:ext cx="1097280" cy="256032"/>
        </a:xfrm>
        <a:prstGeom prst="roundRect">
          <a:avLst>
            <a:gd name="adj" fmla="val 22701"/>
          </a:avLst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SUMMARY</a:t>
          </a:r>
        </a:p>
      </xdr:txBody>
    </xdr:sp>
    <xdr:clientData fPrintsWithSheet="0"/>
  </xdr:twoCellAnchor>
  <xdr:twoCellAnchor>
    <xdr:from>
      <xdr:col>5</xdr:col>
      <xdr:colOff>219075</xdr:colOff>
      <xdr:row>33</xdr:row>
      <xdr:rowOff>57150</xdr:rowOff>
    </xdr:from>
    <xdr:to>
      <xdr:col>5</xdr:col>
      <xdr:colOff>942975</xdr:colOff>
      <xdr:row>34</xdr:row>
      <xdr:rowOff>203454</xdr:rowOff>
    </xdr:to>
    <xdr:sp macro="" textlink="">
      <xdr:nvSpPr>
        <xdr:cNvPr id="13" name="Summary Button" descr="Click to view the Summary Metrics Chart sheet" title="Summary">
          <a:hlinkClick xmlns:r="http://schemas.openxmlformats.org/officeDocument/2006/relationships" r:id="rId1" tooltip="Click to view the Summary Metrics Chart sheet"/>
        </xdr:cNvPr>
        <xdr:cNvSpPr/>
      </xdr:nvSpPr>
      <xdr:spPr>
        <a:xfrm>
          <a:off x="7962900" y="7800975"/>
          <a:ext cx="723900" cy="374904"/>
        </a:xfrm>
        <a:prstGeom prst="roundRect">
          <a:avLst>
            <a:gd name="adj" fmla="val 22701"/>
          </a:avLst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>
              <a:solidFill>
                <a:schemeClr val="accent3">
                  <a:lumMod val="75000"/>
                </a:schemeClr>
              </a:solidFill>
            </a:rPr>
            <a:t>VIEW</a:t>
          </a:r>
          <a:r>
            <a:rPr lang="en-US" sz="900" baseline="0">
              <a:solidFill>
                <a:schemeClr val="accent3">
                  <a:lumMod val="75000"/>
                </a:schemeClr>
              </a:solidFill>
            </a:rPr>
            <a:t> CHART</a:t>
          </a:r>
          <a:endParaRPr lang="en-US" sz="900">
            <a:solidFill>
              <a:schemeClr val="accent3">
                <a:lumMod val="75000"/>
              </a:schemeClr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104775</xdr:rowOff>
    </xdr:from>
    <xdr:to>
      <xdr:col>17</xdr:col>
      <xdr:colOff>495300</xdr:colOff>
      <xdr:row>28</xdr:row>
      <xdr:rowOff>152400</xdr:rowOff>
    </xdr:to>
    <xdr:graphicFrame macro="">
      <xdr:nvGraphicFramePr>
        <xdr:cNvPr id="4" name="Summary Metrics" descr="Columnar chart comparing average costs per Acquired Customer, Terminated Customer, Active Customer, and Profit or Loss per customer." title="Summary Metrics per Customer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133349</xdr:colOff>
      <xdr:row>1</xdr:row>
      <xdr:rowOff>114301</xdr:rowOff>
    </xdr:from>
    <xdr:to>
      <xdr:col>18</xdr:col>
      <xdr:colOff>11429</xdr:colOff>
      <xdr:row>1</xdr:row>
      <xdr:rowOff>370333</xdr:rowOff>
    </xdr:to>
    <xdr:sp macro="" textlink="">
      <xdr:nvSpPr>
        <xdr:cNvPr id="5" name="Analysis button" descr="Click to view the Profitability Analysis sheet." title="Analysis">
          <a:hlinkClick xmlns:r="http://schemas.openxmlformats.org/officeDocument/2006/relationships" r:id="rId2" tooltip="Click to view the Profitability Analysis sheet"/>
        </xdr:cNvPr>
        <xdr:cNvSpPr/>
      </xdr:nvSpPr>
      <xdr:spPr>
        <a:xfrm>
          <a:off x="8953499" y="276226"/>
          <a:ext cx="1097280" cy="256032"/>
        </a:xfrm>
        <a:prstGeom prst="roundRect">
          <a:avLst>
            <a:gd name="adj" fmla="val 20608"/>
          </a:avLst>
        </a:prstGeom>
        <a:solidFill>
          <a:schemeClr val="tx1">
            <a:lumMod val="65000"/>
            <a:lumOff val="3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ANALYSIS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CustomerProfitabilityAnalysis_colors">
      <a:dk1>
        <a:srgbClr val="000000"/>
      </a:dk1>
      <a:lt1>
        <a:srgbClr val="FFFFFF"/>
      </a:lt1>
      <a:dk2>
        <a:srgbClr val="493838"/>
      </a:dk2>
      <a:lt2>
        <a:srgbClr val="F2F0E6"/>
      </a:lt2>
      <a:accent1>
        <a:srgbClr val="37868B"/>
      </a:accent1>
      <a:accent2>
        <a:srgbClr val="FD7321"/>
      </a:accent2>
      <a:accent3>
        <a:srgbClr val="78A22F"/>
      </a:accent3>
      <a:accent4>
        <a:srgbClr val="D8AE00"/>
      </a:accent4>
      <a:accent5>
        <a:srgbClr val="A74622"/>
      </a:accent5>
      <a:accent6>
        <a:srgbClr val="6E4773"/>
      </a:accent6>
      <a:hlink>
        <a:srgbClr val="00868B"/>
      </a:hlink>
      <a:folHlink>
        <a:srgbClr val="6E4773"/>
      </a:folHlink>
    </a:clrScheme>
    <a:fontScheme name="CustomerProfitabilityAnalysis_fonts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59999389629810485"/>
    <pageSetUpPr autoPageBreaks="0" fitToPage="1"/>
  </sheetPr>
  <dimension ref="A1:H36"/>
  <sheetViews>
    <sheetView showGridLines="0" tabSelected="1" workbookViewId="0"/>
  </sheetViews>
  <sheetFormatPr defaultRowHeight="18" customHeight="1" x14ac:dyDescent="0.25"/>
  <cols>
    <col min="1" max="1" width="2.140625" customWidth="1"/>
    <col min="2" max="2" width="52.140625" customWidth="1"/>
    <col min="3" max="3" width="19.85546875" customWidth="1"/>
    <col min="4" max="5" width="21" customWidth="1"/>
    <col min="6" max="6" width="16.28515625" customWidth="1"/>
    <col min="7" max="7" width="1.7109375" customWidth="1"/>
    <col min="8" max="8" width="9.85546875" customWidth="1"/>
    <col min="9" max="9" width="2.140625" customWidth="1"/>
  </cols>
  <sheetData>
    <row r="1" spans="1:8" ht="12.75" customHeight="1" x14ac:dyDescent="0.25"/>
    <row r="2" spans="1:8" ht="39.75" customHeight="1" x14ac:dyDescent="0.2">
      <c r="B2" s="68" t="s">
        <v>0</v>
      </c>
      <c r="C2" s="69"/>
      <c r="D2" s="70"/>
      <c r="E2" s="71"/>
      <c r="F2" s="71"/>
      <c r="G2" s="71"/>
      <c r="H2" s="72"/>
    </row>
    <row r="3" spans="1:8" ht="18" customHeight="1" x14ac:dyDescent="0.2">
      <c r="A3" s="3"/>
      <c r="B3" s="67" t="s">
        <v>21</v>
      </c>
      <c r="C3" s="6"/>
      <c r="D3" s="78" t="s">
        <v>15</v>
      </c>
      <c r="E3" s="78"/>
      <c r="F3" s="78"/>
      <c r="G3" s="78"/>
      <c r="H3" s="78"/>
    </row>
    <row r="4" spans="1:8" ht="18" customHeight="1" x14ac:dyDescent="0.2">
      <c r="A4" s="3"/>
      <c r="B4" s="8"/>
      <c r="C4" s="6"/>
      <c r="D4" s="7"/>
      <c r="E4" s="5"/>
      <c r="F4" s="5"/>
      <c r="G4" s="5"/>
      <c r="H4" s="3"/>
    </row>
    <row r="5" spans="1:8" ht="18" customHeight="1" x14ac:dyDescent="0.25">
      <c r="A5" s="3"/>
      <c r="B5" s="5"/>
      <c r="C5" s="5"/>
      <c r="D5" s="5"/>
      <c r="E5" s="5"/>
      <c r="F5" s="5"/>
      <c r="G5" s="5"/>
      <c r="H5" s="3"/>
    </row>
    <row r="6" spans="1:8" ht="30" customHeight="1" x14ac:dyDescent="0.25">
      <c r="A6" s="3"/>
      <c r="B6" s="73" t="s">
        <v>7</v>
      </c>
      <c r="C6" s="64" t="s">
        <v>4</v>
      </c>
      <c r="D6" s="64" t="s">
        <v>5</v>
      </c>
      <c r="E6" s="64" t="s">
        <v>6</v>
      </c>
      <c r="F6" s="65" t="s">
        <v>1</v>
      </c>
      <c r="G6" s="13"/>
      <c r="H6" s="1" t="s">
        <v>3</v>
      </c>
    </row>
    <row r="7" spans="1:8" ht="18" customHeight="1" x14ac:dyDescent="0.25">
      <c r="A7" s="3"/>
      <c r="B7" s="28" t="s">
        <v>22</v>
      </c>
      <c r="C7" s="29">
        <v>5</v>
      </c>
      <c r="D7" s="29">
        <v>8</v>
      </c>
      <c r="E7" s="29">
        <v>8</v>
      </c>
      <c r="F7" s="30">
        <f>SUM(C7:E7)</f>
        <v>21</v>
      </c>
      <c r="G7" s="2"/>
      <c r="H7" s="11"/>
    </row>
    <row r="8" spans="1:8" ht="18" customHeight="1" x14ac:dyDescent="0.25">
      <c r="A8" s="3"/>
      <c r="B8" s="28" t="s">
        <v>23</v>
      </c>
      <c r="C8" s="29">
        <v>2</v>
      </c>
      <c r="D8" s="29">
        <v>4</v>
      </c>
      <c r="E8" s="29">
        <v>4</v>
      </c>
      <c r="F8" s="30">
        <f t="shared" ref="F8:F10" si="0">SUM(C8:E8)</f>
        <v>10</v>
      </c>
      <c r="G8" s="2"/>
      <c r="H8" s="11"/>
    </row>
    <row r="9" spans="1:8" ht="18" customHeight="1" x14ac:dyDescent="0.25">
      <c r="A9" s="3"/>
      <c r="B9" s="28" t="s">
        <v>24</v>
      </c>
      <c r="C9" s="31">
        <v>-1</v>
      </c>
      <c r="D9" s="31">
        <v>-2</v>
      </c>
      <c r="E9" s="31">
        <v>-2</v>
      </c>
      <c r="F9" s="30">
        <f t="shared" si="0"/>
        <v>-5</v>
      </c>
      <c r="G9" s="2"/>
      <c r="H9" s="11"/>
    </row>
    <row r="10" spans="1:8" ht="18" customHeight="1" x14ac:dyDescent="0.25">
      <c r="A10" s="3"/>
      <c r="B10" s="32" t="s">
        <v>25</v>
      </c>
      <c r="C10" s="33">
        <f>SUBTOTAL(109,'Profitability Analysis'!$C$7:$C$9)</f>
        <v>6</v>
      </c>
      <c r="D10" s="33">
        <f>SUBTOTAL(109,'Profitability Analysis'!$D$7:$D$9)</f>
        <v>10</v>
      </c>
      <c r="E10" s="33">
        <f>SUBTOTAL(109,'Profitability Analysis'!$E$7:$E$9)</f>
        <v>10</v>
      </c>
      <c r="F10" s="33">
        <f t="shared" si="0"/>
        <v>26</v>
      </c>
      <c r="G10" s="2"/>
      <c r="H10" s="11"/>
    </row>
    <row r="11" spans="1:8" ht="18" customHeight="1" x14ac:dyDescent="0.25">
      <c r="A11" s="9"/>
      <c r="B11" s="79"/>
      <c r="C11" s="79"/>
      <c r="D11" s="79"/>
      <c r="E11" s="79"/>
      <c r="F11" s="79"/>
      <c r="G11" s="24"/>
      <c r="H11" s="9"/>
    </row>
    <row r="12" spans="1:8" ht="30" customHeight="1" x14ac:dyDescent="0.25">
      <c r="A12" s="3"/>
      <c r="B12" s="21" t="s">
        <v>8</v>
      </c>
      <c r="C12" s="27" t="s">
        <v>3</v>
      </c>
      <c r="D12" s="27" t="s">
        <v>9</v>
      </c>
      <c r="E12" s="27" t="s">
        <v>10</v>
      </c>
      <c r="F12" s="27" t="s">
        <v>11</v>
      </c>
      <c r="G12" s="12"/>
      <c r="H12" s="3"/>
    </row>
    <row r="13" spans="1:8" ht="18" customHeight="1" x14ac:dyDescent="0.25">
      <c r="A13" s="3"/>
      <c r="B13" s="34" t="s">
        <v>26</v>
      </c>
      <c r="C13" s="35">
        <v>1500000</v>
      </c>
      <c r="D13" s="35">
        <v>1800000</v>
      </c>
      <c r="E13" s="35">
        <v>2500000</v>
      </c>
      <c r="F13" s="36">
        <f>SUM('Profitability Analysis'!$C13:$E13)</f>
        <v>5800000</v>
      </c>
      <c r="G13" s="15"/>
      <c r="H13" s="11"/>
    </row>
    <row r="14" spans="1:8" ht="18" customHeight="1" x14ac:dyDescent="0.25">
      <c r="A14" s="3"/>
      <c r="B14" s="61" t="s">
        <v>2</v>
      </c>
      <c r="C14" s="62">
        <f>C13/$F$13</f>
        <v>0.25862068965517243</v>
      </c>
      <c r="D14" s="62">
        <f t="shared" ref="D14:E14" si="1">D13/$F$13</f>
        <v>0.31034482758620691</v>
      </c>
      <c r="E14" s="62">
        <f t="shared" si="1"/>
        <v>0.43103448275862066</v>
      </c>
      <c r="F14" s="63">
        <f>SUM(C14:E14)</f>
        <v>1</v>
      </c>
      <c r="G14" s="16"/>
      <c r="H14" s="11"/>
    </row>
    <row r="15" spans="1:8" ht="18" customHeight="1" x14ac:dyDescent="0.2">
      <c r="A15" s="3"/>
      <c r="B15" s="77"/>
      <c r="C15" s="77"/>
      <c r="D15" s="77"/>
      <c r="E15" s="77"/>
      <c r="F15" s="77"/>
      <c r="G15" s="25"/>
      <c r="H15" s="3"/>
    </row>
    <row r="16" spans="1:8" ht="18" customHeight="1" x14ac:dyDescent="0.3">
      <c r="A16" s="3"/>
      <c r="B16" s="37" t="s">
        <v>12</v>
      </c>
      <c r="C16" s="38" t="s">
        <v>3</v>
      </c>
      <c r="D16" s="38" t="s">
        <v>9</v>
      </c>
      <c r="E16" s="38" t="s">
        <v>10</v>
      </c>
      <c r="F16" s="38" t="s">
        <v>11</v>
      </c>
      <c r="G16" s="14"/>
      <c r="H16" s="3"/>
    </row>
    <row r="17" spans="1:8" ht="18" customHeight="1" x14ac:dyDescent="0.25">
      <c r="A17" s="3"/>
      <c r="B17" s="39" t="s">
        <v>27</v>
      </c>
      <c r="C17" s="40">
        <v>1000000</v>
      </c>
      <c r="D17" s="40">
        <v>1400000</v>
      </c>
      <c r="E17" s="40">
        <v>1400000</v>
      </c>
      <c r="F17" s="41">
        <f>SUM('Profitability Analysis'!$C17:$E17)</f>
        <v>3800000</v>
      </c>
      <c r="G17" s="4"/>
      <c r="H17" s="11"/>
    </row>
    <row r="18" spans="1:8" ht="18" customHeight="1" x14ac:dyDescent="0.25">
      <c r="A18" s="3"/>
      <c r="B18" s="39" t="s">
        <v>28</v>
      </c>
      <c r="C18" s="42">
        <v>200000</v>
      </c>
      <c r="D18" s="42">
        <v>100000</v>
      </c>
      <c r="E18" s="42">
        <v>100000</v>
      </c>
      <c r="F18" s="43">
        <f>SUM('Profitability Analysis'!$C18:$E18)</f>
        <v>400000</v>
      </c>
      <c r="G18" s="10"/>
      <c r="H18" s="11"/>
    </row>
    <row r="19" spans="1:8" ht="18" customHeight="1" x14ac:dyDescent="0.25">
      <c r="A19" s="3"/>
      <c r="B19" s="44" t="s">
        <v>29</v>
      </c>
      <c r="C19" s="45">
        <f>SUBTOTAL(109,'Profitability Analysis'!$C$17:$C$18)</f>
        <v>1200000</v>
      </c>
      <c r="D19" s="45">
        <f>SUBTOTAL(109,'Profitability Analysis'!$D$17:$D$18)</f>
        <v>1500000</v>
      </c>
      <c r="E19" s="45">
        <f>SUBTOTAL(109,'Profitability Analysis'!$E$17:$E$18)</f>
        <v>1500000</v>
      </c>
      <c r="F19" s="43">
        <f>SUBTOTAL(109,'Profitability Analysis'!$F$17:$F$18)</f>
        <v>4200000</v>
      </c>
      <c r="G19" s="10"/>
      <c r="H19" s="3"/>
    </row>
    <row r="20" spans="1:8" ht="18" customHeight="1" x14ac:dyDescent="0.25">
      <c r="A20" s="3"/>
      <c r="B20" s="46" t="s">
        <v>30</v>
      </c>
      <c r="C20" s="47">
        <f>C13-'Profitability Analysis'!$C$19</f>
        <v>300000</v>
      </c>
      <c r="D20" s="47">
        <f>D13-'Profitability Analysis'!$D$19</f>
        <v>300000</v>
      </c>
      <c r="E20" s="47">
        <f>E13-'Profitability Analysis'!$E$19</f>
        <v>1000000</v>
      </c>
      <c r="F20" s="48">
        <f>F13-'Profitability Analysis'!$F$19</f>
        <v>1600000</v>
      </c>
      <c r="G20" s="17"/>
      <c r="H20" s="11"/>
    </row>
    <row r="21" spans="1:8" ht="18" customHeight="1" x14ac:dyDescent="0.25">
      <c r="A21" s="3"/>
      <c r="B21" s="49" t="s">
        <v>2</v>
      </c>
      <c r="C21" s="50">
        <f>MAX(0,MIN(1,C20/$F$20))</f>
        <v>0.1875</v>
      </c>
      <c r="D21" s="50">
        <f t="shared" ref="D21:E21" si="2">MAX(0,MIN(1,D20/$F$20))</f>
        <v>0.1875</v>
      </c>
      <c r="E21" s="50">
        <f t="shared" si="2"/>
        <v>0.625</v>
      </c>
      <c r="F21" s="51">
        <f>SUM('Profitability Analysis'!$C21:$E21)</f>
        <v>1</v>
      </c>
      <c r="G21" s="18"/>
      <c r="H21" s="3"/>
    </row>
    <row r="22" spans="1:8" ht="18" customHeight="1" x14ac:dyDescent="0.2">
      <c r="A22" s="3"/>
      <c r="B22" s="77"/>
      <c r="C22" s="77"/>
      <c r="D22" s="77"/>
      <c r="E22" s="77"/>
      <c r="F22" s="77"/>
      <c r="G22" s="25"/>
      <c r="H22" s="3"/>
    </row>
    <row r="23" spans="1:8" ht="18" customHeight="1" x14ac:dyDescent="0.3">
      <c r="A23" s="3"/>
      <c r="B23" s="26" t="s">
        <v>13</v>
      </c>
      <c r="C23" s="38" t="s">
        <v>3</v>
      </c>
      <c r="D23" s="38" t="s">
        <v>9</v>
      </c>
      <c r="E23" s="38" t="s">
        <v>10</v>
      </c>
      <c r="F23" s="38" t="s">
        <v>11</v>
      </c>
      <c r="G23" s="14"/>
      <c r="H23" s="11"/>
    </row>
    <row r="24" spans="1:8" ht="18" customHeight="1" x14ac:dyDescent="0.25">
      <c r="A24" s="3"/>
      <c r="B24" s="39" t="s">
        <v>31</v>
      </c>
      <c r="C24" s="40">
        <v>105000</v>
      </c>
      <c r="D24" s="40">
        <v>120000</v>
      </c>
      <c r="E24" s="40">
        <v>235000</v>
      </c>
      <c r="F24" s="41">
        <f>SUM('Profitability Analysis'!$C24:$E24)</f>
        <v>460000</v>
      </c>
      <c r="G24" s="4"/>
      <c r="H24" s="11"/>
    </row>
    <row r="25" spans="1:8" ht="18" customHeight="1" x14ac:dyDescent="0.25">
      <c r="A25" s="3"/>
      <c r="B25" s="39" t="s">
        <v>32</v>
      </c>
      <c r="C25" s="42">
        <v>150000</v>
      </c>
      <c r="D25" s="42">
        <v>125000</v>
      </c>
      <c r="E25" s="42">
        <v>275000</v>
      </c>
      <c r="F25" s="41">
        <f>SUM('Profitability Analysis'!$C25:$E25)</f>
        <v>550000</v>
      </c>
      <c r="G25" s="4"/>
      <c r="H25" s="11"/>
    </row>
    <row r="26" spans="1:8" ht="18" customHeight="1" x14ac:dyDescent="0.25">
      <c r="A26" s="3"/>
      <c r="B26" s="39" t="s">
        <v>33</v>
      </c>
      <c r="C26" s="42">
        <v>80000</v>
      </c>
      <c r="D26" s="42">
        <v>190000</v>
      </c>
      <c r="E26" s="42">
        <v>140000</v>
      </c>
      <c r="F26" s="41">
        <f>SUM('Profitability Analysis'!$C26:$E26)</f>
        <v>410000</v>
      </c>
      <c r="G26" s="4"/>
      <c r="H26" s="11"/>
    </row>
    <row r="27" spans="1:8" ht="18" customHeight="1" x14ac:dyDescent="0.25">
      <c r="A27" s="3"/>
      <c r="B27" s="52" t="s">
        <v>20</v>
      </c>
      <c r="C27" s="53">
        <f>SUBTOTAL(109,'Profitability Analysis'!$C$24:$C$26)</f>
        <v>335000</v>
      </c>
      <c r="D27" s="53">
        <f>SUBTOTAL(109,'Profitability Analysis'!$D$24:$D$26)</f>
        <v>435000</v>
      </c>
      <c r="E27" s="53">
        <f>SUBTOTAL(109,'Profitability Analysis'!$E$24:$E$26)</f>
        <v>650000</v>
      </c>
      <c r="F27" s="54">
        <f>SUBTOTAL(109,'Profitability Analysis'!$F$24:$F$26)</f>
        <v>1420000</v>
      </c>
      <c r="G27" s="10"/>
      <c r="H27" s="11"/>
    </row>
    <row r="28" spans="1:8" ht="18" customHeight="1" x14ac:dyDescent="0.2">
      <c r="A28" s="3"/>
      <c r="B28" s="77"/>
      <c r="C28" s="77"/>
      <c r="D28" s="77"/>
      <c r="E28" s="77"/>
      <c r="F28" s="77"/>
      <c r="G28" s="25"/>
      <c r="H28" s="3"/>
    </row>
    <row r="29" spans="1:8" ht="18" customHeight="1" x14ac:dyDescent="0.25">
      <c r="A29" s="3"/>
      <c r="B29" s="55" t="s">
        <v>34</v>
      </c>
      <c r="C29" s="56">
        <f>C20-C27</f>
        <v>-35000</v>
      </c>
      <c r="D29" s="56">
        <f>D20-D27</f>
        <v>-135000</v>
      </c>
      <c r="E29" s="56">
        <f>E20-E27</f>
        <v>350000</v>
      </c>
      <c r="F29" s="57">
        <f>F20-'Profitability Analysis'!$F$27</f>
        <v>180000</v>
      </c>
      <c r="G29" s="17"/>
      <c r="H29" s="3"/>
    </row>
    <row r="30" spans="1:8" ht="18" customHeight="1" x14ac:dyDescent="0.25">
      <c r="A30" s="3"/>
      <c r="B30" s="58" t="s">
        <v>2</v>
      </c>
      <c r="C30" s="59">
        <f>MAX(0,MIN(1,C29/$F$29))</f>
        <v>0</v>
      </c>
      <c r="D30" s="59">
        <f t="shared" ref="D30:E30" si="3">MAX(0,MIN(1,D29/$F$29))</f>
        <v>0</v>
      </c>
      <c r="E30" s="59">
        <f t="shared" si="3"/>
        <v>1</v>
      </c>
      <c r="F30" s="60">
        <f>SUM('Profitability Analysis'!$C30:$E30)</f>
        <v>1</v>
      </c>
      <c r="G30" s="18"/>
      <c r="H30" s="3"/>
    </row>
    <row r="31" spans="1:8" ht="18" customHeight="1" x14ac:dyDescent="0.2">
      <c r="A31" s="3"/>
      <c r="B31" s="77"/>
      <c r="C31" s="77"/>
      <c r="D31" s="77"/>
      <c r="E31" s="77"/>
      <c r="F31" s="77"/>
      <c r="G31" s="25"/>
      <c r="H31" s="3"/>
    </row>
    <row r="32" spans="1:8" ht="30" customHeight="1" x14ac:dyDescent="0.25">
      <c r="A32" s="3"/>
      <c r="B32" s="21" t="s">
        <v>14</v>
      </c>
      <c r="C32" s="64"/>
      <c r="D32" s="64"/>
      <c r="E32" s="64"/>
      <c r="F32" s="65"/>
      <c r="G32" s="3"/>
      <c r="H32" s="3"/>
    </row>
    <row r="33" spans="1:8" ht="18" customHeight="1" x14ac:dyDescent="0.25">
      <c r="A33" s="3"/>
      <c r="B33" s="22" t="s">
        <v>17</v>
      </c>
      <c r="C33" s="19">
        <f>C24/C8</f>
        <v>52500</v>
      </c>
      <c r="D33" s="19">
        <f>D24/D8</f>
        <v>30000</v>
      </c>
      <c r="E33" s="19">
        <f>E24/E8</f>
        <v>58750</v>
      </c>
      <c r="F33" s="75"/>
      <c r="G33" s="3"/>
      <c r="H33" s="3"/>
    </row>
    <row r="34" spans="1:8" ht="18" customHeight="1" x14ac:dyDescent="0.25">
      <c r="A34" s="3"/>
      <c r="B34" s="22" t="s">
        <v>16</v>
      </c>
      <c r="C34" s="19">
        <f>-C26/C9</f>
        <v>80000</v>
      </c>
      <c r="D34" s="19">
        <f>-D26/D9</f>
        <v>95000</v>
      </c>
      <c r="E34" s="19">
        <f>-E26/E9</f>
        <v>70000</v>
      </c>
      <c r="F34" s="75"/>
      <c r="G34" s="3"/>
      <c r="H34" s="3"/>
    </row>
    <row r="35" spans="1:8" ht="18" customHeight="1" x14ac:dyDescent="0.25">
      <c r="A35" s="3"/>
      <c r="B35" s="22" t="s">
        <v>18</v>
      </c>
      <c r="C35" s="19">
        <f>C25/'Profitability Analysis'!$C$10</f>
        <v>25000</v>
      </c>
      <c r="D35" s="19">
        <f>D25/'Profitability Analysis'!$D$10</f>
        <v>12500</v>
      </c>
      <c r="E35" s="19">
        <f>E25/'Profitability Analysis'!$E$10</f>
        <v>27500</v>
      </c>
      <c r="F35" s="75"/>
      <c r="G35" s="3"/>
      <c r="H35" s="3"/>
    </row>
    <row r="36" spans="1:8" ht="18" customHeight="1" x14ac:dyDescent="0.25">
      <c r="A36" s="3"/>
      <c r="B36" s="23" t="s">
        <v>19</v>
      </c>
      <c r="C36" s="20">
        <f>C29/'Profitability Analysis'!$C$10</f>
        <v>-5833.333333333333</v>
      </c>
      <c r="D36" s="20">
        <f>D29/'Profitability Analysis'!$D$10</f>
        <v>-13500</v>
      </c>
      <c r="E36" s="20">
        <f>E29/'Profitability Analysis'!$E$10</f>
        <v>35000</v>
      </c>
      <c r="F36" s="76"/>
      <c r="G36" s="3"/>
      <c r="H36" s="3"/>
    </row>
  </sheetData>
  <mergeCells count="6">
    <mergeCell ref="B31:F31"/>
    <mergeCell ref="D3:H3"/>
    <mergeCell ref="B11:F11"/>
    <mergeCell ref="B15:F15"/>
    <mergeCell ref="B22:F22"/>
    <mergeCell ref="B28:F28"/>
  </mergeCells>
  <pageMargins left="0.7" right="0.7" top="0.75" bottom="0.75" header="0.3" footer="0.3"/>
  <pageSetup scale="71" orientation="landscape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>
          <x14:colorSeries theme="0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8"/>
          <x14:sparklines>
            <x14:sparkline>
              <xm:f>'Profitability Analysis'!C7:E7</xm:f>
              <xm:sqref>H7</xm:sqref>
            </x14:sparkline>
            <x14:sparkline>
              <xm:f>'Profitability Analysis'!C10:E10</xm:f>
              <xm:sqref>H10</xm:sqref>
            </x14:sparkline>
            <x14:sparkline>
              <xm:f>'Profitability Analysis'!C9:E9</xm:f>
              <xm:sqref>H9</xm:sqref>
            </x14:sparkline>
            <x14:sparkline>
              <xm:f>'Profitability Analysis'!C13:E13</xm:f>
              <xm:sqref>H13</xm:sqref>
            </x14:sparkline>
            <x14:sparkline>
              <xm:f>'Profitability Analysis'!C19:E19</xm:f>
              <xm:sqref>H19</xm:sqref>
            </x14:sparkline>
            <x14:sparkline>
              <xm:f>'Profitability Analysis'!C18:E18</xm:f>
              <xm:sqref>H18</xm:sqref>
            </x14:sparkline>
            <x14:sparkline>
              <xm:f>'Profitability Analysis'!C17:E17</xm:f>
              <xm:sqref>H17</xm:sqref>
            </x14:sparkline>
            <x14:sparkline>
              <xm:f>'Profitability Analysis'!C30:F30</xm:f>
              <xm:sqref>H30</xm:sqref>
            </x14:sparkline>
            <x14:sparkline>
              <xm:f>'Profitability Analysis'!C26:E26</xm:f>
              <xm:sqref>H26</xm:sqref>
            </x14:sparkline>
            <x14:sparkline>
              <xm:f>'Profitability Analysis'!C20:E20</xm:f>
              <xm:sqref>H20</xm:sqref>
            </x14:sparkline>
            <x14:sparkline>
              <xm:f>'Profitability Analysis'!C14:E14</xm:f>
              <xm:sqref>H14</xm:sqref>
            </x14:sparkline>
            <x14:sparkline>
              <xm:f>'Profitability Analysis'!C8:E8</xm:f>
              <xm:sqref>H8</xm:sqref>
            </x14:sparkline>
            <x14:sparkline>
              <xm:f>'Profitability Analysis'!C25:E25</xm:f>
              <xm:sqref>H25</xm:sqref>
            </x14:sparkline>
            <x14:sparkline>
              <xm:f>'Profitability Analysis'!C21:E21</xm:f>
              <xm:sqref>H21</xm:sqref>
            </x14:sparkline>
            <x14:sparkline>
              <xm:f>'Profitability Analysis'!C29:F29</xm:f>
              <xm:sqref>H29</xm:sqref>
            </x14:sparkline>
            <x14:sparkline>
              <xm:f>'Profitability Analysis'!C24:E24</xm:f>
              <xm:sqref>H24</xm:sqref>
            </x14:sparkline>
            <x14:sparkline>
              <xm:f>'Profitability Analysis'!C27:E27</xm:f>
              <xm:sqref>H27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R3"/>
  <sheetViews>
    <sheetView showGridLines="0" workbookViewId="0"/>
  </sheetViews>
  <sheetFormatPr defaultRowHeight="18" customHeight="1" x14ac:dyDescent="0.25"/>
  <cols>
    <col min="1" max="1" width="2.140625" customWidth="1"/>
    <col min="16" max="16" width="2.140625" customWidth="1"/>
  </cols>
  <sheetData>
    <row r="1" spans="1:18" ht="12.75" customHeight="1" x14ac:dyDescent="0.25"/>
    <row r="2" spans="1:18" ht="39.75" customHeight="1" x14ac:dyDescent="0.2">
      <c r="A2" s="3"/>
      <c r="B2" s="68" t="s">
        <v>35</v>
      </c>
      <c r="C2" s="69"/>
      <c r="D2" s="70"/>
      <c r="E2" s="71"/>
      <c r="F2" s="71"/>
      <c r="G2" s="71"/>
      <c r="H2" s="72"/>
      <c r="I2" s="72"/>
      <c r="J2" s="72"/>
      <c r="K2" s="72"/>
      <c r="L2" s="72"/>
      <c r="M2" s="72"/>
      <c r="N2" s="72"/>
      <c r="O2" s="72"/>
      <c r="P2" s="72" t="s">
        <v>3</v>
      </c>
      <c r="Q2" s="72"/>
      <c r="R2" s="72"/>
    </row>
    <row r="3" spans="1:18" ht="18" customHeight="1" x14ac:dyDescent="0.2">
      <c r="A3" s="3"/>
      <c r="B3" s="66" t="str">
        <f>ReportDate</f>
        <v>JANUARY 20, 2013</v>
      </c>
      <c r="C3" s="6"/>
      <c r="D3" s="7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74" t="str">
        <f>CompanyName</f>
        <v>COMPANY NAME</v>
      </c>
    </row>
  </sheetData>
  <pageMargins left="0.7" right="0.7" top="0.75" bottom="0.75" header="0.3" footer="0.3"/>
  <pageSetup scale="8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771AAF4-B423-4201-9493-9EE1F7E6D9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Profitability Analysis</vt:lpstr>
      <vt:lpstr>Summary Metrics Chart</vt:lpstr>
      <vt:lpstr>CompanyName</vt:lpstr>
      <vt:lpstr>ReportDate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2014-10-25T20:54:55Z</dcterms:created>
  <dcterms:modified xsi:type="dcterms:W3CDTF">2014-10-25T20:54:55Z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TC028973829991</vt:lpwstr>
  </property>
</Properties>
</file>