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enan Çılman\Desktop\Excelsizeyeter Dosyaları\planlama\"/>
    </mc:Choice>
  </mc:AlternateContent>
  <bookViews>
    <workbookView xWindow="240" yWindow="75" windowWidth="20115" windowHeight="7740"/>
  </bookViews>
  <sheets>
    <sheet name="Schedule &amp; Weight Tracker" sheetId="1" r:id="rId1"/>
  </sheets>
  <definedNames>
    <definedName name="Code1">'Schedule &amp; Weight Tracker'!$D$12</definedName>
    <definedName name="Code1Name">'Schedule &amp; Weight Tracker'!$E$12</definedName>
    <definedName name="Code2">'Schedule &amp; Weight Tracker'!$G$12</definedName>
    <definedName name="Code2Name">'Schedule &amp; Weight Tracker'!$H$12</definedName>
    <definedName name="Code3">'Schedule &amp; Weight Tracker'!$J$12</definedName>
    <definedName name="Code3Name">'Schedule &amp; Weight Tracker'!$K$12</definedName>
    <definedName name="Code4">'Schedule &amp; Weight Tracker'!$G$14</definedName>
    <definedName name="Code4Name">'Schedule &amp; Weight Tracker'!$H$14</definedName>
    <definedName name="Code5">'Schedule &amp; Weight Tracker'!$J$14</definedName>
    <definedName name="Code5Name">'Schedule &amp; Weight Tracker'!$K$14</definedName>
    <definedName name="Code6">'Schedule &amp; Weight Tracker'!$D$14</definedName>
    <definedName name="Code6Name">'Schedule &amp; Weight Tracker'!$E$14</definedName>
    <definedName name="Code7">'Schedule &amp; Weight Tracker'!$M$12</definedName>
    <definedName name="Code7Name">'Schedule &amp; Weight Tracker'!$N$12</definedName>
    <definedName name="Code8">'Schedule &amp; Weight Tracker'!$P$12</definedName>
    <definedName name="Code8Name">'Schedule &amp; Weight Tracker'!$Q$12</definedName>
    <definedName name="ColumnTotals">SUMPRODUCT( --((DailySchedule[Total1]+DailySchedule[Total2]+DailySchedule[Total3]+DailySchedule[Total4]+DailySchedule[Total5]+DailySchedule[Total6]+DailySchedule[Total7]+DailySchedule[Total8])&gt;0) )</definedName>
    <definedName name="DailyActivities">'Schedule &amp; Weight Tracker'!$D$18:$AA$47</definedName>
    <definedName name="DaysEntered">COUNTIF(DailyActivities,"&lt;&gt;""")</definedName>
    <definedName name="_xlnm.Print_Titles" localSheetId="0">'Schedule &amp; Weight Tracker'!$16:$17</definedName>
  </definedNames>
  <calcPr calcId="152511"/>
</workbook>
</file>

<file path=xl/calcChain.xml><?xml version="1.0" encoding="utf-8"?>
<calcChain xmlns="http://schemas.openxmlformats.org/spreadsheetml/2006/main">
  <c r="K6" i="1" l="1"/>
  <c r="K5" i="1"/>
  <c r="K4" i="1"/>
  <c r="B9" i="1"/>
  <c r="B8" i="1"/>
  <c r="B7" i="1"/>
  <c r="B6" i="1"/>
  <c r="B5" i="1"/>
  <c r="AJ18" i="1" l="1" a="1"/>
  <c r="AJ18" i="1" s="1"/>
  <c r="AJ19" i="1" a="1"/>
  <c r="AJ19" i="1" s="1"/>
  <c r="AJ20" i="1" a="1"/>
  <c r="AJ20" i="1" s="1"/>
  <c r="AJ21" i="1" a="1"/>
  <c r="AJ21" i="1" s="1"/>
  <c r="AJ22" i="1" a="1"/>
  <c r="AJ22" i="1" s="1"/>
  <c r="AJ23" i="1" a="1"/>
  <c r="AJ23" i="1" s="1"/>
  <c r="AJ24" i="1" a="1"/>
  <c r="AJ24" i="1" s="1"/>
  <c r="AJ25" i="1" a="1"/>
  <c r="AJ25" i="1" s="1"/>
  <c r="AJ26" i="1" a="1"/>
  <c r="AJ26" i="1" s="1"/>
  <c r="AJ27" i="1" a="1"/>
  <c r="AJ27" i="1" s="1"/>
  <c r="AJ28" i="1" a="1"/>
  <c r="AJ28" i="1" s="1"/>
  <c r="AJ29" i="1" a="1"/>
  <c r="AJ29" i="1" s="1"/>
  <c r="AJ30" i="1" a="1"/>
  <c r="AJ30" i="1" s="1"/>
  <c r="AJ31" i="1" a="1"/>
  <c r="AJ31" i="1" s="1"/>
  <c r="AJ32" i="1" a="1"/>
  <c r="AJ32" i="1" s="1"/>
  <c r="AJ33" i="1" a="1"/>
  <c r="AJ33" i="1" s="1"/>
  <c r="AJ34" i="1" a="1"/>
  <c r="AJ34" i="1" s="1"/>
  <c r="AJ35" i="1" a="1"/>
  <c r="AJ35" i="1" s="1"/>
  <c r="AJ36" i="1" a="1"/>
  <c r="AJ36" i="1" s="1"/>
  <c r="AJ37" i="1" a="1"/>
  <c r="AJ37" i="1" s="1"/>
  <c r="AJ38" i="1" a="1"/>
  <c r="AJ38" i="1" s="1"/>
  <c r="AJ39" i="1" a="1"/>
  <c r="AJ39" i="1" s="1"/>
  <c r="AJ40" i="1" a="1"/>
  <c r="AJ40" i="1" s="1"/>
  <c r="AJ41" i="1" a="1"/>
  <c r="AJ41" i="1" s="1"/>
  <c r="AJ42" i="1" a="1"/>
  <c r="AJ42" i="1" s="1"/>
  <c r="AJ43" i="1" a="1"/>
  <c r="AJ43" i="1" s="1"/>
  <c r="AJ44" i="1" a="1"/>
  <c r="AJ44" i="1" s="1"/>
  <c r="AJ45" i="1" a="1"/>
  <c r="AJ45" i="1" s="1"/>
  <c r="AJ46" i="1" a="1"/>
  <c r="AJ46" i="1" s="1"/>
  <c r="AJ47" i="1" a="1"/>
  <c r="AJ47" i="1" s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G5" i="1" l="1"/>
  <c r="G6" i="1"/>
  <c r="G7" i="1"/>
  <c r="G8" i="1"/>
  <c r="G9" i="1"/>
  <c r="P4" i="1"/>
  <c r="P5" i="1"/>
  <c r="P6" i="1"/>
  <c r="P7" i="1"/>
  <c r="G4" i="1"/>
  <c r="AI17" i="1"/>
  <c r="AH17" i="1"/>
  <c r="AG17" i="1"/>
  <c r="AC17" i="1"/>
  <c r="AB17" i="1" l="1"/>
  <c r="B18" i="1" l="1"/>
  <c r="B19" i="1" l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</calcChain>
</file>

<file path=xl/sharedStrings.xml><?xml version="1.0" encoding="utf-8"?>
<sst xmlns="http://schemas.openxmlformats.org/spreadsheetml/2006/main" count="105" uniqueCount="52">
  <si>
    <t>Weight</t>
  </si>
  <si>
    <t>Day</t>
  </si>
  <si>
    <t>Date</t>
  </si>
  <si>
    <t>F</t>
  </si>
  <si>
    <t>Feeding</t>
  </si>
  <si>
    <t>D</t>
  </si>
  <si>
    <t>S</t>
  </si>
  <si>
    <t>P</t>
  </si>
  <si>
    <t>Sleep</t>
  </si>
  <si>
    <t>Play</t>
  </si>
  <si>
    <t>6a</t>
  </si>
  <si>
    <t>7a</t>
  </si>
  <si>
    <t>8a</t>
  </si>
  <si>
    <t>9a</t>
  </si>
  <si>
    <t>10a</t>
  </si>
  <si>
    <t>11a</t>
  </si>
  <si>
    <t>12p</t>
  </si>
  <si>
    <t>1p</t>
  </si>
  <si>
    <t>2p</t>
  </si>
  <si>
    <t>3p</t>
  </si>
  <si>
    <t>4p</t>
  </si>
  <si>
    <t>5p</t>
  </si>
  <si>
    <t>6p</t>
  </si>
  <si>
    <t>7p</t>
  </si>
  <si>
    <t>8p</t>
  </si>
  <si>
    <t>9p</t>
  </si>
  <si>
    <t>10p</t>
  </si>
  <si>
    <t>11p</t>
  </si>
  <si>
    <t>12a</t>
  </si>
  <si>
    <t>1a</t>
  </si>
  <si>
    <t>2a</t>
  </si>
  <si>
    <t>3a</t>
  </si>
  <si>
    <t>4a</t>
  </si>
  <si>
    <t>5a</t>
  </si>
  <si>
    <t>W</t>
  </si>
  <si>
    <t>Wet</t>
  </si>
  <si>
    <t>Dry</t>
  </si>
  <si>
    <t>B</t>
  </si>
  <si>
    <t>Night</t>
  </si>
  <si>
    <t>Daily Averages</t>
  </si>
  <si>
    <t>Diaper Changes</t>
  </si>
  <si>
    <t>Infant Schedule &amp; Weight Tracker</t>
  </si>
  <si>
    <t>Weekly Weight</t>
  </si>
  <si>
    <t>Total</t>
  </si>
  <si>
    <t>Other 1</t>
  </si>
  <si>
    <t>Other 2</t>
  </si>
  <si>
    <t>O1</t>
  </si>
  <si>
    <t>O2</t>
  </si>
  <si>
    <t>BM</t>
  </si>
  <si>
    <t>Activities</t>
  </si>
  <si>
    <t>Legend</t>
  </si>
  <si>
    <t>Total Changes: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</si>
</sst>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)@"/>
    <numFmt numFmtId="165" formatCode="0.0"/>
  </numFmts>
  <fonts count="11" x14ac:knownFonts="1">
    <font>
      <sz val="9"/>
      <color theme="2" tint="-0.749961851863155"/>
      <name val="Calibri"/>
      <family val="2"/>
      <scheme val="minor"/>
    </font>
    <font>
      <sz val="30"/>
      <color theme="4"/>
      <name val="Century"/>
      <family val="2"/>
      <scheme val="major"/>
    </font>
    <font>
      <sz val="10"/>
      <color theme="0"/>
      <name val="Century"/>
      <family val="1"/>
      <scheme val="major"/>
    </font>
    <font>
      <b/>
      <sz val="9"/>
      <color theme="0"/>
      <name val="Calibri"/>
      <family val="2"/>
      <scheme val="minor"/>
    </font>
    <font>
      <b/>
      <sz val="9"/>
      <color theme="2" tint="-0.749961851863155"/>
      <name val="Calibri"/>
      <family val="2"/>
      <scheme val="minor"/>
    </font>
    <font>
      <sz val="11"/>
      <color theme="4"/>
      <name val="Calibri"/>
      <family val="2"/>
      <scheme val="minor"/>
    </font>
    <font>
      <sz val="10"/>
      <color theme="4"/>
      <name val="Calibri"/>
      <family val="2"/>
      <scheme val="minor"/>
    </font>
    <font>
      <sz val="11"/>
      <color theme="5"/>
      <name val="Calibri"/>
      <family val="2"/>
      <scheme val="minor"/>
    </font>
    <font>
      <sz val="10"/>
      <color theme="2" tint="-0.749992370372631"/>
      <name val="Century"/>
      <family val="1"/>
      <scheme val="major"/>
    </font>
    <font>
      <sz val="10"/>
      <color theme="2" tint="-0.749992370372631"/>
      <name val="Calibri"/>
      <family val="2"/>
      <scheme val="minor"/>
    </font>
    <font>
      <sz val="10"/>
      <color theme="2" tint="-0.749961851863155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 style="thick">
        <color theme="0"/>
      </left>
      <right/>
      <top/>
      <bottom/>
      <diagonal/>
    </border>
    <border>
      <left style="thin">
        <color theme="2" tint="-0.24994659260841701"/>
      </left>
      <right/>
      <top/>
      <bottom/>
      <diagonal/>
    </border>
    <border>
      <left style="thick">
        <color theme="0"/>
      </left>
      <right style="thin">
        <color theme="2" tint="-0.24994659260841701"/>
      </right>
      <top/>
      <bottom/>
      <diagonal/>
    </border>
    <border>
      <left/>
      <right style="thick">
        <color theme="0"/>
      </right>
      <top/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ck">
        <color theme="0"/>
      </right>
      <top/>
      <bottom/>
      <diagonal/>
    </border>
    <border>
      <left style="medium">
        <color theme="2" tint="-0.24994659260841701"/>
      </left>
      <right/>
      <top/>
      <bottom/>
      <diagonal/>
    </border>
  </borders>
  <cellStyleXfs count="5">
    <xf numFmtId="0" fontId="0" fillId="0" borderId="0">
      <alignment vertical="center"/>
    </xf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45">
    <xf numFmtId="0" fontId="0" fillId="0" borderId="0" xfId="0">
      <alignment vertical="center"/>
    </xf>
    <xf numFmtId="0" fontId="1" fillId="0" borderId="0" xfId="1"/>
    <xf numFmtId="14" fontId="0" fillId="0" borderId="0" xfId="0" applyNumberFormat="1" applyAlignment="1">
      <alignment horizontal="left" vertical="top"/>
    </xf>
    <xf numFmtId="0" fontId="7" fillId="0" borderId="0" xfId="2" applyAlignment="1">
      <alignment horizontal="right" indent="1"/>
    </xf>
    <xf numFmtId="0" fontId="7" fillId="0" borderId="0" xfId="2" applyAlignment="1"/>
    <xf numFmtId="0" fontId="0" fillId="0" borderId="8" xfId="0" applyBorder="1" applyAlignment="1">
      <alignment horizontal="left" indent="1"/>
    </xf>
    <xf numFmtId="0" fontId="7" fillId="0" borderId="8" xfId="2" applyBorder="1" applyAlignment="1">
      <alignment horizontal="left" vertical="center" indent="1"/>
    </xf>
    <xf numFmtId="14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/>
    </xf>
    <xf numFmtId="0" fontId="7" fillId="0" borderId="0" xfId="2" applyAlignment="1">
      <alignment horizontal="left" vertical="center" indent="2"/>
    </xf>
    <xf numFmtId="164" fontId="0" fillId="0" borderId="0" xfId="0" quotePrefix="1" applyNumberFormat="1">
      <alignment vertical="center"/>
    </xf>
    <xf numFmtId="164" fontId="0" fillId="0" borderId="0" xfId="0" applyNumberFormat="1">
      <alignment vertical="center"/>
    </xf>
    <xf numFmtId="165" fontId="0" fillId="0" borderId="0" xfId="0" applyNumberFormat="1" applyFont="1" applyFill="1" applyBorder="1" applyAlignment="1">
      <alignment horizontal="center" vertical="center"/>
    </xf>
    <xf numFmtId="0" fontId="9" fillId="8" borderId="6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8" borderId="3" xfId="0" applyFont="1" applyFill="1" applyBorder="1" applyAlignment="1">
      <alignment horizontal="center" vertical="center"/>
    </xf>
    <xf numFmtId="0" fontId="9" fillId="8" borderId="4" xfId="0" applyFont="1" applyFill="1" applyBorder="1" applyAlignment="1">
      <alignment horizontal="center" vertical="center"/>
    </xf>
    <xf numFmtId="0" fontId="9" fillId="8" borderId="7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indent="1"/>
    </xf>
    <xf numFmtId="0" fontId="10" fillId="0" borderId="0" xfId="0" applyFont="1">
      <alignment vertical="center"/>
    </xf>
    <xf numFmtId="0" fontId="10" fillId="0" borderId="8" xfId="0" applyFont="1" applyBorder="1" applyAlignment="1">
      <alignment horizontal="left" vertical="center" indent="1"/>
    </xf>
    <xf numFmtId="0" fontId="7" fillId="0" borderId="0" xfId="2" applyAlignment="1">
      <alignment vertical="center"/>
    </xf>
    <xf numFmtId="0" fontId="9" fillId="0" borderId="0" xfId="0" applyFont="1" applyBorder="1" applyAlignment="1">
      <alignment horizontal="left"/>
    </xf>
    <xf numFmtId="0" fontId="10" fillId="0" borderId="0" xfId="0" applyFont="1" applyAlignment="1"/>
    <xf numFmtId="0" fontId="9" fillId="0" borderId="0" xfId="0" applyFont="1" applyAlignment="1"/>
    <xf numFmtId="0" fontId="0" fillId="0" borderId="0" xfId="0" applyAlignment="1"/>
    <xf numFmtId="0" fontId="8" fillId="8" borderId="2" xfId="0" applyFont="1" applyFill="1" applyBorder="1" applyAlignment="1">
      <alignment horizontal="center" vertical="center"/>
    </xf>
    <xf numFmtId="0" fontId="8" fillId="8" borderId="0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65" fontId="10" fillId="0" borderId="0" xfId="0" applyNumberFormat="1" applyFont="1" applyAlignment="1">
      <alignment horizontal="center"/>
    </xf>
    <xf numFmtId="165" fontId="9" fillId="0" borderId="0" xfId="0" applyNumberFormat="1" applyFont="1" applyAlignment="1">
      <alignment horizontal="center"/>
    </xf>
  </cellXfs>
  <cellStyles count="5">
    <cellStyle name="Heading 1" xfId="2" builtinId="16" customBuiltin="1"/>
    <cellStyle name="Heading 2" xfId="3" builtinId="17" customBuiltin="1"/>
    <cellStyle name="Heading 3" xfId="4" builtinId="18" customBuiltin="1"/>
    <cellStyle name="Normal" xfId="0" builtinId="0" customBuiltin="1"/>
    <cellStyle name="Title" xfId="1" builtinId="15" customBuiltin="1"/>
  </cellStyles>
  <dxfs count="59"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thick">
          <color theme="0"/>
        </right>
        <top/>
        <bottom/>
      </border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ck">
          <color theme="0"/>
        </right>
        <top/>
        <bottom/>
      </border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ck">
          <color theme="0"/>
        </left>
        <right/>
        <top/>
        <bottom/>
      </border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165" formatCode="0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numFmt numFmtId="166" formatCode="m/d/yyyy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2" tint="-0.749961851863155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color theme="0"/>
      </font>
      <fill>
        <patternFill>
          <bgColor theme="5" tint="0.39994506668294322"/>
        </patternFill>
      </fill>
    </dxf>
    <dxf>
      <font>
        <b/>
        <i val="0"/>
        <color theme="0"/>
      </font>
      <fill>
        <patternFill>
          <bgColor theme="4" tint="0.39994506668294322"/>
        </patternFill>
      </fill>
    </dxf>
    <dxf>
      <numFmt numFmtId="167" formatCode="0;;"/>
    </dxf>
    <dxf>
      <font>
        <b/>
        <i val="0"/>
        <color theme="0"/>
      </font>
      <fill>
        <patternFill>
          <bgColor theme="4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6"/>
        </patternFill>
      </fill>
    </dxf>
    <dxf>
      <font>
        <b/>
        <i val="0"/>
        <color theme="0"/>
      </font>
      <fill>
        <patternFill>
          <bgColor theme="7"/>
        </patternFill>
      </fill>
    </dxf>
    <dxf>
      <font>
        <b/>
        <i val="0"/>
        <color theme="0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9"/>
        </patternFill>
      </fill>
    </dxf>
    <dxf>
      <fill>
        <patternFill>
          <bgColor theme="2" tint="-9.9948118533890809E-2"/>
        </patternFill>
      </fill>
    </dxf>
    <dxf>
      <border>
        <right style="thick">
          <color theme="0"/>
        </right>
      </border>
    </dxf>
    <dxf>
      <font>
        <color theme="2" tint="-0.749961851863155"/>
      </font>
      <fill>
        <patternFill>
          <bgColor theme="2" tint="-9.9948118533890809E-2"/>
        </patternFill>
      </fill>
    </dxf>
  </dxfs>
  <tableStyles count="1" defaultTableStyle="TableStyleMedium2" defaultPivotStyle="PivotStyleLight16">
    <tableStyle name="Infant Schedule and Weight" pivot="0" count="3">
      <tableStyleElement type="headerRow" dxfId="58"/>
      <tableStyleElement type="firstColumn" dxfId="57"/>
      <tableStyleElement type="secondRowStripe" dxfId="5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'Schedule &amp; Weight Tracker'!$C$16</c:f>
              <c:strCache>
                <c:ptCount val="1"/>
                <c:pt idx="0">
                  <c:v>Weight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'Schedule &amp; Weight Tracker'!$B$18:$B$47</c:f>
              <c:numCache>
                <c:formatCode>m/d/yyyy</c:formatCode>
                <c:ptCount val="30"/>
                <c:pt idx="0">
                  <c:v>41938</c:v>
                </c:pt>
                <c:pt idx="1">
                  <c:v>41939</c:v>
                </c:pt>
                <c:pt idx="2">
                  <c:v>41940</c:v>
                </c:pt>
                <c:pt idx="3">
                  <c:v>41941</c:v>
                </c:pt>
                <c:pt idx="4">
                  <c:v>41942</c:v>
                </c:pt>
                <c:pt idx="5">
                  <c:v>41943</c:v>
                </c:pt>
                <c:pt idx="6">
                  <c:v>41944</c:v>
                </c:pt>
                <c:pt idx="7">
                  <c:v>41945</c:v>
                </c:pt>
                <c:pt idx="8">
                  <c:v>41946</c:v>
                </c:pt>
                <c:pt idx="9">
                  <c:v>41947</c:v>
                </c:pt>
                <c:pt idx="10">
                  <c:v>41948</c:v>
                </c:pt>
                <c:pt idx="11">
                  <c:v>41949</c:v>
                </c:pt>
                <c:pt idx="12">
                  <c:v>41950</c:v>
                </c:pt>
                <c:pt idx="13">
                  <c:v>41951</c:v>
                </c:pt>
                <c:pt idx="14">
                  <c:v>41952</c:v>
                </c:pt>
                <c:pt idx="15">
                  <c:v>41953</c:v>
                </c:pt>
                <c:pt idx="16">
                  <c:v>41954</c:v>
                </c:pt>
                <c:pt idx="17">
                  <c:v>41955</c:v>
                </c:pt>
                <c:pt idx="18">
                  <c:v>41956</c:v>
                </c:pt>
                <c:pt idx="19">
                  <c:v>41957</c:v>
                </c:pt>
                <c:pt idx="20">
                  <c:v>41958</c:v>
                </c:pt>
                <c:pt idx="21">
                  <c:v>41959</c:v>
                </c:pt>
                <c:pt idx="22">
                  <c:v>41960</c:v>
                </c:pt>
                <c:pt idx="23">
                  <c:v>41961</c:v>
                </c:pt>
                <c:pt idx="24">
                  <c:v>41962</c:v>
                </c:pt>
                <c:pt idx="25">
                  <c:v>41963</c:v>
                </c:pt>
                <c:pt idx="26">
                  <c:v>41964</c:v>
                </c:pt>
                <c:pt idx="27">
                  <c:v>41965</c:v>
                </c:pt>
                <c:pt idx="28">
                  <c:v>41966</c:v>
                </c:pt>
                <c:pt idx="29">
                  <c:v>41967</c:v>
                </c:pt>
              </c:numCache>
            </c:numRef>
          </c:cat>
          <c:val>
            <c:numRef>
              <c:f>'Schedule &amp; Weight Tracker'!$C$18:$C$47</c:f>
              <c:numCache>
                <c:formatCode>0.0</c:formatCode>
                <c:ptCount val="30"/>
                <c:pt idx="0">
                  <c:v>7.5</c:v>
                </c:pt>
                <c:pt idx="1">
                  <c:v>7.8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4002872"/>
        <c:axId val="1063999344"/>
      </c:lineChart>
      <c:dateAx>
        <c:axId val="1064002872"/>
        <c:scaling>
          <c:orientation val="minMax"/>
        </c:scaling>
        <c:delete val="0"/>
        <c:axPos val="b"/>
        <c:numFmt formatCode="[$-409]d\-mmm;@" sourceLinked="0"/>
        <c:majorTickMark val="out"/>
        <c:minorTickMark val="none"/>
        <c:tickLblPos val="nextTo"/>
        <c:spPr>
          <a:ln>
            <a:solidFill>
              <a:schemeClr val="bg2">
                <a:lumMod val="75000"/>
              </a:schemeClr>
            </a:solidFill>
          </a:ln>
        </c:spPr>
        <c:txPr>
          <a:bodyPr/>
          <a:lstStyle/>
          <a:p>
            <a:pPr>
              <a:defRPr>
                <a:solidFill>
                  <a:schemeClr val="bg2">
                    <a:lumMod val="50000"/>
                  </a:schemeClr>
                </a:solidFill>
              </a:defRPr>
            </a:pPr>
            <a:endParaRPr lang="tr-TR"/>
          </a:p>
        </c:txPr>
        <c:crossAx val="1063999344"/>
        <c:crosses val="autoZero"/>
        <c:auto val="0"/>
        <c:lblOffset val="100"/>
        <c:baseTimeUnit val="days"/>
        <c:majorUnit val="7"/>
        <c:majorTimeUnit val="days"/>
      </c:dateAx>
      <c:valAx>
        <c:axId val="1063999344"/>
        <c:scaling>
          <c:orientation val="minMax"/>
        </c:scaling>
        <c:delete val="0"/>
        <c:axPos val="l"/>
        <c:majorGridlines>
          <c:spPr>
            <a:ln>
              <a:solidFill>
                <a:schemeClr val="bg2">
                  <a:lumMod val="90000"/>
                </a:schemeClr>
              </a:solidFill>
            </a:ln>
          </c:spPr>
        </c:majorGridlines>
        <c:numFmt formatCode="0.0" sourceLinked="1"/>
        <c:majorTickMark val="out"/>
        <c:minorTickMark val="none"/>
        <c:tickLblPos val="nextTo"/>
        <c:spPr>
          <a:ln>
            <a:solidFill>
              <a:schemeClr val="bg2">
                <a:lumMod val="75000"/>
              </a:schemeClr>
            </a:solidFill>
          </a:ln>
        </c:spPr>
        <c:txPr>
          <a:bodyPr/>
          <a:lstStyle/>
          <a:p>
            <a:pPr>
              <a:defRPr>
                <a:solidFill>
                  <a:schemeClr val="bg2">
                    <a:lumMod val="50000"/>
                  </a:schemeClr>
                </a:solidFill>
              </a:defRPr>
            </a:pPr>
            <a:endParaRPr lang="tr-TR"/>
          </a:p>
        </c:txPr>
        <c:crossAx val="1064002872"/>
        <c:crosses val="autoZero"/>
        <c:crossBetween val="between"/>
      </c:valAx>
      <c:spPr>
        <a:noFill/>
        <a:ln>
          <a:solidFill>
            <a:schemeClr val="bg2">
              <a:lumMod val="90000"/>
            </a:schemeClr>
          </a:solidFill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190500</xdr:colOff>
      <xdr:row>2</xdr:row>
      <xdr:rowOff>171450</xdr:rowOff>
    </xdr:from>
    <xdr:to>
      <xdr:col>36</xdr:col>
      <xdr:colOff>104775</xdr:colOff>
      <xdr:row>14</xdr:row>
      <xdr:rowOff>104775</xdr:rowOff>
    </xdr:to>
    <xdr:graphicFrame macro="">
      <xdr:nvGraphicFramePr>
        <xdr:cNvPr id="2" name="Weekly Weight" descr="Line chart that plots weekly weight in 1 week intervals." title="Weekly Weigh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200025</xdr:colOff>
      <xdr:row>0</xdr:row>
      <xdr:rowOff>85726</xdr:rowOff>
    </xdr:from>
    <xdr:to>
      <xdr:col>35</xdr:col>
      <xdr:colOff>333375</xdr:colOff>
      <xdr:row>2</xdr:row>
      <xdr:rowOff>9525</xdr:rowOff>
    </xdr:to>
    <xdr:sp macro="" textlink="">
      <xdr:nvSpPr>
        <xdr:cNvPr id="6" name="Template Tip" descr="Customize the legend entries to fit your needs. For example, add additional tracking items using Other 1 and Other 2. Or, instead of F=Feeding, you can use N=Nursing." title="Template Tip"/>
        <xdr:cNvSpPr/>
      </xdr:nvSpPr>
      <xdr:spPr>
        <a:xfrm>
          <a:off x="7229475" y="85726"/>
          <a:ext cx="3448050" cy="619124"/>
        </a:xfrm>
        <a:prstGeom prst="rect">
          <a:avLst/>
        </a:prstGeom>
        <a:solidFill>
          <a:schemeClr val="bg2">
            <a:lumMod val="90000"/>
          </a:schemeClr>
        </a:solidFill>
        <a:ln w="9525">
          <a:solidFill>
            <a:schemeClr val="bg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horz" lIns="91440" tIns="45720" rIns="45720" bIns="45720" rtlCol="0" anchor="ctr"/>
        <a:lstStyle/>
        <a:p>
          <a:pPr algn="l"/>
          <a:r>
            <a:rPr lang="en-US" sz="900" spc="30">
              <a:solidFill>
                <a:schemeClr val="bg2">
                  <a:lumMod val="25000"/>
                </a:schemeClr>
              </a:solidFill>
            </a:rPr>
            <a:t>Tip: Customize the legend entries</a:t>
          </a:r>
          <a:r>
            <a:rPr lang="en-US" sz="900" spc="30" baseline="0">
              <a:solidFill>
                <a:schemeClr val="bg2">
                  <a:lumMod val="25000"/>
                </a:schemeClr>
              </a:solidFill>
            </a:rPr>
            <a:t> to fit your needs. For example, add additional tracking items using Other 1 and Other 2. Or, instead of F=Feeding, you can use N=Nursing.</a:t>
          </a:r>
          <a:endParaRPr lang="en-US" sz="900" spc="30">
            <a:solidFill>
              <a:schemeClr val="bg2">
                <a:lumMod val="25000"/>
              </a:schemeClr>
            </a:solidFill>
          </a:endParaRP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id="2" name="DailySchedule" displayName="DailySchedule" ref="B18:AJ47" headerRowCount="0" headerRowDxfId="46" dataDxfId="45" totalsRowDxfId="44">
  <tableColumns count="35">
    <tableColumn id="1" name="Date" totalsRowLabel="Averages" dataDxfId="43">
      <calculatedColumnFormula>B22+1</calculatedColumnFormula>
    </tableColumn>
    <tableColumn id="2" name="Weight" dataDxfId="42"/>
    <tableColumn id="3" name="Time1" dataDxfId="41"/>
    <tableColumn id="4" name="Time2" dataDxfId="40"/>
    <tableColumn id="5" name="Time3" dataDxfId="39"/>
    <tableColumn id="6" name="Time4" dataDxfId="38"/>
    <tableColumn id="7" name="Time5" dataDxfId="37"/>
    <tableColumn id="8" name="Time6" dataDxfId="36"/>
    <tableColumn id="9" name="Time7" dataDxfId="35"/>
    <tableColumn id="10" name="Time8" totalsRowFunction="average" dataDxfId="34"/>
    <tableColumn id="11" name="Time9" dataDxfId="33"/>
    <tableColumn id="12" name="Time10" dataDxfId="32"/>
    <tableColumn id="13" name="Time11" dataDxfId="31"/>
    <tableColumn id="14" name="Time12" dataDxfId="30"/>
    <tableColumn id="15" name="Time13" dataDxfId="29"/>
    <tableColumn id="16" name="Time14" dataDxfId="28"/>
    <tableColumn id="17" name="Time15" dataDxfId="27"/>
    <tableColumn id="18" name="Time16" dataDxfId="26"/>
    <tableColumn id="19" name="Time17" dataDxfId="25"/>
    <tableColumn id="20" name="Time18" dataDxfId="24"/>
    <tableColumn id="21" name="Time19" dataDxfId="23"/>
    <tableColumn id="22" name="Time20" dataDxfId="22"/>
    <tableColumn id="23" name="Time21" dataDxfId="21"/>
    <tableColumn id="24" name="Time22" dataDxfId="20"/>
    <tableColumn id="25" name="Time23" dataDxfId="19"/>
    <tableColumn id="26" name="Time24" dataDxfId="18"/>
    <tableColumn id="27" name="Total1" headerRowDxfId="17" dataDxfId="16">
      <calculatedColumnFormula>COUNTIF(DailySchedule[[#This Row],[Time1]:[Time24]],Code1)</calculatedColumnFormula>
    </tableColumn>
    <tableColumn id="28" name="Total2" headerRowDxfId="15" dataDxfId="14">
      <calculatedColumnFormula>COUNTIF(DailySchedule[[#This Row],[Time1]:[Time24]],Code2)</calculatedColumnFormula>
    </tableColumn>
    <tableColumn id="35" name="Total3" headerRowDxfId="13" dataDxfId="12">
      <calculatedColumnFormula>COUNTIF(DailySchedule[[#This Row],[Time1]:[Time24]],Code3)</calculatedColumnFormula>
    </tableColumn>
    <tableColumn id="34" name="Total4" headerRowDxfId="11" dataDxfId="10">
      <calculatedColumnFormula>COUNTIF(DailySchedule[[#This Row],[Time1]:[Time24]],Code7)</calculatedColumnFormula>
    </tableColumn>
    <tableColumn id="29" name="Total5" headerRowDxfId="9" dataDxfId="8">
      <calculatedColumnFormula>COUNTIF(DailySchedule[[#This Row],[Time1]:[Time24]],Code8)</calculatedColumnFormula>
    </tableColumn>
    <tableColumn id="30" name="Total6" headerRowDxfId="7" dataDxfId="6">
      <calculatedColumnFormula>COUNTIF(DailySchedule[[#This Row],[Time1]:[Time24]],Code4)</calculatedColumnFormula>
    </tableColumn>
    <tableColumn id="31" name="Total7" headerRowDxfId="5" dataDxfId="4">
      <calculatedColumnFormula>COUNTIF(DailySchedule[[#This Row],[Time1]:[Time24]],Code5)</calculatedColumnFormula>
    </tableColumn>
    <tableColumn id="32" name="Total8" headerRowDxfId="3" dataDxfId="2">
      <calculatedColumnFormula>COUNTIF(DailySchedule[[#This Row],[Time1]:[Time24]],Code6)</calculatedColumnFormula>
    </tableColumn>
    <tableColumn id="33" name="DTotal" headerRowDxfId="1" dataDxfId="0">
      <calculatedColumnFormula array="1">SUMPRODUCT( --(DailySchedule[[#This Row],[Time1]:[Time24]]=TRANSPOSE(CHOOSE({1,2,3},Code4,Code5,Code6))) )</calculatedColumnFormula>
    </tableColumn>
  </tableColumns>
  <tableStyleInfo name="Infant Schedule and Weight" showFirstColumn="1" showLastColumn="0" showRowStripes="1" showColumnStripes="0"/>
  <extLst>
    <ext xmlns:x14="http://schemas.microsoft.com/office/spreadsheetml/2009/9/main" uri="{504A1905-F514-4f6f-8877-14C23A59335A}">
      <x14:table altText="Infant Feeding and Weight Schedule" altTextSummary="Date, weight, and schedule entries, such as F, P, S, etc. in 1 hour intervals along with activity and diaper change totals. "/>
    </ext>
  </extLst>
</table>
</file>

<file path=xl/theme/theme1.xml><?xml version="1.0" encoding="utf-8"?>
<a:theme xmlns:a="http://schemas.openxmlformats.org/drawingml/2006/main" name="Office Theme">
  <a:themeElements>
    <a:clrScheme name="Infant Schedule">
      <a:dk1>
        <a:sysClr val="windowText" lastClr="000000"/>
      </a:dk1>
      <a:lt1>
        <a:sysClr val="window" lastClr="FFFFFF"/>
      </a:lt1>
      <a:dk2>
        <a:srgbClr val="5A5242"/>
      </a:dk2>
      <a:lt2>
        <a:srgbClr val="F8F7F5"/>
      </a:lt2>
      <a:accent1>
        <a:srgbClr val="FF6633"/>
      </a:accent1>
      <a:accent2>
        <a:srgbClr val="52BFC5"/>
      </a:accent2>
      <a:accent3>
        <a:srgbClr val="9C7EAC"/>
      </a:accent3>
      <a:accent4>
        <a:srgbClr val="ADBB41"/>
      </a:accent4>
      <a:accent5>
        <a:srgbClr val="FF9933"/>
      </a:accent5>
      <a:accent6>
        <a:srgbClr val="FA9AAD"/>
      </a:accent6>
      <a:hlink>
        <a:srgbClr val="5CBFC5"/>
      </a:hlink>
      <a:folHlink>
        <a:srgbClr val="9C7EAC"/>
      </a:folHlink>
    </a:clrScheme>
    <a:fontScheme name="Infant Feeding">
      <a:majorFont>
        <a:latin typeface="Century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  <pageSetUpPr autoPageBreaks="0" fitToPage="1"/>
  </sheetPr>
  <dimension ref="B1:AJ47"/>
  <sheetViews>
    <sheetView showGridLines="0" tabSelected="1" zoomScaleNormal="100" workbookViewId="0"/>
  </sheetViews>
  <sheetFormatPr defaultRowHeight="17.25" customHeight="1" x14ac:dyDescent="0.2"/>
  <cols>
    <col min="1" max="1" width="2.1640625" customWidth="1"/>
    <col min="2" max="2" width="12.83203125" customWidth="1"/>
    <col min="3" max="3" width="12.5" customWidth="1"/>
    <col min="4" max="35" width="4.83203125" customWidth="1"/>
    <col min="36" max="36" width="6.5" customWidth="1"/>
    <col min="37" max="37" width="2.1640625" customWidth="1"/>
  </cols>
  <sheetData>
    <row r="1" spans="2:36" ht="37.5" customHeight="1" x14ac:dyDescent="0.5">
      <c r="B1" s="1" t="s">
        <v>41</v>
      </c>
    </row>
    <row r="2" spans="2:36" ht="17.25" customHeight="1" x14ac:dyDescent="0.5">
      <c r="B2" s="1"/>
    </row>
    <row r="3" spans="2:36" ht="17.25" customHeight="1" x14ac:dyDescent="0.25">
      <c r="B3" s="6" t="s">
        <v>39</v>
      </c>
      <c r="C3" s="4"/>
      <c r="D3" s="4"/>
      <c r="E3" s="4"/>
      <c r="F3" s="4"/>
      <c r="G3" s="4"/>
      <c r="K3" s="33" t="s">
        <v>40</v>
      </c>
      <c r="T3" s="21" t="s">
        <v>42</v>
      </c>
    </row>
    <row r="4" spans="2:36" ht="17.25" customHeight="1" x14ac:dyDescent="0.2">
      <c r="B4" s="30" t="s">
        <v>0</v>
      </c>
      <c r="C4" s="31"/>
      <c r="D4" s="31"/>
      <c r="E4" s="31"/>
      <c r="F4" s="31"/>
      <c r="G4" s="43">
        <f>AVERAGE(DailySchedule[Weight])</f>
        <v>7.65</v>
      </c>
      <c r="H4" s="43"/>
      <c r="I4" s="31"/>
      <c r="J4" s="31"/>
      <c r="K4" s="34" t="str">
        <f>Code4Name</f>
        <v>Wet</v>
      </c>
      <c r="L4" s="35"/>
      <c r="M4" s="35"/>
      <c r="N4" s="35"/>
      <c r="O4" s="35"/>
      <c r="P4" s="44">
        <f>SUM(DailySchedule[Total6])/ColumnTotals</f>
        <v>1.5</v>
      </c>
      <c r="Q4" s="44"/>
    </row>
    <row r="5" spans="2:36" ht="17.25" customHeight="1" x14ac:dyDescent="0.2">
      <c r="B5" s="30" t="str">
        <f>Code1Name</f>
        <v>Feeding</v>
      </c>
      <c r="C5" s="31"/>
      <c r="D5" s="31"/>
      <c r="E5" s="31"/>
      <c r="F5" s="31"/>
      <c r="G5" s="43">
        <f>SUM(DailySchedule[Total1])/ColumnTotals</f>
        <v>4.5</v>
      </c>
      <c r="H5" s="43"/>
      <c r="I5" s="31"/>
      <c r="J5" s="31"/>
      <c r="K5" s="34" t="str">
        <f>Code5Name</f>
        <v>Dry</v>
      </c>
      <c r="L5" s="36"/>
      <c r="M5" s="36"/>
      <c r="N5" s="36"/>
      <c r="O5" s="36"/>
      <c r="P5" s="44">
        <f>SUM(DailySchedule[Total7])/ColumnTotals</f>
        <v>0.5</v>
      </c>
      <c r="Q5" s="44"/>
    </row>
    <row r="6" spans="2:36" ht="17.25" customHeight="1" x14ac:dyDescent="0.2">
      <c r="B6" s="30" t="str">
        <f>Code2Name</f>
        <v>Play</v>
      </c>
      <c r="C6" s="31"/>
      <c r="D6" s="31"/>
      <c r="E6" s="31"/>
      <c r="F6" s="31"/>
      <c r="G6" s="43">
        <f>SUM(DailySchedule[Total2])/ColumnTotals</f>
        <v>4.5</v>
      </c>
      <c r="H6" s="43"/>
      <c r="I6" s="31"/>
      <c r="J6" s="31"/>
      <c r="K6" s="34" t="str">
        <f>Code6Name</f>
        <v>BM</v>
      </c>
      <c r="L6" s="36"/>
      <c r="M6" s="36"/>
      <c r="N6" s="36"/>
      <c r="O6" s="36"/>
      <c r="P6" s="44">
        <f>SUM(DailySchedule[Total8])/ColumnTotals</f>
        <v>2.5</v>
      </c>
      <c r="Q6" s="44"/>
    </row>
    <row r="7" spans="2:36" ht="17.25" customHeight="1" x14ac:dyDescent="0.2">
      <c r="B7" s="30" t="str">
        <f>Code3Name</f>
        <v>Sleep</v>
      </c>
      <c r="C7" s="31"/>
      <c r="D7" s="31"/>
      <c r="E7" s="31"/>
      <c r="F7" s="31"/>
      <c r="G7" s="43">
        <f>SUM(DailySchedule[Total3])/ColumnTotals</f>
        <v>10.5</v>
      </c>
      <c r="H7" s="43"/>
      <c r="I7" s="31"/>
      <c r="J7" s="31"/>
      <c r="K7" s="37" t="s">
        <v>51</v>
      </c>
      <c r="L7" s="36"/>
      <c r="M7" s="36"/>
      <c r="N7" s="36"/>
      <c r="O7" s="36"/>
      <c r="P7" s="43">
        <f>SUM(DailySchedule[DTotal])/ColumnTotals</f>
        <v>4.5</v>
      </c>
      <c r="Q7" s="43"/>
    </row>
    <row r="8" spans="2:36" ht="17.25" customHeight="1" x14ac:dyDescent="0.2">
      <c r="B8" s="32" t="str">
        <f>Code7Name</f>
        <v>Other 1</v>
      </c>
      <c r="C8" s="31"/>
      <c r="D8" s="31"/>
      <c r="E8" s="31"/>
      <c r="F8" s="31"/>
      <c r="G8" s="43">
        <f>SUM(DailySchedule[Total4])/ColumnTotals</f>
        <v>0</v>
      </c>
      <c r="H8" s="43"/>
      <c r="I8" s="31"/>
      <c r="J8" s="31"/>
      <c r="K8" s="31"/>
      <c r="L8" s="31"/>
      <c r="M8" s="31"/>
      <c r="N8" s="31"/>
      <c r="O8" s="31"/>
    </row>
    <row r="9" spans="2:36" ht="17.25" customHeight="1" x14ac:dyDescent="0.2">
      <c r="B9" s="32" t="str">
        <f>Code8Name</f>
        <v>Other 2</v>
      </c>
      <c r="C9" s="31"/>
      <c r="D9" s="31"/>
      <c r="E9" s="31"/>
      <c r="F9" s="31"/>
      <c r="G9" s="43">
        <f>SUM(DailySchedule[Total5])/ColumnTotals</f>
        <v>0</v>
      </c>
      <c r="H9" s="43"/>
      <c r="I9" s="31"/>
      <c r="J9" s="31"/>
      <c r="K9" s="31"/>
      <c r="L9" s="31"/>
      <c r="M9" s="31"/>
      <c r="N9" s="31"/>
      <c r="O9" s="31"/>
      <c r="P9" s="31"/>
      <c r="Q9" s="31"/>
    </row>
    <row r="11" spans="2:36" ht="17.25" customHeight="1" x14ac:dyDescent="0.2">
      <c r="B11" s="6" t="s">
        <v>50</v>
      </c>
    </row>
    <row r="12" spans="2:36" ht="17.25" customHeight="1" x14ac:dyDescent="0.25">
      <c r="B12" s="5" t="s">
        <v>49</v>
      </c>
      <c r="C12" s="3"/>
      <c r="D12" s="10" t="s">
        <v>3</v>
      </c>
      <c r="E12" s="22" t="s">
        <v>4</v>
      </c>
      <c r="G12" s="11" t="s">
        <v>7</v>
      </c>
      <c r="H12" s="22" t="s">
        <v>9</v>
      </c>
      <c r="J12" s="12" t="s">
        <v>6</v>
      </c>
      <c r="K12" s="23" t="s">
        <v>8</v>
      </c>
      <c r="M12" s="19">
        <v>1</v>
      </c>
      <c r="N12" s="23" t="s">
        <v>44</v>
      </c>
      <c r="P12" s="20">
        <v>2</v>
      </c>
      <c r="Q12" s="23" t="s">
        <v>45</v>
      </c>
    </row>
    <row r="13" spans="2:36" ht="5.25" customHeight="1" x14ac:dyDescent="0.2">
      <c r="B13" s="5"/>
      <c r="C13" s="2"/>
      <c r="D13" s="2"/>
    </row>
    <row r="14" spans="2:36" ht="17.25" customHeight="1" x14ac:dyDescent="0.2">
      <c r="B14" s="5" t="s">
        <v>40</v>
      </c>
      <c r="D14" s="15" t="s">
        <v>37</v>
      </c>
      <c r="E14" s="22" t="s">
        <v>48</v>
      </c>
      <c r="G14" s="13" t="s">
        <v>34</v>
      </c>
      <c r="H14" s="22" t="s">
        <v>35</v>
      </c>
      <c r="J14" s="14" t="s">
        <v>5</v>
      </c>
      <c r="K14" s="23" t="s">
        <v>36</v>
      </c>
    </row>
    <row r="16" spans="2:36" ht="22.5" customHeight="1" x14ac:dyDescent="0.2">
      <c r="B16" s="42" t="s">
        <v>2</v>
      </c>
      <c r="C16" s="42" t="s">
        <v>0</v>
      </c>
      <c r="D16" s="39" t="s">
        <v>1</v>
      </c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8" t="s">
        <v>38</v>
      </c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8" t="s">
        <v>49</v>
      </c>
      <c r="AC16" s="39"/>
      <c r="AD16" s="39"/>
      <c r="AE16" s="39"/>
      <c r="AF16" s="40"/>
      <c r="AG16" s="41" t="s">
        <v>40</v>
      </c>
      <c r="AH16" s="41"/>
      <c r="AI16" s="41"/>
      <c r="AJ16" s="41"/>
    </row>
    <row r="17" spans="2:36" ht="17.25" customHeight="1" x14ac:dyDescent="0.2">
      <c r="B17" s="42"/>
      <c r="C17" s="42"/>
      <c r="D17" s="25" t="s">
        <v>10</v>
      </c>
      <c r="E17" s="26" t="s">
        <v>11</v>
      </c>
      <c r="F17" s="26" t="s">
        <v>12</v>
      </c>
      <c r="G17" s="26" t="s">
        <v>13</v>
      </c>
      <c r="H17" s="26" t="s">
        <v>14</v>
      </c>
      <c r="I17" s="26" t="s">
        <v>15</v>
      </c>
      <c r="J17" s="26" t="s">
        <v>16</v>
      </c>
      <c r="K17" s="26" t="s">
        <v>17</v>
      </c>
      <c r="L17" s="26" t="s">
        <v>18</v>
      </c>
      <c r="M17" s="26" t="s">
        <v>19</v>
      </c>
      <c r="N17" s="26" t="s">
        <v>20</v>
      </c>
      <c r="O17" s="26" t="s">
        <v>21</v>
      </c>
      <c r="P17" s="27" t="s">
        <v>22</v>
      </c>
      <c r="Q17" s="28" t="s">
        <v>23</v>
      </c>
      <c r="R17" s="26" t="s">
        <v>24</v>
      </c>
      <c r="S17" s="26" t="s">
        <v>25</v>
      </c>
      <c r="T17" s="26" t="s">
        <v>26</v>
      </c>
      <c r="U17" s="26" t="s">
        <v>27</v>
      </c>
      <c r="V17" s="26" t="s">
        <v>28</v>
      </c>
      <c r="W17" s="26" t="s">
        <v>29</v>
      </c>
      <c r="X17" s="26" t="s">
        <v>30</v>
      </c>
      <c r="Y17" s="26" t="s">
        <v>31</v>
      </c>
      <c r="Z17" s="26" t="s">
        <v>32</v>
      </c>
      <c r="AA17" s="27" t="s">
        <v>33</v>
      </c>
      <c r="AB17" s="28" t="str">
        <f>Code1</f>
        <v>F</v>
      </c>
      <c r="AC17" s="26" t="str">
        <f>Code2</f>
        <v>P</v>
      </c>
      <c r="AD17" s="27" t="s">
        <v>6</v>
      </c>
      <c r="AE17" s="27" t="s">
        <v>46</v>
      </c>
      <c r="AF17" s="29" t="s">
        <v>47</v>
      </c>
      <c r="AG17" s="25" t="str">
        <f>Code4</f>
        <v>W</v>
      </c>
      <c r="AH17" s="26" t="str">
        <f>Code5</f>
        <v>D</v>
      </c>
      <c r="AI17" s="26" t="str">
        <f>Code6</f>
        <v>B</v>
      </c>
      <c r="AJ17" s="26" t="s">
        <v>43</v>
      </c>
    </row>
    <row r="18" spans="2:36" ht="17.25" customHeight="1" x14ac:dyDescent="0.2">
      <c r="B18" s="7">
        <f ca="1">TODAY()</f>
        <v>41938</v>
      </c>
      <c r="C18" s="24">
        <v>7.5</v>
      </c>
      <c r="D18" s="16" t="s">
        <v>6</v>
      </c>
      <c r="E18" s="17" t="s">
        <v>6</v>
      </c>
      <c r="F18" s="17" t="s">
        <v>37</v>
      </c>
      <c r="G18" s="17" t="s">
        <v>3</v>
      </c>
      <c r="H18" s="17" t="s">
        <v>7</v>
      </c>
      <c r="I18" s="17" t="s">
        <v>7</v>
      </c>
      <c r="J18" s="17" t="s">
        <v>34</v>
      </c>
      <c r="K18" s="17" t="s">
        <v>3</v>
      </c>
      <c r="L18" s="17" t="s">
        <v>6</v>
      </c>
      <c r="M18" s="17" t="s">
        <v>6</v>
      </c>
      <c r="N18" s="17" t="s">
        <v>5</v>
      </c>
      <c r="O18" s="17" t="s">
        <v>3</v>
      </c>
      <c r="P18" s="17" t="s">
        <v>7</v>
      </c>
      <c r="Q18" s="16" t="s">
        <v>37</v>
      </c>
      <c r="R18" s="17" t="s">
        <v>7</v>
      </c>
      <c r="S18" s="17" t="s">
        <v>3</v>
      </c>
      <c r="T18" s="17" t="s">
        <v>6</v>
      </c>
      <c r="U18" s="17" t="s">
        <v>6</v>
      </c>
      <c r="V18" s="17" t="s">
        <v>6</v>
      </c>
      <c r="W18" s="17" t="s">
        <v>6</v>
      </c>
      <c r="X18" s="17" t="s">
        <v>34</v>
      </c>
      <c r="Y18" s="17" t="s">
        <v>3</v>
      </c>
      <c r="Z18" s="17" t="s">
        <v>6</v>
      </c>
      <c r="AA18" s="18" t="s">
        <v>6</v>
      </c>
      <c r="AB18" s="8">
        <f>COUNTIF(DailySchedule[[#This Row],[Time1]:[Time24]],Code1)</f>
        <v>5</v>
      </c>
      <c r="AC18" s="8">
        <f>COUNTIF(DailySchedule[[#This Row],[Time1]:[Time24]],Code2)</f>
        <v>4</v>
      </c>
      <c r="AD18" s="8">
        <f>COUNTIF(DailySchedule[[#This Row],[Time1]:[Time24]],Code3)</f>
        <v>10</v>
      </c>
      <c r="AE18" s="8">
        <f>COUNTIF(DailySchedule[[#This Row],[Time1]:[Time24]],Code7)</f>
        <v>0</v>
      </c>
      <c r="AF18" s="9">
        <f>COUNTIF(DailySchedule[[#This Row],[Time1]:[Time24]],Code8)</f>
        <v>0</v>
      </c>
      <c r="AG18" s="8">
        <f>COUNTIF(DailySchedule[[#This Row],[Time1]:[Time24]],Code4)</f>
        <v>2</v>
      </c>
      <c r="AH18" s="8">
        <f>COUNTIF(DailySchedule[[#This Row],[Time1]:[Time24]],Code5)</f>
        <v>1</v>
      </c>
      <c r="AI18" s="8">
        <f>COUNTIF(DailySchedule[[#This Row],[Time1]:[Time24]],Code6)</f>
        <v>2</v>
      </c>
      <c r="AJ18" s="8">
        <f t="array" ref="AJ18">SUMPRODUCT( --(DailySchedule[[#This Row],[Time1]:[Time24]]=TRANSPOSE(CHOOSE({1,2,3},Code4,Code5,Code6))) )</f>
        <v>5</v>
      </c>
    </row>
    <row r="19" spans="2:36" ht="17.25" customHeight="1" x14ac:dyDescent="0.2">
      <c r="B19" s="7">
        <f ca="1">B18+1</f>
        <v>41939</v>
      </c>
      <c r="C19" s="24">
        <v>7.8</v>
      </c>
      <c r="D19" s="16" t="s">
        <v>6</v>
      </c>
      <c r="E19" s="17" t="s">
        <v>34</v>
      </c>
      <c r="F19" s="17" t="s">
        <v>3</v>
      </c>
      <c r="G19" s="17" t="s">
        <v>6</v>
      </c>
      <c r="H19" s="17" t="s">
        <v>7</v>
      </c>
      <c r="I19" s="17" t="s">
        <v>37</v>
      </c>
      <c r="J19" s="17" t="s">
        <v>7</v>
      </c>
      <c r="K19" s="17" t="s">
        <v>7</v>
      </c>
      <c r="L19" s="17" t="s">
        <v>3</v>
      </c>
      <c r="M19" s="17" t="s">
        <v>6</v>
      </c>
      <c r="N19" s="17" t="s">
        <v>6</v>
      </c>
      <c r="O19" s="17" t="s">
        <v>37</v>
      </c>
      <c r="P19" s="17" t="s">
        <v>3</v>
      </c>
      <c r="Q19" s="16" t="s">
        <v>7</v>
      </c>
      <c r="R19" s="17" t="s">
        <v>7</v>
      </c>
      <c r="S19" s="17" t="s">
        <v>6</v>
      </c>
      <c r="T19" s="17" t="s">
        <v>6</v>
      </c>
      <c r="U19" s="17" t="s">
        <v>6</v>
      </c>
      <c r="V19" s="17" t="s">
        <v>6</v>
      </c>
      <c r="W19" s="17" t="s">
        <v>37</v>
      </c>
      <c r="X19" s="17" t="s">
        <v>3</v>
      </c>
      <c r="Y19" s="17" t="s">
        <v>6</v>
      </c>
      <c r="Z19" s="17" t="s">
        <v>6</v>
      </c>
      <c r="AA19" s="18" t="s">
        <v>6</v>
      </c>
      <c r="AB19" s="8">
        <f>COUNTIF(DailySchedule[[#This Row],[Time1]:[Time24]],Code1)</f>
        <v>4</v>
      </c>
      <c r="AC19" s="8">
        <f>COUNTIF(DailySchedule[[#This Row],[Time1]:[Time24]],Code2)</f>
        <v>5</v>
      </c>
      <c r="AD19" s="8">
        <f>COUNTIF(DailySchedule[[#This Row],[Time1]:[Time24]],Code3)</f>
        <v>11</v>
      </c>
      <c r="AE19" s="8">
        <f>COUNTIF(DailySchedule[[#This Row],[Time1]:[Time24]],Code7)</f>
        <v>0</v>
      </c>
      <c r="AF19" s="9">
        <f>COUNTIF(DailySchedule[[#This Row],[Time1]:[Time24]],Code8)</f>
        <v>0</v>
      </c>
      <c r="AG19" s="8">
        <f>COUNTIF(DailySchedule[[#This Row],[Time1]:[Time24]],Code4)</f>
        <v>1</v>
      </c>
      <c r="AH19" s="8">
        <f>COUNTIF(DailySchedule[[#This Row],[Time1]:[Time24]],Code5)</f>
        <v>0</v>
      </c>
      <c r="AI19" s="8">
        <f>COUNTIF(DailySchedule[[#This Row],[Time1]:[Time24]],Code6)</f>
        <v>3</v>
      </c>
      <c r="AJ19" s="8">
        <f t="array" ref="AJ19">SUMPRODUCT( --(DailySchedule[[#This Row],[Time1]:[Time24]]=TRANSPOSE(CHOOSE({1,2,3},Code4,Code5,Code6))) )</f>
        <v>4</v>
      </c>
    </row>
    <row r="20" spans="2:36" ht="17.25" customHeight="1" x14ac:dyDescent="0.2">
      <c r="B20" s="7">
        <f t="shared" ref="B20:B47" ca="1" si="0">B19+1</f>
        <v>41940</v>
      </c>
      <c r="C20" s="24"/>
      <c r="D20" s="16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6"/>
      <c r="R20" s="17"/>
      <c r="S20" s="17"/>
      <c r="T20" s="17"/>
      <c r="U20" s="17"/>
      <c r="V20" s="17"/>
      <c r="W20" s="17"/>
      <c r="X20" s="17"/>
      <c r="Y20" s="17"/>
      <c r="Z20" s="17"/>
      <c r="AA20" s="18"/>
      <c r="AB20" s="8">
        <f>COUNTIF(DailySchedule[[#This Row],[Time1]:[Time24]],Code1)</f>
        <v>0</v>
      </c>
      <c r="AC20" s="8">
        <f>COUNTIF(DailySchedule[[#This Row],[Time1]:[Time24]],Code2)</f>
        <v>0</v>
      </c>
      <c r="AD20" s="8">
        <f>COUNTIF(DailySchedule[[#This Row],[Time1]:[Time24]],Code3)</f>
        <v>0</v>
      </c>
      <c r="AE20" s="8">
        <f>COUNTIF(DailySchedule[[#This Row],[Time1]:[Time24]],Code7)</f>
        <v>0</v>
      </c>
      <c r="AF20" s="9">
        <f>COUNTIF(DailySchedule[[#This Row],[Time1]:[Time24]],Code8)</f>
        <v>0</v>
      </c>
      <c r="AG20" s="8">
        <f>COUNTIF(DailySchedule[[#This Row],[Time1]:[Time24]],Code4)</f>
        <v>0</v>
      </c>
      <c r="AH20" s="8">
        <f>COUNTIF(DailySchedule[[#This Row],[Time1]:[Time24]],Code5)</f>
        <v>0</v>
      </c>
      <c r="AI20" s="8">
        <f>COUNTIF(DailySchedule[[#This Row],[Time1]:[Time24]],Code6)</f>
        <v>0</v>
      </c>
      <c r="AJ20" s="8">
        <f t="array" ref="AJ20">SUMPRODUCT( --(DailySchedule[[#This Row],[Time1]:[Time24]]=TRANSPOSE(CHOOSE({1,2,3},Code4,Code5,Code6))) )</f>
        <v>0</v>
      </c>
    </row>
    <row r="21" spans="2:36" ht="17.25" customHeight="1" x14ac:dyDescent="0.2">
      <c r="B21" s="7">
        <f t="shared" ca="1" si="0"/>
        <v>41941</v>
      </c>
      <c r="C21" s="24"/>
      <c r="D21" s="16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6"/>
      <c r="R21" s="17"/>
      <c r="S21" s="17"/>
      <c r="T21" s="17"/>
      <c r="U21" s="17"/>
      <c r="V21" s="17"/>
      <c r="W21" s="17"/>
      <c r="X21" s="17"/>
      <c r="Y21" s="17"/>
      <c r="Z21" s="17"/>
      <c r="AA21" s="18"/>
      <c r="AB21" s="8">
        <f>COUNTIF(DailySchedule[[#This Row],[Time1]:[Time24]],Code1)</f>
        <v>0</v>
      </c>
      <c r="AC21" s="8">
        <f>COUNTIF(DailySchedule[[#This Row],[Time1]:[Time24]],Code2)</f>
        <v>0</v>
      </c>
      <c r="AD21" s="8">
        <f>COUNTIF(DailySchedule[[#This Row],[Time1]:[Time24]],Code3)</f>
        <v>0</v>
      </c>
      <c r="AE21" s="8">
        <f>COUNTIF(DailySchedule[[#This Row],[Time1]:[Time24]],Code7)</f>
        <v>0</v>
      </c>
      <c r="AF21" s="9">
        <f>COUNTIF(DailySchedule[[#This Row],[Time1]:[Time24]],Code8)</f>
        <v>0</v>
      </c>
      <c r="AG21" s="8">
        <f>COUNTIF(DailySchedule[[#This Row],[Time1]:[Time24]],Code4)</f>
        <v>0</v>
      </c>
      <c r="AH21" s="8">
        <f>COUNTIF(DailySchedule[[#This Row],[Time1]:[Time24]],Code5)</f>
        <v>0</v>
      </c>
      <c r="AI21" s="8">
        <f>COUNTIF(DailySchedule[[#This Row],[Time1]:[Time24]],Code6)</f>
        <v>0</v>
      </c>
      <c r="AJ21" s="8">
        <f t="array" ref="AJ21">SUMPRODUCT( --(DailySchedule[[#This Row],[Time1]:[Time24]]=TRANSPOSE(CHOOSE({1,2,3},Code4,Code5,Code6))) )</f>
        <v>0</v>
      </c>
    </row>
    <row r="22" spans="2:36" ht="17.25" customHeight="1" x14ac:dyDescent="0.2">
      <c r="B22" s="7">
        <f t="shared" ca="1" si="0"/>
        <v>41942</v>
      </c>
      <c r="C22" s="24"/>
      <c r="D22" s="16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6"/>
      <c r="R22" s="17"/>
      <c r="S22" s="17"/>
      <c r="T22" s="17"/>
      <c r="U22" s="17"/>
      <c r="V22" s="17"/>
      <c r="W22" s="17"/>
      <c r="X22" s="17"/>
      <c r="Y22" s="17"/>
      <c r="Z22" s="17"/>
      <c r="AA22" s="18"/>
      <c r="AB22" s="8">
        <f>COUNTIF(DailySchedule[[#This Row],[Time1]:[Time24]],Code1)</f>
        <v>0</v>
      </c>
      <c r="AC22" s="8">
        <f>COUNTIF(DailySchedule[[#This Row],[Time1]:[Time24]],Code2)</f>
        <v>0</v>
      </c>
      <c r="AD22" s="8">
        <f>COUNTIF(DailySchedule[[#This Row],[Time1]:[Time24]],Code3)</f>
        <v>0</v>
      </c>
      <c r="AE22" s="8">
        <f>COUNTIF(DailySchedule[[#This Row],[Time1]:[Time24]],Code7)</f>
        <v>0</v>
      </c>
      <c r="AF22" s="9">
        <f>COUNTIF(DailySchedule[[#This Row],[Time1]:[Time24]],Code8)</f>
        <v>0</v>
      </c>
      <c r="AG22" s="8">
        <f>COUNTIF(DailySchedule[[#This Row],[Time1]:[Time24]],Code4)</f>
        <v>0</v>
      </c>
      <c r="AH22" s="8">
        <f>COUNTIF(DailySchedule[[#This Row],[Time1]:[Time24]],Code5)</f>
        <v>0</v>
      </c>
      <c r="AI22" s="8">
        <f>COUNTIF(DailySchedule[[#This Row],[Time1]:[Time24]],Code6)</f>
        <v>0</v>
      </c>
      <c r="AJ22" s="8">
        <f t="array" ref="AJ22">SUMPRODUCT( --(DailySchedule[[#This Row],[Time1]:[Time24]]=TRANSPOSE(CHOOSE({1,2,3},Code4,Code5,Code6))) )</f>
        <v>0</v>
      </c>
    </row>
    <row r="23" spans="2:36" ht="17.25" customHeight="1" x14ac:dyDescent="0.2">
      <c r="B23" s="7">
        <f t="shared" ca="1" si="0"/>
        <v>41943</v>
      </c>
      <c r="C23" s="24"/>
      <c r="D23" s="16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6"/>
      <c r="R23" s="17"/>
      <c r="S23" s="17"/>
      <c r="T23" s="17"/>
      <c r="U23" s="17"/>
      <c r="V23" s="17"/>
      <c r="W23" s="17"/>
      <c r="X23" s="17"/>
      <c r="Y23" s="17"/>
      <c r="Z23" s="17"/>
      <c r="AA23" s="18"/>
      <c r="AB23" s="8">
        <f>COUNTIF(DailySchedule[[#This Row],[Time1]:[Time24]],Code1)</f>
        <v>0</v>
      </c>
      <c r="AC23" s="8">
        <f>COUNTIF(DailySchedule[[#This Row],[Time1]:[Time24]],Code2)</f>
        <v>0</v>
      </c>
      <c r="AD23" s="8">
        <f>COUNTIF(DailySchedule[[#This Row],[Time1]:[Time24]],Code3)</f>
        <v>0</v>
      </c>
      <c r="AE23" s="8">
        <f>COUNTIF(DailySchedule[[#This Row],[Time1]:[Time24]],Code7)</f>
        <v>0</v>
      </c>
      <c r="AF23" s="9">
        <f>COUNTIF(DailySchedule[[#This Row],[Time1]:[Time24]],Code8)</f>
        <v>0</v>
      </c>
      <c r="AG23" s="8">
        <f>COUNTIF(DailySchedule[[#This Row],[Time1]:[Time24]],Code4)</f>
        <v>0</v>
      </c>
      <c r="AH23" s="8">
        <f>COUNTIF(DailySchedule[[#This Row],[Time1]:[Time24]],Code5)</f>
        <v>0</v>
      </c>
      <c r="AI23" s="8">
        <f>COUNTIF(DailySchedule[[#This Row],[Time1]:[Time24]],Code6)</f>
        <v>0</v>
      </c>
      <c r="AJ23" s="8">
        <f t="array" ref="AJ23">SUMPRODUCT( --(DailySchedule[[#This Row],[Time1]:[Time24]]=TRANSPOSE(CHOOSE({1,2,3},Code4,Code5,Code6))) )</f>
        <v>0</v>
      </c>
    </row>
    <row r="24" spans="2:36" ht="17.25" customHeight="1" x14ac:dyDescent="0.2">
      <c r="B24" s="7">
        <f t="shared" ca="1" si="0"/>
        <v>41944</v>
      </c>
      <c r="C24" s="24"/>
      <c r="D24" s="16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6"/>
      <c r="R24" s="17"/>
      <c r="S24" s="17"/>
      <c r="T24" s="17"/>
      <c r="U24" s="17"/>
      <c r="V24" s="17"/>
      <c r="W24" s="17"/>
      <c r="X24" s="17"/>
      <c r="Y24" s="17"/>
      <c r="Z24" s="17"/>
      <c r="AA24" s="18"/>
      <c r="AB24" s="8">
        <f>COUNTIF(DailySchedule[[#This Row],[Time1]:[Time24]],Code1)</f>
        <v>0</v>
      </c>
      <c r="AC24" s="8">
        <f>COUNTIF(DailySchedule[[#This Row],[Time1]:[Time24]],Code2)</f>
        <v>0</v>
      </c>
      <c r="AD24" s="8">
        <f>COUNTIF(DailySchedule[[#This Row],[Time1]:[Time24]],Code3)</f>
        <v>0</v>
      </c>
      <c r="AE24" s="8">
        <f>COUNTIF(DailySchedule[[#This Row],[Time1]:[Time24]],Code7)</f>
        <v>0</v>
      </c>
      <c r="AF24" s="9">
        <f>COUNTIF(DailySchedule[[#This Row],[Time1]:[Time24]],Code8)</f>
        <v>0</v>
      </c>
      <c r="AG24" s="8">
        <f>COUNTIF(DailySchedule[[#This Row],[Time1]:[Time24]],Code4)</f>
        <v>0</v>
      </c>
      <c r="AH24" s="8">
        <f>COUNTIF(DailySchedule[[#This Row],[Time1]:[Time24]],Code5)</f>
        <v>0</v>
      </c>
      <c r="AI24" s="8">
        <f>COUNTIF(DailySchedule[[#This Row],[Time1]:[Time24]],Code6)</f>
        <v>0</v>
      </c>
      <c r="AJ24" s="8">
        <f t="array" ref="AJ24">SUMPRODUCT( --(DailySchedule[[#This Row],[Time1]:[Time24]]=TRANSPOSE(CHOOSE({1,2,3},Code4,Code5,Code6))) )</f>
        <v>0</v>
      </c>
    </row>
    <row r="25" spans="2:36" ht="17.25" customHeight="1" x14ac:dyDescent="0.2">
      <c r="B25" s="7">
        <f t="shared" ca="1" si="0"/>
        <v>41945</v>
      </c>
      <c r="C25" s="24"/>
      <c r="D25" s="16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6"/>
      <c r="R25" s="17"/>
      <c r="S25" s="17"/>
      <c r="T25" s="17"/>
      <c r="U25" s="17"/>
      <c r="V25" s="17"/>
      <c r="W25" s="17"/>
      <c r="X25" s="17"/>
      <c r="Y25" s="17"/>
      <c r="Z25" s="17"/>
      <c r="AA25" s="18"/>
      <c r="AB25" s="8">
        <f>COUNTIF(DailySchedule[[#This Row],[Time1]:[Time24]],Code1)</f>
        <v>0</v>
      </c>
      <c r="AC25" s="8">
        <f>COUNTIF(DailySchedule[[#This Row],[Time1]:[Time24]],Code2)</f>
        <v>0</v>
      </c>
      <c r="AD25" s="8">
        <f>COUNTIF(DailySchedule[[#This Row],[Time1]:[Time24]],Code3)</f>
        <v>0</v>
      </c>
      <c r="AE25" s="8">
        <f>COUNTIF(DailySchedule[[#This Row],[Time1]:[Time24]],Code7)</f>
        <v>0</v>
      </c>
      <c r="AF25" s="9">
        <f>COUNTIF(DailySchedule[[#This Row],[Time1]:[Time24]],Code8)</f>
        <v>0</v>
      </c>
      <c r="AG25" s="8">
        <f>COUNTIF(DailySchedule[[#This Row],[Time1]:[Time24]],Code4)</f>
        <v>0</v>
      </c>
      <c r="AH25" s="8">
        <f>COUNTIF(DailySchedule[[#This Row],[Time1]:[Time24]],Code5)</f>
        <v>0</v>
      </c>
      <c r="AI25" s="8">
        <f>COUNTIF(DailySchedule[[#This Row],[Time1]:[Time24]],Code6)</f>
        <v>0</v>
      </c>
      <c r="AJ25" s="8">
        <f t="array" ref="AJ25">SUMPRODUCT( --(DailySchedule[[#This Row],[Time1]:[Time24]]=TRANSPOSE(CHOOSE({1,2,3},Code4,Code5,Code6))) )</f>
        <v>0</v>
      </c>
    </row>
    <row r="26" spans="2:36" ht="17.25" customHeight="1" x14ac:dyDescent="0.2">
      <c r="B26" s="7">
        <f t="shared" ca="1" si="0"/>
        <v>41946</v>
      </c>
      <c r="C26" s="24"/>
      <c r="D26" s="16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6"/>
      <c r="R26" s="17"/>
      <c r="S26" s="17"/>
      <c r="T26" s="17"/>
      <c r="U26" s="17"/>
      <c r="V26" s="17"/>
      <c r="W26" s="17"/>
      <c r="X26" s="17"/>
      <c r="Y26" s="17"/>
      <c r="Z26" s="17"/>
      <c r="AA26" s="18"/>
      <c r="AB26" s="8">
        <f>COUNTIF(DailySchedule[[#This Row],[Time1]:[Time24]],Code1)</f>
        <v>0</v>
      </c>
      <c r="AC26" s="8">
        <f>COUNTIF(DailySchedule[[#This Row],[Time1]:[Time24]],Code2)</f>
        <v>0</v>
      </c>
      <c r="AD26" s="8">
        <f>COUNTIF(DailySchedule[[#This Row],[Time1]:[Time24]],Code3)</f>
        <v>0</v>
      </c>
      <c r="AE26" s="8">
        <f>COUNTIF(DailySchedule[[#This Row],[Time1]:[Time24]],Code7)</f>
        <v>0</v>
      </c>
      <c r="AF26" s="9">
        <f>COUNTIF(DailySchedule[[#This Row],[Time1]:[Time24]],Code8)</f>
        <v>0</v>
      </c>
      <c r="AG26" s="8">
        <f>COUNTIF(DailySchedule[[#This Row],[Time1]:[Time24]],Code4)</f>
        <v>0</v>
      </c>
      <c r="AH26" s="8">
        <f>COUNTIF(DailySchedule[[#This Row],[Time1]:[Time24]],Code5)</f>
        <v>0</v>
      </c>
      <c r="AI26" s="8">
        <f>COUNTIF(DailySchedule[[#This Row],[Time1]:[Time24]],Code6)</f>
        <v>0</v>
      </c>
      <c r="AJ26" s="8">
        <f t="array" ref="AJ26">SUMPRODUCT( --(DailySchedule[[#This Row],[Time1]:[Time24]]=TRANSPOSE(CHOOSE({1,2,3},Code4,Code5,Code6))) )</f>
        <v>0</v>
      </c>
    </row>
    <row r="27" spans="2:36" ht="17.25" customHeight="1" x14ac:dyDescent="0.2">
      <c r="B27" s="7">
        <f t="shared" ca="1" si="0"/>
        <v>41947</v>
      </c>
      <c r="C27" s="24"/>
      <c r="D27" s="16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6"/>
      <c r="R27" s="17"/>
      <c r="S27" s="17"/>
      <c r="T27" s="17"/>
      <c r="U27" s="17"/>
      <c r="V27" s="17"/>
      <c r="W27" s="17"/>
      <c r="X27" s="17"/>
      <c r="Y27" s="17"/>
      <c r="Z27" s="17"/>
      <c r="AA27" s="18"/>
      <c r="AB27" s="8">
        <f>COUNTIF(DailySchedule[[#This Row],[Time1]:[Time24]],Code1)</f>
        <v>0</v>
      </c>
      <c r="AC27" s="8">
        <f>COUNTIF(DailySchedule[[#This Row],[Time1]:[Time24]],Code2)</f>
        <v>0</v>
      </c>
      <c r="AD27" s="8">
        <f>COUNTIF(DailySchedule[[#This Row],[Time1]:[Time24]],Code3)</f>
        <v>0</v>
      </c>
      <c r="AE27" s="8">
        <f>COUNTIF(DailySchedule[[#This Row],[Time1]:[Time24]],Code7)</f>
        <v>0</v>
      </c>
      <c r="AF27" s="9">
        <f>COUNTIF(DailySchedule[[#This Row],[Time1]:[Time24]],Code8)</f>
        <v>0</v>
      </c>
      <c r="AG27" s="8">
        <f>COUNTIF(DailySchedule[[#This Row],[Time1]:[Time24]],Code4)</f>
        <v>0</v>
      </c>
      <c r="AH27" s="8">
        <f>COUNTIF(DailySchedule[[#This Row],[Time1]:[Time24]],Code5)</f>
        <v>0</v>
      </c>
      <c r="AI27" s="8">
        <f>COUNTIF(DailySchedule[[#This Row],[Time1]:[Time24]],Code6)</f>
        <v>0</v>
      </c>
      <c r="AJ27" s="8">
        <f t="array" ref="AJ27">SUMPRODUCT( --(DailySchedule[[#This Row],[Time1]:[Time24]]=TRANSPOSE(CHOOSE({1,2,3},Code4,Code5,Code6))) )</f>
        <v>0</v>
      </c>
    </row>
    <row r="28" spans="2:36" ht="17.25" customHeight="1" x14ac:dyDescent="0.2">
      <c r="B28" s="7">
        <f t="shared" ca="1" si="0"/>
        <v>41948</v>
      </c>
      <c r="C28" s="24"/>
      <c r="D28" s="16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6"/>
      <c r="R28" s="17"/>
      <c r="S28" s="17"/>
      <c r="T28" s="17"/>
      <c r="U28" s="17"/>
      <c r="V28" s="17"/>
      <c r="W28" s="17"/>
      <c r="X28" s="17"/>
      <c r="Y28" s="17"/>
      <c r="Z28" s="17"/>
      <c r="AA28" s="18"/>
      <c r="AB28" s="8">
        <f>COUNTIF(DailySchedule[[#This Row],[Time1]:[Time24]],Code1)</f>
        <v>0</v>
      </c>
      <c r="AC28" s="8">
        <f>COUNTIF(DailySchedule[[#This Row],[Time1]:[Time24]],Code2)</f>
        <v>0</v>
      </c>
      <c r="AD28" s="8">
        <f>COUNTIF(DailySchedule[[#This Row],[Time1]:[Time24]],Code3)</f>
        <v>0</v>
      </c>
      <c r="AE28" s="8">
        <f>COUNTIF(DailySchedule[[#This Row],[Time1]:[Time24]],Code7)</f>
        <v>0</v>
      </c>
      <c r="AF28" s="9">
        <f>COUNTIF(DailySchedule[[#This Row],[Time1]:[Time24]],Code8)</f>
        <v>0</v>
      </c>
      <c r="AG28" s="8">
        <f>COUNTIF(DailySchedule[[#This Row],[Time1]:[Time24]],Code4)</f>
        <v>0</v>
      </c>
      <c r="AH28" s="8">
        <f>COUNTIF(DailySchedule[[#This Row],[Time1]:[Time24]],Code5)</f>
        <v>0</v>
      </c>
      <c r="AI28" s="8">
        <f>COUNTIF(DailySchedule[[#This Row],[Time1]:[Time24]],Code6)</f>
        <v>0</v>
      </c>
      <c r="AJ28" s="8">
        <f t="array" ref="AJ28">SUMPRODUCT( --(DailySchedule[[#This Row],[Time1]:[Time24]]=TRANSPOSE(CHOOSE({1,2,3},Code4,Code5,Code6))) )</f>
        <v>0</v>
      </c>
    </row>
    <row r="29" spans="2:36" ht="17.25" customHeight="1" x14ac:dyDescent="0.2">
      <c r="B29" s="7">
        <f t="shared" ca="1" si="0"/>
        <v>41949</v>
      </c>
      <c r="C29" s="24"/>
      <c r="D29" s="16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6"/>
      <c r="R29" s="17"/>
      <c r="S29" s="17"/>
      <c r="T29" s="17"/>
      <c r="U29" s="17"/>
      <c r="V29" s="17"/>
      <c r="W29" s="17"/>
      <c r="X29" s="17"/>
      <c r="Y29" s="17"/>
      <c r="Z29" s="17"/>
      <c r="AA29" s="18"/>
      <c r="AB29" s="8">
        <f>COUNTIF(DailySchedule[[#This Row],[Time1]:[Time24]],Code1)</f>
        <v>0</v>
      </c>
      <c r="AC29" s="8">
        <f>COUNTIF(DailySchedule[[#This Row],[Time1]:[Time24]],Code2)</f>
        <v>0</v>
      </c>
      <c r="AD29" s="8">
        <f>COUNTIF(DailySchedule[[#This Row],[Time1]:[Time24]],Code3)</f>
        <v>0</v>
      </c>
      <c r="AE29" s="8">
        <f>COUNTIF(DailySchedule[[#This Row],[Time1]:[Time24]],Code7)</f>
        <v>0</v>
      </c>
      <c r="AF29" s="9">
        <f>COUNTIF(DailySchedule[[#This Row],[Time1]:[Time24]],Code8)</f>
        <v>0</v>
      </c>
      <c r="AG29" s="8">
        <f>COUNTIF(DailySchedule[[#This Row],[Time1]:[Time24]],Code4)</f>
        <v>0</v>
      </c>
      <c r="AH29" s="8">
        <f>COUNTIF(DailySchedule[[#This Row],[Time1]:[Time24]],Code5)</f>
        <v>0</v>
      </c>
      <c r="AI29" s="8">
        <f>COUNTIF(DailySchedule[[#This Row],[Time1]:[Time24]],Code6)</f>
        <v>0</v>
      </c>
      <c r="AJ29" s="8">
        <f t="array" ref="AJ29">SUMPRODUCT( --(DailySchedule[[#This Row],[Time1]:[Time24]]=TRANSPOSE(CHOOSE({1,2,3},Code4,Code5,Code6))) )</f>
        <v>0</v>
      </c>
    </row>
    <row r="30" spans="2:36" ht="17.25" customHeight="1" x14ac:dyDescent="0.2">
      <c r="B30" s="7">
        <f t="shared" ca="1" si="0"/>
        <v>41950</v>
      </c>
      <c r="C30" s="24"/>
      <c r="D30" s="16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6"/>
      <c r="R30" s="17"/>
      <c r="S30" s="17"/>
      <c r="T30" s="17"/>
      <c r="U30" s="17"/>
      <c r="V30" s="17"/>
      <c r="W30" s="17"/>
      <c r="X30" s="17"/>
      <c r="Y30" s="17"/>
      <c r="Z30" s="17"/>
      <c r="AA30" s="18"/>
      <c r="AB30" s="8">
        <f>COUNTIF(DailySchedule[[#This Row],[Time1]:[Time24]],Code1)</f>
        <v>0</v>
      </c>
      <c r="AC30" s="8">
        <f>COUNTIF(DailySchedule[[#This Row],[Time1]:[Time24]],Code2)</f>
        <v>0</v>
      </c>
      <c r="AD30" s="8">
        <f>COUNTIF(DailySchedule[[#This Row],[Time1]:[Time24]],Code3)</f>
        <v>0</v>
      </c>
      <c r="AE30" s="8">
        <f>COUNTIF(DailySchedule[[#This Row],[Time1]:[Time24]],Code7)</f>
        <v>0</v>
      </c>
      <c r="AF30" s="9">
        <f>COUNTIF(DailySchedule[[#This Row],[Time1]:[Time24]],Code8)</f>
        <v>0</v>
      </c>
      <c r="AG30" s="8">
        <f>COUNTIF(DailySchedule[[#This Row],[Time1]:[Time24]],Code4)</f>
        <v>0</v>
      </c>
      <c r="AH30" s="8">
        <f>COUNTIF(DailySchedule[[#This Row],[Time1]:[Time24]],Code5)</f>
        <v>0</v>
      </c>
      <c r="AI30" s="8">
        <f>COUNTIF(DailySchedule[[#This Row],[Time1]:[Time24]],Code6)</f>
        <v>0</v>
      </c>
      <c r="AJ30" s="8">
        <f t="array" ref="AJ30">SUMPRODUCT( --(DailySchedule[[#This Row],[Time1]:[Time24]]=TRANSPOSE(CHOOSE({1,2,3},Code4,Code5,Code6))) )</f>
        <v>0</v>
      </c>
    </row>
    <row r="31" spans="2:36" ht="17.25" customHeight="1" x14ac:dyDescent="0.2">
      <c r="B31" s="7">
        <f t="shared" ca="1" si="0"/>
        <v>41951</v>
      </c>
      <c r="C31" s="24"/>
      <c r="D31" s="16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6"/>
      <c r="R31" s="17"/>
      <c r="S31" s="17"/>
      <c r="T31" s="17"/>
      <c r="U31" s="17"/>
      <c r="V31" s="17"/>
      <c r="W31" s="17"/>
      <c r="X31" s="17"/>
      <c r="Y31" s="17"/>
      <c r="Z31" s="17"/>
      <c r="AA31" s="18"/>
      <c r="AB31" s="8">
        <f>COUNTIF(DailySchedule[[#This Row],[Time1]:[Time24]],Code1)</f>
        <v>0</v>
      </c>
      <c r="AC31" s="8">
        <f>COUNTIF(DailySchedule[[#This Row],[Time1]:[Time24]],Code2)</f>
        <v>0</v>
      </c>
      <c r="AD31" s="8">
        <f>COUNTIF(DailySchedule[[#This Row],[Time1]:[Time24]],Code3)</f>
        <v>0</v>
      </c>
      <c r="AE31" s="8">
        <f>COUNTIF(DailySchedule[[#This Row],[Time1]:[Time24]],Code7)</f>
        <v>0</v>
      </c>
      <c r="AF31" s="9">
        <f>COUNTIF(DailySchedule[[#This Row],[Time1]:[Time24]],Code8)</f>
        <v>0</v>
      </c>
      <c r="AG31" s="8">
        <f>COUNTIF(DailySchedule[[#This Row],[Time1]:[Time24]],Code4)</f>
        <v>0</v>
      </c>
      <c r="AH31" s="8">
        <f>COUNTIF(DailySchedule[[#This Row],[Time1]:[Time24]],Code5)</f>
        <v>0</v>
      </c>
      <c r="AI31" s="8">
        <f>COUNTIF(DailySchedule[[#This Row],[Time1]:[Time24]],Code6)</f>
        <v>0</v>
      </c>
      <c r="AJ31" s="8">
        <f t="array" ref="AJ31">SUMPRODUCT( --(DailySchedule[[#This Row],[Time1]:[Time24]]=TRANSPOSE(CHOOSE({1,2,3},Code4,Code5,Code6))) )</f>
        <v>0</v>
      </c>
    </row>
    <row r="32" spans="2:36" ht="17.25" customHeight="1" x14ac:dyDescent="0.2">
      <c r="B32" s="7">
        <f t="shared" ca="1" si="0"/>
        <v>41952</v>
      </c>
      <c r="C32" s="24"/>
      <c r="D32" s="16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6"/>
      <c r="R32" s="17"/>
      <c r="S32" s="17"/>
      <c r="T32" s="17"/>
      <c r="U32" s="17"/>
      <c r="V32" s="17"/>
      <c r="W32" s="17"/>
      <c r="X32" s="17"/>
      <c r="Y32" s="17"/>
      <c r="Z32" s="17"/>
      <c r="AA32" s="18"/>
      <c r="AB32" s="8">
        <f>COUNTIF(DailySchedule[[#This Row],[Time1]:[Time24]],Code1)</f>
        <v>0</v>
      </c>
      <c r="AC32" s="8">
        <f>COUNTIF(DailySchedule[[#This Row],[Time1]:[Time24]],Code2)</f>
        <v>0</v>
      </c>
      <c r="AD32" s="8">
        <f>COUNTIF(DailySchedule[[#This Row],[Time1]:[Time24]],Code3)</f>
        <v>0</v>
      </c>
      <c r="AE32" s="8">
        <f>COUNTIF(DailySchedule[[#This Row],[Time1]:[Time24]],Code7)</f>
        <v>0</v>
      </c>
      <c r="AF32" s="9">
        <f>COUNTIF(DailySchedule[[#This Row],[Time1]:[Time24]],Code8)</f>
        <v>0</v>
      </c>
      <c r="AG32" s="8">
        <f>COUNTIF(DailySchedule[[#This Row],[Time1]:[Time24]],Code4)</f>
        <v>0</v>
      </c>
      <c r="AH32" s="8">
        <f>COUNTIF(DailySchedule[[#This Row],[Time1]:[Time24]],Code5)</f>
        <v>0</v>
      </c>
      <c r="AI32" s="8">
        <f>COUNTIF(DailySchedule[[#This Row],[Time1]:[Time24]],Code6)</f>
        <v>0</v>
      </c>
      <c r="AJ32" s="8">
        <f t="array" ref="AJ32">SUMPRODUCT( --(DailySchedule[[#This Row],[Time1]:[Time24]]=TRANSPOSE(CHOOSE({1,2,3},Code4,Code5,Code6))) )</f>
        <v>0</v>
      </c>
    </row>
    <row r="33" spans="2:36" ht="17.25" customHeight="1" x14ac:dyDescent="0.2">
      <c r="B33" s="7">
        <f t="shared" ca="1" si="0"/>
        <v>41953</v>
      </c>
      <c r="C33" s="24"/>
      <c r="D33" s="16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6"/>
      <c r="R33" s="17"/>
      <c r="S33" s="17"/>
      <c r="T33" s="17"/>
      <c r="U33" s="17"/>
      <c r="V33" s="17"/>
      <c r="W33" s="17"/>
      <c r="X33" s="17"/>
      <c r="Y33" s="17"/>
      <c r="Z33" s="17"/>
      <c r="AA33" s="18"/>
      <c r="AB33" s="8">
        <f>COUNTIF(DailySchedule[[#This Row],[Time1]:[Time24]],Code1)</f>
        <v>0</v>
      </c>
      <c r="AC33" s="8">
        <f>COUNTIF(DailySchedule[[#This Row],[Time1]:[Time24]],Code2)</f>
        <v>0</v>
      </c>
      <c r="AD33" s="8">
        <f>COUNTIF(DailySchedule[[#This Row],[Time1]:[Time24]],Code3)</f>
        <v>0</v>
      </c>
      <c r="AE33" s="8">
        <f>COUNTIF(DailySchedule[[#This Row],[Time1]:[Time24]],Code7)</f>
        <v>0</v>
      </c>
      <c r="AF33" s="9">
        <f>COUNTIF(DailySchedule[[#This Row],[Time1]:[Time24]],Code8)</f>
        <v>0</v>
      </c>
      <c r="AG33" s="8">
        <f>COUNTIF(DailySchedule[[#This Row],[Time1]:[Time24]],Code4)</f>
        <v>0</v>
      </c>
      <c r="AH33" s="8">
        <f>COUNTIF(DailySchedule[[#This Row],[Time1]:[Time24]],Code5)</f>
        <v>0</v>
      </c>
      <c r="AI33" s="8">
        <f>COUNTIF(DailySchedule[[#This Row],[Time1]:[Time24]],Code6)</f>
        <v>0</v>
      </c>
      <c r="AJ33" s="8">
        <f t="array" ref="AJ33">SUMPRODUCT( --(DailySchedule[[#This Row],[Time1]:[Time24]]=TRANSPOSE(CHOOSE({1,2,3},Code4,Code5,Code6))) )</f>
        <v>0</v>
      </c>
    </row>
    <row r="34" spans="2:36" ht="17.25" customHeight="1" x14ac:dyDescent="0.2">
      <c r="B34" s="7">
        <f t="shared" ca="1" si="0"/>
        <v>41954</v>
      </c>
      <c r="C34" s="24"/>
      <c r="D34" s="16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6"/>
      <c r="R34" s="17"/>
      <c r="S34" s="17"/>
      <c r="T34" s="17"/>
      <c r="U34" s="17"/>
      <c r="V34" s="17"/>
      <c r="W34" s="17"/>
      <c r="X34" s="17"/>
      <c r="Y34" s="17"/>
      <c r="Z34" s="17"/>
      <c r="AA34" s="18"/>
      <c r="AB34" s="8">
        <f>COUNTIF(DailySchedule[[#This Row],[Time1]:[Time24]],Code1)</f>
        <v>0</v>
      </c>
      <c r="AC34" s="8">
        <f>COUNTIF(DailySchedule[[#This Row],[Time1]:[Time24]],Code2)</f>
        <v>0</v>
      </c>
      <c r="AD34" s="8">
        <f>COUNTIF(DailySchedule[[#This Row],[Time1]:[Time24]],Code3)</f>
        <v>0</v>
      </c>
      <c r="AE34" s="8">
        <f>COUNTIF(DailySchedule[[#This Row],[Time1]:[Time24]],Code7)</f>
        <v>0</v>
      </c>
      <c r="AF34" s="9">
        <f>COUNTIF(DailySchedule[[#This Row],[Time1]:[Time24]],Code8)</f>
        <v>0</v>
      </c>
      <c r="AG34" s="8">
        <f>COUNTIF(DailySchedule[[#This Row],[Time1]:[Time24]],Code4)</f>
        <v>0</v>
      </c>
      <c r="AH34" s="8">
        <f>COUNTIF(DailySchedule[[#This Row],[Time1]:[Time24]],Code5)</f>
        <v>0</v>
      </c>
      <c r="AI34" s="8">
        <f>COUNTIF(DailySchedule[[#This Row],[Time1]:[Time24]],Code6)</f>
        <v>0</v>
      </c>
      <c r="AJ34" s="8">
        <f t="array" ref="AJ34">SUMPRODUCT( --(DailySchedule[[#This Row],[Time1]:[Time24]]=TRANSPOSE(CHOOSE({1,2,3},Code4,Code5,Code6))) )</f>
        <v>0</v>
      </c>
    </row>
    <row r="35" spans="2:36" ht="17.25" customHeight="1" x14ac:dyDescent="0.2">
      <c r="B35" s="7">
        <f t="shared" ca="1" si="0"/>
        <v>41955</v>
      </c>
      <c r="C35" s="24"/>
      <c r="D35" s="16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6"/>
      <c r="R35" s="17"/>
      <c r="S35" s="17"/>
      <c r="T35" s="17"/>
      <c r="U35" s="17"/>
      <c r="V35" s="17"/>
      <c r="W35" s="17"/>
      <c r="X35" s="17"/>
      <c r="Y35" s="17"/>
      <c r="Z35" s="17"/>
      <c r="AA35" s="18"/>
      <c r="AB35" s="8">
        <f>COUNTIF(DailySchedule[[#This Row],[Time1]:[Time24]],Code1)</f>
        <v>0</v>
      </c>
      <c r="AC35" s="8">
        <f>COUNTIF(DailySchedule[[#This Row],[Time1]:[Time24]],Code2)</f>
        <v>0</v>
      </c>
      <c r="AD35" s="8">
        <f>COUNTIF(DailySchedule[[#This Row],[Time1]:[Time24]],Code3)</f>
        <v>0</v>
      </c>
      <c r="AE35" s="8">
        <f>COUNTIF(DailySchedule[[#This Row],[Time1]:[Time24]],Code7)</f>
        <v>0</v>
      </c>
      <c r="AF35" s="9">
        <f>COUNTIF(DailySchedule[[#This Row],[Time1]:[Time24]],Code8)</f>
        <v>0</v>
      </c>
      <c r="AG35" s="8">
        <f>COUNTIF(DailySchedule[[#This Row],[Time1]:[Time24]],Code4)</f>
        <v>0</v>
      </c>
      <c r="AH35" s="8">
        <f>COUNTIF(DailySchedule[[#This Row],[Time1]:[Time24]],Code5)</f>
        <v>0</v>
      </c>
      <c r="AI35" s="8">
        <f>COUNTIF(DailySchedule[[#This Row],[Time1]:[Time24]],Code6)</f>
        <v>0</v>
      </c>
      <c r="AJ35" s="8">
        <f t="array" ref="AJ35">SUMPRODUCT( --(DailySchedule[[#This Row],[Time1]:[Time24]]=TRANSPOSE(CHOOSE({1,2,3},Code4,Code5,Code6))) )</f>
        <v>0</v>
      </c>
    </row>
    <row r="36" spans="2:36" ht="17.25" customHeight="1" x14ac:dyDescent="0.2">
      <c r="B36" s="7">
        <f t="shared" ca="1" si="0"/>
        <v>41956</v>
      </c>
      <c r="C36" s="24"/>
      <c r="D36" s="16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6"/>
      <c r="R36" s="17"/>
      <c r="S36" s="17"/>
      <c r="T36" s="17"/>
      <c r="U36" s="17"/>
      <c r="V36" s="17"/>
      <c r="W36" s="17"/>
      <c r="X36" s="17"/>
      <c r="Y36" s="17"/>
      <c r="Z36" s="17"/>
      <c r="AA36" s="18"/>
      <c r="AB36" s="8">
        <f>COUNTIF(DailySchedule[[#This Row],[Time1]:[Time24]],Code1)</f>
        <v>0</v>
      </c>
      <c r="AC36" s="8">
        <f>COUNTIF(DailySchedule[[#This Row],[Time1]:[Time24]],Code2)</f>
        <v>0</v>
      </c>
      <c r="AD36" s="8">
        <f>COUNTIF(DailySchedule[[#This Row],[Time1]:[Time24]],Code3)</f>
        <v>0</v>
      </c>
      <c r="AE36" s="8">
        <f>COUNTIF(DailySchedule[[#This Row],[Time1]:[Time24]],Code7)</f>
        <v>0</v>
      </c>
      <c r="AF36" s="9">
        <f>COUNTIF(DailySchedule[[#This Row],[Time1]:[Time24]],Code8)</f>
        <v>0</v>
      </c>
      <c r="AG36" s="8">
        <f>COUNTIF(DailySchedule[[#This Row],[Time1]:[Time24]],Code4)</f>
        <v>0</v>
      </c>
      <c r="AH36" s="8">
        <f>COUNTIF(DailySchedule[[#This Row],[Time1]:[Time24]],Code5)</f>
        <v>0</v>
      </c>
      <c r="AI36" s="8">
        <f>COUNTIF(DailySchedule[[#This Row],[Time1]:[Time24]],Code6)</f>
        <v>0</v>
      </c>
      <c r="AJ36" s="8">
        <f t="array" ref="AJ36">SUMPRODUCT( --(DailySchedule[[#This Row],[Time1]:[Time24]]=TRANSPOSE(CHOOSE({1,2,3},Code4,Code5,Code6))) )</f>
        <v>0</v>
      </c>
    </row>
    <row r="37" spans="2:36" ht="17.25" customHeight="1" x14ac:dyDescent="0.2">
      <c r="B37" s="7">
        <f t="shared" ca="1" si="0"/>
        <v>41957</v>
      </c>
      <c r="C37" s="24"/>
      <c r="D37" s="16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6"/>
      <c r="R37" s="17"/>
      <c r="S37" s="17"/>
      <c r="T37" s="17"/>
      <c r="U37" s="17"/>
      <c r="V37" s="17"/>
      <c r="W37" s="17"/>
      <c r="X37" s="17"/>
      <c r="Y37" s="17"/>
      <c r="Z37" s="17"/>
      <c r="AA37" s="18"/>
      <c r="AB37" s="8">
        <f>COUNTIF(DailySchedule[[#This Row],[Time1]:[Time24]],Code1)</f>
        <v>0</v>
      </c>
      <c r="AC37" s="8">
        <f>COUNTIF(DailySchedule[[#This Row],[Time1]:[Time24]],Code2)</f>
        <v>0</v>
      </c>
      <c r="AD37" s="8">
        <f>COUNTIF(DailySchedule[[#This Row],[Time1]:[Time24]],Code3)</f>
        <v>0</v>
      </c>
      <c r="AE37" s="8">
        <f>COUNTIF(DailySchedule[[#This Row],[Time1]:[Time24]],Code7)</f>
        <v>0</v>
      </c>
      <c r="AF37" s="9">
        <f>COUNTIF(DailySchedule[[#This Row],[Time1]:[Time24]],Code8)</f>
        <v>0</v>
      </c>
      <c r="AG37" s="8">
        <f>COUNTIF(DailySchedule[[#This Row],[Time1]:[Time24]],Code4)</f>
        <v>0</v>
      </c>
      <c r="AH37" s="8">
        <f>COUNTIF(DailySchedule[[#This Row],[Time1]:[Time24]],Code5)</f>
        <v>0</v>
      </c>
      <c r="AI37" s="8">
        <f>COUNTIF(DailySchedule[[#This Row],[Time1]:[Time24]],Code6)</f>
        <v>0</v>
      </c>
      <c r="AJ37" s="8">
        <f t="array" ref="AJ37">SUMPRODUCT( --(DailySchedule[[#This Row],[Time1]:[Time24]]=TRANSPOSE(CHOOSE({1,2,3},Code4,Code5,Code6))) )</f>
        <v>0</v>
      </c>
    </row>
    <row r="38" spans="2:36" ht="17.25" customHeight="1" x14ac:dyDescent="0.2">
      <c r="B38" s="7">
        <f t="shared" ca="1" si="0"/>
        <v>41958</v>
      </c>
      <c r="C38" s="24"/>
      <c r="D38" s="16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6"/>
      <c r="R38" s="17"/>
      <c r="S38" s="17"/>
      <c r="T38" s="17"/>
      <c r="U38" s="17"/>
      <c r="V38" s="17"/>
      <c r="W38" s="17"/>
      <c r="X38" s="17"/>
      <c r="Y38" s="17"/>
      <c r="Z38" s="17"/>
      <c r="AA38" s="18"/>
      <c r="AB38" s="8">
        <f>COUNTIF(DailySchedule[[#This Row],[Time1]:[Time24]],Code1)</f>
        <v>0</v>
      </c>
      <c r="AC38" s="8">
        <f>COUNTIF(DailySchedule[[#This Row],[Time1]:[Time24]],Code2)</f>
        <v>0</v>
      </c>
      <c r="AD38" s="8">
        <f>COUNTIF(DailySchedule[[#This Row],[Time1]:[Time24]],Code3)</f>
        <v>0</v>
      </c>
      <c r="AE38" s="8">
        <f>COUNTIF(DailySchedule[[#This Row],[Time1]:[Time24]],Code7)</f>
        <v>0</v>
      </c>
      <c r="AF38" s="9">
        <f>COUNTIF(DailySchedule[[#This Row],[Time1]:[Time24]],Code8)</f>
        <v>0</v>
      </c>
      <c r="AG38" s="8">
        <f>COUNTIF(DailySchedule[[#This Row],[Time1]:[Time24]],Code4)</f>
        <v>0</v>
      </c>
      <c r="AH38" s="8">
        <f>COUNTIF(DailySchedule[[#This Row],[Time1]:[Time24]],Code5)</f>
        <v>0</v>
      </c>
      <c r="AI38" s="8">
        <f>COUNTIF(DailySchedule[[#This Row],[Time1]:[Time24]],Code6)</f>
        <v>0</v>
      </c>
      <c r="AJ38" s="8">
        <f t="array" ref="AJ38">SUMPRODUCT( --(DailySchedule[[#This Row],[Time1]:[Time24]]=TRANSPOSE(CHOOSE({1,2,3},Code4,Code5,Code6))) )</f>
        <v>0</v>
      </c>
    </row>
    <row r="39" spans="2:36" ht="17.25" customHeight="1" x14ac:dyDescent="0.2">
      <c r="B39" s="7">
        <f t="shared" ca="1" si="0"/>
        <v>41959</v>
      </c>
      <c r="C39" s="24"/>
      <c r="D39" s="16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6"/>
      <c r="R39" s="17"/>
      <c r="S39" s="17"/>
      <c r="T39" s="17"/>
      <c r="U39" s="17"/>
      <c r="V39" s="17"/>
      <c r="W39" s="17"/>
      <c r="X39" s="17"/>
      <c r="Y39" s="17"/>
      <c r="Z39" s="17"/>
      <c r="AA39" s="18"/>
      <c r="AB39" s="8">
        <f>COUNTIF(DailySchedule[[#This Row],[Time1]:[Time24]],Code1)</f>
        <v>0</v>
      </c>
      <c r="AC39" s="8">
        <f>COUNTIF(DailySchedule[[#This Row],[Time1]:[Time24]],Code2)</f>
        <v>0</v>
      </c>
      <c r="AD39" s="8">
        <f>COUNTIF(DailySchedule[[#This Row],[Time1]:[Time24]],Code3)</f>
        <v>0</v>
      </c>
      <c r="AE39" s="8">
        <f>COUNTIF(DailySchedule[[#This Row],[Time1]:[Time24]],Code7)</f>
        <v>0</v>
      </c>
      <c r="AF39" s="9">
        <f>COUNTIF(DailySchedule[[#This Row],[Time1]:[Time24]],Code8)</f>
        <v>0</v>
      </c>
      <c r="AG39" s="8">
        <f>COUNTIF(DailySchedule[[#This Row],[Time1]:[Time24]],Code4)</f>
        <v>0</v>
      </c>
      <c r="AH39" s="8">
        <f>COUNTIF(DailySchedule[[#This Row],[Time1]:[Time24]],Code5)</f>
        <v>0</v>
      </c>
      <c r="AI39" s="8">
        <f>COUNTIF(DailySchedule[[#This Row],[Time1]:[Time24]],Code6)</f>
        <v>0</v>
      </c>
      <c r="AJ39" s="8">
        <f t="array" ref="AJ39">SUMPRODUCT( --(DailySchedule[[#This Row],[Time1]:[Time24]]=TRANSPOSE(CHOOSE({1,2,3},Code4,Code5,Code6))) )</f>
        <v>0</v>
      </c>
    </row>
    <row r="40" spans="2:36" ht="17.25" customHeight="1" x14ac:dyDescent="0.2">
      <c r="B40" s="7">
        <f t="shared" ca="1" si="0"/>
        <v>41960</v>
      </c>
      <c r="C40" s="24"/>
      <c r="D40" s="16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6"/>
      <c r="R40" s="17"/>
      <c r="S40" s="17"/>
      <c r="T40" s="17"/>
      <c r="U40" s="17"/>
      <c r="V40" s="17"/>
      <c r="W40" s="17"/>
      <c r="X40" s="17"/>
      <c r="Y40" s="17"/>
      <c r="Z40" s="17"/>
      <c r="AA40" s="18"/>
      <c r="AB40" s="8">
        <f>COUNTIF(DailySchedule[[#This Row],[Time1]:[Time24]],Code1)</f>
        <v>0</v>
      </c>
      <c r="AC40" s="8">
        <f>COUNTIF(DailySchedule[[#This Row],[Time1]:[Time24]],Code2)</f>
        <v>0</v>
      </c>
      <c r="AD40" s="8">
        <f>COUNTIF(DailySchedule[[#This Row],[Time1]:[Time24]],Code3)</f>
        <v>0</v>
      </c>
      <c r="AE40" s="8">
        <f>COUNTIF(DailySchedule[[#This Row],[Time1]:[Time24]],Code7)</f>
        <v>0</v>
      </c>
      <c r="AF40" s="9">
        <f>COUNTIF(DailySchedule[[#This Row],[Time1]:[Time24]],Code8)</f>
        <v>0</v>
      </c>
      <c r="AG40" s="8">
        <f>COUNTIF(DailySchedule[[#This Row],[Time1]:[Time24]],Code4)</f>
        <v>0</v>
      </c>
      <c r="AH40" s="8">
        <f>COUNTIF(DailySchedule[[#This Row],[Time1]:[Time24]],Code5)</f>
        <v>0</v>
      </c>
      <c r="AI40" s="8">
        <f>COUNTIF(DailySchedule[[#This Row],[Time1]:[Time24]],Code6)</f>
        <v>0</v>
      </c>
      <c r="AJ40" s="8">
        <f t="array" ref="AJ40">SUMPRODUCT( --(DailySchedule[[#This Row],[Time1]:[Time24]]=TRANSPOSE(CHOOSE({1,2,3},Code4,Code5,Code6))) )</f>
        <v>0</v>
      </c>
    </row>
    <row r="41" spans="2:36" ht="17.25" customHeight="1" x14ac:dyDescent="0.2">
      <c r="B41" s="7">
        <f t="shared" ca="1" si="0"/>
        <v>41961</v>
      </c>
      <c r="C41" s="24"/>
      <c r="D41" s="16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6"/>
      <c r="R41" s="17"/>
      <c r="S41" s="17"/>
      <c r="T41" s="17"/>
      <c r="U41" s="17"/>
      <c r="V41" s="17"/>
      <c r="W41" s="17"/>
      <c r="X41" s="17"/>
      <c r="Y41" s="17"/>
      <c r="Z41" s="17"/>
      <c r="AA41" s="18"/>
      <c r="AB41" s="8">
        <f>COUNTIF(DailySchedule[[#This Row],[Time1]:[Time24]],Code1)</f>
        <v>0</v>
      </c>
      <c r="AC41" s="8">
        <f>COUNTIF(DailySchedule[[#This Row],[Time1]:[Time24]],Code2)</f>
        <v>0</v>
      </c>
      <c r="AD41" s="8">
        <f>COUNTIF(DailySchedule[[#This Row],[Time1]:[Time24]],Code3)</f>
        <v>0</v>
      </c>
      <c r="AE41" s="8">
        <f>COUNTIF(DailySchedule[[#This Row],[Time1]:[Time24]],Code7)</f>
        <v>0</v>
      </c>
      <c r="AF41" s="9">
        <f>COUNTIF(DailySchedule[[#This Row],[Time1]:[Time24]],Code8)</f>
        <v>0</v>
      </c>
      <c r="AG41" s="8">
        <f>COUNTIF(DailySchedule[[#This Row],[Time1]:[Time24]],Code4)</f>
        <v>0</v>
      </c>
      <c r="AH41" s="8">
        <f>COUNTIF(DailySchedule[[#This Row],[Time1]:[Time24]],Code5)</f>
        <v>0</v>
      </c>
      <c r="AI41" s="8">
        <f>COUNTIF(DailySchedule[[#This Row],[Time1]:[Time24]],Code6)</f>
        <v>0</v>
      </c>
      <c r="AJ41" s="8">
        <f t="array" ref="AJ41">SUMPRODUCT( --(DailySchedule[[#This Row],[Time1]:[Time24]]=TRANSPOSE(CHOOSE({1,2,3},Code4,Code5,Code6))) )</f>
        <v>0</v>
      </c>
    </row>
    <row r="42" spans="2:36" ht="17.25" customHeight="1" x14ac:dyDescent="0.2">
      <c r="B42" s="7">
        <f t="shared" ca="1" si="0"/>
        <v>41962</v>
      </c>
      <c r="C42" s="24"/>
      <c r="D42" s="16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6"/>
      <c r="R42" s="17"/>
      <c r="S42" s="17"/>
      <c r="T42" s="17"/>
      <c r="U42" s="17"/>
      <c r="V42" s="17"/>
      <c r="W42" s="17"/>
      <c r="X42" s="17"/>
      <c r="Y42" s="17"/>
      <c r="Z42" s="17"/>
      <c r="AA42" s="18"/>
      <c r="AB42" s="8">
        <f>COUNTIF(DailySchedule[[#This Row],[Time1]:[Time24]],Code1)</f>
        <v>0</v>
      </c>
      <c r="AC42" s="8">
        <f>COUNTIF(DailySchedule[[#This Row],[Time1]:[Time24]],Code2)</f>
        <v>0</v>
      </c>
      <c r="AD42" s="8">
        <f>COUNTIF(DailySchedule[[#This Row],[Time1]:[Time24]],Code3)</f>
        <v>0</v>
      </c>
      <c r="AE42" s="8">
        <f>COUNTIF(DailySchedule[[#This Row],[Time1]:[Time24]],Code7)</f>
        <v>0</v>
      </c>
      <c r="AF42" s="9">
        <f>COUNTIF(DailySchedule[[#This Row],[Time1]:[Time24]],Code8)</f>
        <v>0</v>
      </c>
      <c r="AG42" s="8">
        <f>COUNTIF(DailySchedule[[#This Row],[Time1]:[Time24]],Code4)</f>
        <v>0</v>
      </c>
      <c r="AH42" s="8">
        <f>COUNTIF(DailySchedule[[#This Row],[Time1]:[Time24]],Code5)</f>
        <v>0</v>
      </c>
      <c r="AI42" s="8">
        <f>COUNTIF(DailySchedule[[#This Row],[Time1]:[Time24]],Code6)</f>
        <v>0</v>
      </c>
      <c r="AJ42" s="8">
        <f t="array" ref="AJ42">SUMPRODUCT( --(DailySchedule[[#This Row],[Time1]:[Time24]]=TRANSPOSE(CHOOSE({1,2,3},Code4,Code5,Code6))) )</f>
        <v>0</v>
      </c>
    </row>
    <row r="43" spans="2:36" ht="17.25" customHeight="1" x14ac:dyDescent="0.2">
      <c r="B43" s="7">
        <f t="shared" ca="1" si="0"/>
        <v>41963</v>
      </c>
      <c r="C43" s="24"/>
      <c r="D43" s="16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6"/>
      <c r="R43" s="17"/>
      <c r="S43" s="17"/>
      <c r="T43" s="17"/>
      <c r="U43" s="17"/>
      <c r="V43" s="17"/>
      <c r="W43" s="17"/>
      <c r="X43" s="17"/>
      <c r="Y43" s="17"/>
      <c r="Z43" s="17"/>
      <c r="AA43" s="18"/>
      <c r="AB43" s="8">
        <f>COUNTIF(DailySchedule[[#This Row],[Time1]:[Time24]],Code1)</f>
        <v>0</v>
      </c>
      <c r="AC43" s="8">
        <f>COUNTIF(DailySchedule[[#This Row],[Time1]:[Time24]],Code2)</f>
        <v>0</v>
      </c>
      <c r="AD43" s="8">
        <f>COUNTIF(DailySchedule[[#This Row],[Time1]:[Time24]],Code3)</f>
        <v>0</v>
      </c>
      <c r="AE43" s="8">
        <f>COUNTIF(DailySchedule[[#This Row],[Time1]:[Time24]],Code7)</f>
        <v>0</v>
      </c>
      <c r="AF43" s="9">
        <f>COUNTIF(DailySchedule[[#This Row],[Time1]:[Time24]],Code8)</f>
        <v>0</v>
      </c>
      <c r="AG43" s="8">
        <f>COUNTIF(DailySchedule[[#This Row],[Time1]:[Time24]],Code4)</f>
        <v>0</v>
      </c>
      <c r="AH43" s="8">
        <f>COUNTIF(DailySchedule[[#This Row],[Time1]:[Time24]],Code5)</f>
        <v>0</v>
      </c>
      <c r="AI43" s="8">
        <f>COUNTIF(DailySchedule[[#This Row],[Time1]:[Time24]],Code6)</f>
        <v>0</v>
      </c>
      <c r="AJ43" s="8">
        <f t="array" ref="AJ43">SUMPRODUCT( --(DailySchedule[[#This Row],[Time1]:[Time24]]=TRANSPOSE(CHOOSE({1,2,3},Code4,Code5,Code6))) )</f>
        <v>0</v>
      </c>
    </row>
    <row r="44" spans="2:36" ht="17.25" customHeight="1" x14ac:dyDescent="0.2">
      <c r="B44" s="7">
        <f t="shared" ca="1" si="0"/>
        <v>41964</v>
      </c>
      <c r="C44" s="24"/>
      <c r="D44" s="16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6"/>
      <c r="R44" s="17"/>
      <c r="S44" s="17"/>
      <c r="T44" s="17"/>
      <c r="U44" s="17"/>
      <c r="V44" s="17"/>
      <c r="W44" s="17"/>
      <c r="X44" s="17"/>
      <c r="Y44" s="17"/>
      <c r="Z44" s="17"/>
      <c r="AA44" s="18"/>
      <c r="AB44" s="8">
        <f>COUNTIF(DailySchedule[[#This Row],[Time1]:[Time24]],Code1)</f>
        <v>0</v>
      </c>
      <c r="AC44" s="8">
        <f>COUNTIF(DailySchedule[[#This Row],[Time1]:[Time24]],Code2)</f>
        <v>0</v>
      </c>
      <c r="AD44" s="8">
        <f>COUNTIF(DailySchedule[[#This Row],[Time1]:[Time24]],Code3)</f>
        <v>0</v>
      </c>
      <c r="AE44" s="8">
        <f>COUNTIF(DailySchedule[[#This Row],[Time1]:[Time24]],Code7)</f>
        <v>0</v>
      </c>
      <c r="AF44" s="9">
        <f>COUNTIF(DailySchedule[[#This Row],[Time1]:[Time24]],Code8)</f>
        <v>0</v>
      </c>
      <c r="AG44" s="8">
        <f>COUNTIF(DailySchedule[[#This Row],[Time1]:[Time24]],Code4)</f>
        <v>0</v>
      </c>
      <c r="AH44" s="8">
        <f>COUNTIF(DailySchedule[[#This Row],[Time1]:[Time24]],Code5)</f>
        <v>0</v>
      </c>
      <c r="AI44" s="8">
        <f>COUNTIF(DailySchedule[[#This Row],[Time1]:[Time24]],Code6)</f>
        <v>0</v>
      </c>
      <c r="AJ44" s="8">
        <f t="array" ref="AJ44">SUMPRODUCT( --(DailySchedule[[#This Row],[Time1]:[Time24]]=TRANSPOSE(CHOOSE({1,2,3},Code4,Code5,Code6))) )</f>
        <v>0</v>
      </c>
    </row>
    <row r="45" spans="2:36" ht="17.25" customHeight="1" x14ac:dyDescent="0.2">
      <c r="B45" s="7">
        <f t="shared" ca="1" si="0"/>
        <v>41965</v>
      </c>
      <c r="C45" s="24"/>
      <c r="D45" s="16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6"/>
      <c r="R45" s="17"/>
      <c r="S45" s="17"/>
      <c r="T45" s="17"/>
      <c r="U45" s="17"/>
      <c r="V45" s="17"/>
      <c r="W45" s="17"/>
      <c r="X45" s="17"/>
      <c r="Y45" s="17"/>
      <c r="Z45" s="17"/>
      <c r="AA45" s="18"/>
      <c r="AB45" s="8">
        <f>COUNTIF(DailySchedule[[#This Row],[Time1]:[Time24]],Code1)</f>
        <v>0</v>
      </c>
      <c r="AC45" s="8">
        <f>COUNTIF(DailySchedule[[#This Row],[Time1]:[Time24]],Code2)</f>
        <v>0</v>
      </c>
      <c r="AD45" s="8">
        <f>COUNTIF(DailySchedule[[#This Row],[Time1]:[Time24]],Code3)</f>
        <v>0</v>
      </c>
      <c r="AE45" s="8">
        <f>COUNTIF(DailySchedule[[#This Row],[Time1]:[Time24]],Code7)</f>
        <v>0</v>
      </c>
      <c r="AF45" s="9">
        <f>COUNTIF(DailySchedule[[#This Row],[Time1]:[Time24]],Code8)</f>
        <v>0</v>
      </c>
      <c r="AG45" s="8">
        <f>COUNTIF(DailySchedule[[#This Row],[Time1]:[Time24]],Code4)</f>
        <v>0</v>
      </c>
      <c r="AH45" s="8">
        <f>COUNTIF(DailySchedule[[#This Row],[Time1]:[Time24]],Code5)</f>
        <v>0</v>
      </c>
      <c r="AI45" s="8">
        <f>COUNTIF(DailySchedule[[#This Row],[Time1]:[Time24]],Code6)</f>
        <v>0</v>
      </c>
      <c r="AJ45" s="8">
        <f t="array" ref="AJ45">SUMPRODUCT( --(DailySchedule[[#This Row],[Time1]:[Time24]]=TRANSPOSE(CHOOSE({1,2,3},Code4,Code5,Code6))) )</f>
        <v>0</v>
      </c>
    </row>
    <row r="46" spans="2:36" ht="17.25" customHeight="1" x14ac:dyDescent="0.2">
      <c r="B46" s="7">
        <f t="shared" ca="1" si="0"/>
        <v>41966</v>
      </c>
      <c r="C46" s="24"/>
      <c r="D46" s="16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6"/>
      <c r="R46" s="17"/>
      <c r="S46" s="17"/>
      <c r="T46" s="17"/>
      <c r="U46" s="17"/>
      <c r="V46" s="17"/>
      <c r="W46" s="17"/>
      <c r="X46" s="17"/>
      <c r="Y46" s="17"/>
      <c r="Z46" s="17"/>
      <c r="AA46" s="18"/>
      <c r="AB46" s="8">
        <f>COUNTIF(DailySchedule[[#This Row],[Time1]:[Time24]],Code1)</f>
        <v>0</v>
      </c>
      <c r="AC46" s="8">
        <f>COUNTIF(DailySchedule[[#This Row],[Time1]:[Time24]],Code2)</f>
        <v>0</v>
      </c>
      <c r="AD46" s="8">
        <f>COUNTIF(DailySchedule[[#This Row],[Time1]:[Time24]],Code3)</f>
        <v>0</v>
      </c>
      <c r="AE46" s="8">
        <f>COUNTIF(DailySchedule[[#This Row],[Time1]:[Time24]],Code7)</f>
        <v>0</v>
      </c>
      <c r="AF46" s="9">
        <f>COUNTIF(DailySchedule[[#This Row],[Time1]:[Time24]],Code8)</f>
        <v>0</v>
      </c>
      <c r="AG46" s="8">
        <f>COUNTIF(DailySchedule[[#This Row],[Time1]:[Time24]],Code4)</f>
        <v>0</v>
      </c>
      <c r="AH46" s="8">
        <f>COUNTIF(DailySchedule[[#This Row],[Time1]:[Time24]],Code5)</f>
        <v>0</v>
      </c>
      <c r="AI46" s="8">
        <f>COUNTIF(DailySchedule[[#This Row],[Time1]:[Time24]],Code6)</f>
        <v>0</v>
      </c>
      <c r="AJ46" s="8">
        <f t="array" ref="AJ46">SUMPRODUCT( --(DailySchedule[[#This Row],[Time1]:[Time24]]=TRANSPOSE(CHOOSE({1,2,3},Code4,Code5,Code6))) )</f>
        <v>0</v>
      </c>
    </row>
    <row r="47" spans="2:36" ht="17.25" customHeight="1" x14ac:dyDescent="0.2">
      <c r="B47" s="7">
        <f t="shared" ca="1" si="0"/>
        <v>41967</v>
      </c>
      <c r="C47" s="24"/>
      <c r="D47" s="16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6"/>
      <c r="R47" s="17"/>
      <c r="S47" s="17"/>
      <c r="T47" s="17"/>
      <c r="U47" s="17"/>
      <c r="V47" s="17"/>
      <c r="W47" s="17"/>
      <c r="X47" s="17"/>
      <c r="Y47" s="17"/>
      <c r="Z47" s="17"/>
      <c r="AA47" s="18"/>
      <c r="AB47" s="8">
        <f>COUNTIF(DailySchedule[[#This Row],[Time1]:[Time24]],Code1)</f>
        <v>0</v>
      </c>
      <c r="AC47" s="8">
        <f>COUNTIF(DailySchedule[[#This Row],[Time1]:[Time24]],Code2)</f>
        <v>0</v>
      </c>
      <c r="AD47" s="8">
        <f>COUNTIF(DailySchedule[[#This Row],[Time1]:[Time24]],Code3)</f>
        <v>0</v>
      </c>
      <c r="AE47" s="8">
        <f>COUNTIF(DailySchedule[[#This Row],[Time1]:[Time24]],Code7)</f>
        <v>0</v>
      </c>
      <c r="AF47" s="9">
        <f>COUNTIF(DailySchedule[[#This Row],[Time1]:[Time24]],Code8)</f>
        <v>0</v>
      </c>
      <c r="AG47" s="8">
        <f>COUNTIF(DailySchedule[[#This Row],[Time1]:[Time24]],Code4)</f>
        <v>0</v>
      </c>
      <c r="AH47" s="8">
        <f>COUNTIF(DailySchedule[[#This Row],[Time1]:[Time24]],Code5)</f>
        <v>0</v>
      </c>
      <c r="AI47" s="8">
        <f>COUNTIF(DailySchedule[[#This Row],[Time1]:[Time24]],Code6)</f>
        <v>0</v>
      </c>
      <c r="AJ47" s="8">
        <f t="array" ref="AJ47">SUMPRODUCT( --(DailySchedule[[#This Row],[Time1]:[Time24]]=TRANSPOSE(CHOOSE({1,2,3},Code4,Code5,Code6))) )</f>
        <v>0</v>
      </c>
    </row>
  </sheetData>
  <mergeCells count="16">
    <mergeCell ref="G9:H9"/>
    <mergeCell ref="P7:Q7"/>
    <mergeCell ref="P4:Q4"/>
    <mergeCell ref="P5:Q5"/>
    <mergeCell ref="P6:Q6"/>
    <mergeCell ref="G4:H4"/>
    <mergeCell ref="G5:H5"/>
    <mergeCell ref="G6:H6"/>
    <mergeCell ref="G7:H7"/>
    <mergeCell ref="G8:H8"/>
    <mergeCell ref="AB16:AF16"/>
    <mergeCell ref="AG16:AJ16"/>
    <mergeCell ref="D16:P16"/>
    <mergeCell ref="Q16:AA16"/>
    <mergeCell ref="B16:B17"/>
    <mergeCell ref="C16:C17"/>
  </mergeCells>
  <conditionalFormatting sqref="D18:AA47">
    <cfRule type="expression" dxfId="55" priority="12">
      <formula>D18=Code6</formula>
    </cfRule>
    <cfRule type="expression" dxfId="54" priority="13">
      <formula>D18=Code5</formula>
    </cfRule>
    <cfRule type="expression" dxfId="53" priority="14">
      <formula>D18=Code4</formula>
    </cfRule>
    <cfRule type="expression" dxfId="52" priority="15">
      <formula>D18=Code3</formula>
    </cfRule>
    <cfRule type="expression" dxfId="51" priority="16">
      <formula>D18=Code2</formula>
    </cfRule>
    <cfRule type="expression" dxfId="50" priority="17">
      <formula>D18=Code1</formula>
    </cfRule>
  </conditionalFormatting>
  <conditionalFormatting sqref="AB18:AJ47">
    <cfRule type="expression" dxfId="49" priority="3">
      <formula>SUM($AB18:$AJ18)=0</formula>
    </cfRule>
  </conditionalFormatting>
  <conditionalFormatting sqref="D18:AA47">
    <cfRule type="expression" dxfId="48" priority="1">
      <formula>D18=Code8</formula>
    </cfRule>
    <cfRule type="expression" dxfId="47" priority="2">
      <formula>D18=Code7</formula>
    </cfRule>
  </conditionalFormatting>
  <printOptions horizontalCentered="1"/>
  <pageMargins left="0.25" right="0.25" top="0.75" bottom="0.75" header="0.3" footer="0.3"/>
  <pageSetup scale="66" orientation="portrait" r:id="rId1"/>
  <headerFooter differentFirst="1">
    <oddFooter>Page &amp;P of &amp;N</oddFooter>
  </headerFooter>
  <ignoredErrors>
    <ignoredError sqref="B18:B47" calculatedColumn="1"/>
  </ignoredErrors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069407D1-048A-4F7F-99FD-DE30BC77F6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Schedule &amp; Weight Tracker</vt:lpstr>
      <vt:lpstr>Code1</vt:lpstr>
      <vt:lpstr>Code1Name</vt:lpstr>
      <vt:lpstr>Code2</vt:lpstr>
      <vt:lpstr>Code2Name</vt:lpstr>
      <vt:lpstr>Code3</vt:lpstr>
      <vt:lpstr>Code3Name</vt:lpstr>
      <vt:lpstr>Code4</vt:lpstr>
      <vt:lpstr>Code4Name</vt:lpstr>
      <vt:lpstr>Code5</vt:lpstr>
      <vt:lpstr>Code5Name</vt:lpstr>
      <vt:lpstr>Code6</vt:lpstr>
      <vt:lpstr>Code6Name</vt:lpstr>
      <vt:lpstr>Code7</vt:lpstr>
      <vt:lpstr>Code7Name</vt:lpstr>
      <vt:lpstr>Code8</vt:lpstr>
      <vt:lpstr>Code8Name</vt:lpstr>
      <vt:lpstr>DailyActivities</vt:lpstr>
      <vt:lpstr>'Schedule &amp; Weight Tracker'!Print_Titles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Kenan Çılman</dc:creator>
  <cp:keywords/>
  <cp:lastModifiedBy>Kenan Çılman</cp:lastModifiedBy>
  <dcterms:created xsi:type="dcterms:W3CDTF">2014-10-26T17:03:33Z</dcterms:created>
  <dcterms:modified xsi:type="dcterms:W3CDTF">2014-10-26T17:03:33Z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TC040223889991</vt:lpwstr>
  </property>
</Properties>
</file>