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15870" windowHeight="8190"/>
  </bookViews>
  <sheets>
    <sheet name="Dashboard" sheetId="6" r:id="rId1"/>
    <sheet name="StatusReport" sheetId="5" r:id="rId2"/>
    <sheet name="BogusAssetPlan" sheetId="2" r:id="rId3"/>
    <sheet name="BogusNames" sheetId="1" r:id="rId4"/>
    <sheet name="BogusHRBand" sheetId="3" r:id="rId5"/>
  </sheets>
  <definedNames>
    <definedName name="_xlnm._FilterDatabase" localSheetId="2" hidden="1">BogusAssetPlan!$A$2:$H$102</definedName>
    <definedName name="_xlnm._FilterDatabase" localSheetId="4" hidden="1">BogusHRBand!$A$2:$B$102</definedName>
    <definedName name="_xlnm.Print_Area" localSheetId="2">BogusAssetPlan!$A$2:$H$102</definedName>
    <definedName name="_xlnm.Print_Area" localSheetId="3">BogusNames!$A$2:$E$102</definedName>
    <definedName name="_xlnm.Print_Area" localSheetId="0">Dashboard!$E$10:$F$14</definedName>
    <definedName name="_xlnm.Print_Area" localSheetId="1">StatusReport!$D$2:$G$23</definedName>
    <definedName name="_xlnm.Print_Titles" localSheetId="3">BogusNames!$2:$2</definedName>
  </definedNames>
  <calcPr calcId="125725"/>
</workbook>
</file>

<file path=xl/calcChain.xml><?xml version="1.0" encoding="utf-8"?>
<calcChain xmlns="http://schemas.openxmlformats.org/spreadsheetml/2006/main">
  <c r="F5" i="5"/>
  <c r="G22" a="1"/>
  <c r="G22" s="1"/>
  <c r="G21" a="1"/>
  <c r="G21" s="1"/>
  <c r="G20" a="1"/>
  <c r="G20" s="1"/>
  <c r="G19" a="1"/>
  <c r="G19" s="1"/>
  <c r="G18" a="1"/>
  <c r="G18" s="1"/>
  <c r="G23" s="1"/>
  <c r="G9" l="1"/>
  <c r="G8"/>
  <c r="G7"/>
  <c r="G6"/>
  <c r="G5"/>
  <c r="G10" s="1"/>
  <c r="G4" i="2"/>
  <c r="H4" s="1"/>
  <c r="G5"/>
  <c r="H5" s="1"/>
  <c r="G6"/>
  <c r="H6" s="1"/>
  <c r="G7"/>
  <c r="H7" s="1"/>
  <c r="G8"/>
  <c r="H8" s="1"/>
  <c r="G9"/>
  <c r="H9" s="1"/>
  <c r="G10"/>
  <c r="H10" s="1"/>
  <c r="G11"/>
  <c r="H11" s="1"/>
  <c r="G12"/>
  <c r="H12" s="1"/>
  <c r="G13"/>
  <c r="H13" s="1"/>
  <c r="G14"/>
  <c r="H14" s="1"/>
  <c r="G15"/>
  <c r="H15" s="1"/>
  <c r="G16"/>
  <c r="H16" s="1"/>
  <c r="G17"/>
  <c r="H17" s="1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G28"/>
  <c r="H28" s="1"/>
  <c r="G29"/>
  <c r="H29" s="1"/>
  <c r="G30"/>
  <c r="H30" s="1"/>
  <c r="G31"/>
  <c r="H31" s="1"/>
  <c r="G32"/>
  <c r="H32" s="1"/>
  <c r="G33"/>
  <c r="H33" s="1"/>
  <c r="G34"/>
  <c r="H34" s="1"/>
  <c r="G35"/>
  <c r="H35" s="1"/>
  <c r="G36"/>
  <c r="H36" s="1"/>
  <c r="G37"/>
  <c r="H37" s="1"/>
  <c r="G38"/>
  <c r="H38" s="1"/>
  <c r="G39"/>
  <c r="H39" s="1"/>
  <c r="G40"/>
  <c r="H40" s="1"/>
  <c r="G41"/>
  <c r="H41" s="1"/>
  <c r="G42"/>
  <c r="H42" s="1"/>
  <c r="G43"/>
  <c r="H43" s="1"/>
  <c r="G44"/>
  <c r="H44" s="1"/>
  <c r="G45"/>
  <c r="H45" s="1"/>
  <c r="G46"/>
  <c r="H46" s="1"/>
  <c r="G47"/>
  <c r="H47" s="1"/>
  <c r="G48"/>
  <c r="H48" s="1"/>
  <c r="G49"/>
  <c r="H49" s="1"/>
  <c r="G50"/>
  <c r="H50" s="1"/>
  <c r="G51"/>
  <c r="H51" s="1"/>
  <c r="G52"/>
  <c r="H52" s="1"/>
  <c r="G53"/>
  <c r="H53" s="1"/>
  <c r="G54"/>
  <c r="H54" s="1"/>
  <c r="G55"/>
  <c r="H55" s="1"/>
  <c r="G56"/>
  <c r="H56" s="1"/>
  <c r="G57"/>
  <c r="H57" s="1"/>
  <c r="G58"/>
  <c r="H58" s="1"/>
  <c r="G59"/>
  <c r="H59" s="1"/>
  <c r="G60"/>
  <c r="H60" s="1"/>
  <c r="G61"/>
  <c r="H61" s="1"/>
  <c r="G62"/>
  <c r="H62" s="1"/>
  <c r="G63"/>
  <c r="H63" s="1"/>
  <c r="G64"/>
  <c r="H64" s="1"/>
  <c r="G65"/>
  <c r="H65" s="1"/>
  <c r="G66"/>
  <c r="H66" s="1"/>
  <c r="G67"/>
  <c r="H67" s="1"/>
  <c r="G68"/>
  <c r="H68" s="1"/>
  <c r="G69"/>
  <c r="H69" s="1"/>
  <c r="G70"/>
  <c r="H70" s="1"/>
  <c r="G71"/>
  <c r="H71" s="1"/>
  <c r="G72"/>
  <c r="H72" s="1"/>
  <c r="G73"/>
  <c r="H73" s="1"/>
  <c r="G74"/>
  <c r="H74" s="1"/>
  <c r="G75"/>
  <c r="H75" s="1"/>
  <c r="G76"/>
  <c r="H76" s="1"/>
  <c r="G77"/>
  <c r="H77" s="1"/>
  <c r="G78"/>
  <c r="H78" s="1"/>
  <c r="G79"/>
  <c r="H79" s="1"/>
  <c r="G80"/>
  <c r="H80" s="1"/>
  <c r="G81"/>
  <c r="H81" s="1"/>
  <c r="G82"/>
  <c r="H82" s="1"/>
  <c r="G83"/>
  <c r="H83" s="1"/>
  <c r="G84"/>
  <c r="H84" s="1"/>
  <c r="G85"/>
  <c r="H85" s="1"/>
  <c r="G86"/>
  <c r="H86" s="1"/>
  <c r="G87"/>
  <c r="H87" s="1"/>
  <c r="G88"/>
  <c r="H88" s="1"/>
  <c r="G89"/>
  <c r="H89" s="1"/>
  <c r="G90"/>
  <c r="H90" s="1"/>
  <c r="G91"/>
  <c r="H91" s="1"/>
  <c r="G92"/>
  <c r="H92" s="1"/>
  <c r="G93"/>
  <c r="H93" s="1"/>
  <c r="G94"/>
  <c r="H94" s="1"/>
  <c r="G95"/>
  <c r="H95" s="1"/>
  <c r="G96"/>
  <c r="H96" s="1"/>
  <c r="G97"/>
  <c r="H97" s="1"/>
  <c r="G98"/>
  <c r="H98" s="1"/>
  <c r="G99"/>
  <c r="H99" s="1"/>
  <c r="G100"/>
  <c r="H100" s="1"/>
  <c r="G101"/>
  <c r="H101" s="1"/>
  <c r="G102"/>
  <c r="H102" s="1"/>
  <c r="G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3"/>
  <c r="H3" l="1"/>
  <c r="F22" i="5" a="1"/>
  <c r="F22" s="1"/>
  <c r="F19" a="1"/>
  <c r="F19" s="1"/>
  <c r="F21" a="1"/>
  <c r="F21" s="1"/>
  <c r="E21" a="1"/>
  <c r="E21" s="1"/>
  <c r="E19" a="1"/>
  <c r="E19" s="1"/>
  <c r="E20" a="1"/>
  <c r="E20" s="1"/>
  <c r="F20" a="1"/>
  <c r="F20" s="1"/>
  <c r="F18" a="1"/>
  <c r="F18" s="1"/>
  <c r="F23" s="1"/>
  <c r="E22" a="1"/>
  <c r="E22" s="1"/>
  <c r="E18" a="1"/>
  <c r="E18" s="1"/>
  <c r="F9"/>
  <c r="F6"/>
  <c r="F8"/>
  <c r="F7"/>
  <c r="E8"/>
  <c r="E5"/>
  <c r="E7"/>
  <c r="E9"/>
  <c r="E6"/>
  <c r="E23" l="1"/>
  <c r="F10"/>
  <c r="E10"/>
</calcChain>
</file>

<file path=xl/sharedStrings.xml><?xml version="1.0" encoding="utf-8"?>
<sst xmlns="http://schemas.openxmlformats.org/spreadsheetml/2006/main" count="1044" uniqueCount="443">
  <si>
    <t>Email</t>
  </si>
  <si>
    <t>Street Address</t>
  </si>
  <si>
    <t>State</t>
  </si>
  <si>
    <t>Brandon Z. Dorsey</t>
  </si>
  <si>
    <t>a@diamnuncullamcorper.edu</t>
  </si>
  <si>
    <t>593-6942 Vitae Street</t>
  </si>
  <si>
    <t>Linus W. Francis</t>
  </si>
  <si>
    <t>ut@nostraper.edu</t>
  </si>
  <si>
    <t>6413 Nascetur Rd.</t>
  </si>
  <si>
    <t>KS</t>
  </si>
  <si>
    <t>Roth B. Giles</t>
  </si>
  <si>
    <t>imperdiet.dictum.magna@Fuscemi.com</t>
  </si>
  <si>
    <t>235-384 Integer Road</t>
  </si>
  <si>
    <t>Lucy G. Woodard</t>
  </si>
  <si>
    <t>ridiculus@Phasellus.org</t>
  </si>
  <si>
    <t>P.O. Box 505, 2390 Sapien. Avenue</t>
  </si>
  <si>
    <t>Blaze M. Barnett</t>
  </si>
  <si>
    <t>rutrum.lorem@vestibulumMauris.ca</t>
  </si>
  <si>
    <t>566-8464 Id Av.</t>
  </si>
  <si>
    <t>Angelica B. Vargas</t>
  </si>
  <si>
    <t>tellus.imperdiet.non@antedictum.edu</t>
  </si>
  <si>
    <t>1215 Elit. Ave</t>
  </si>
  <si>
    <t>Colby N. Bowers</t>
  </si>
  <si>
    <t>nonummy@laciniaatiaculis.ca</t>
  </si>
  <si>
    <t>P.O. Box 740, 3464 Libero Street</t>
  </si>
  <si>
    <t>Jarrod E. Bush</t>
  </si>
  <si>
    <t>fames.ac@mauris.org</t>
  </si>
  <si>
    <t>P.O. Box 498, 8239 Ultrices Ave</t>
  </si>
  <si>
    <t>Kyla M. Velasquez</t>
  </si>
  <si>
    <t>scelerisque.sed.sapien@eleifend.edu</t>
  </si>
  <si>
    <t>P.O. Box 943, 2313 Scelerisque, St.</t>
  </si>
  <si>
    <t>Natalie F. Peck</t>
  </si>
  <si>
    <t>nunc.id@loremlorem.org</t>
  </si>
  <si>
    <t>618-1273 Gravida St.</t>
  </si>
  <si>
    <t>Daria B. Bradley</t>
  </si>
  <si>
    <t>arcu.eu@magna.ca</t>
  </si>
  <si>
    <t>398-9009 Quis, St.</t>
  </si>
  <si>
    <t>Isadora A. Larsen</t>
  </si>
  <si>
    <t>quis.pede@ipsumSuspendisse.ca</t>
  </si>
  <si>
    <t>Ap #244-967 Sem Avenue</t>
  </si>
  <si>
    <t>Chaney S. Callahan</t>
  </si>
  <si>
    <t>justo.Praesent@nostra.edu</t>
  </si>
  <si>
    <t>5232 Nisi Rd.</t>
  </si>
  <si>
    <t>Travis L. Santana</t>
  </si>
  <si>
    <t>fermentum.risus.at@velit.ca</t>
  </si>
  <si>
    <t>604-5053 Lectus Street</t>
  </si>
  <si>
    <t>Bruce C. Glenn</t>
  </si>
  <si>
    <t>eu@arcuVestibulumante.ca</t>
  </si>
  <si>
    <t>P.O. Box 814, 5767 Ultricies Ave</t>
  </si>
  <si>
    <t>Duncan C. Humphrey</t>
  </si>
  <si>
    <t>dolor.nonummy@ametrisusDonec.org</t>
  </si>
  <si>
    <t>P.O. Box 187, 887 Sed Ave</t>
  </si>
  <si>
    <t>Noble X. Witt</t>
  </si>
  <si>
    <t>mollis.nec@dolorquamelementum.ca</t>
  </si>
  <si>
    <t>7033 Facilisis Road</t>
  </si>
  <si>
    <t>Hedy R. Hensley</t>
  </si>
  <si>
    <t>Suspendisse.aliquet@purusDuiselementum.edu</t>
  </si>
  <si>
    <t>812-8344 Id St.</t>
  </si>
  <si>
    <t>Gareth T. Hall</t>
  </si>
  <si>
    <t>pede.Cras.vulputate@convallisantelectus.org</t>
  </si>
  <si>
    <t>241-9680 Nulla Rd.</t>
  </si>
  <si>
    <t>Gannon T. Foreman</t>
  </si>
  <si>
    <t>Integer.eu@arcuiaculis.com</t>
  </si>
  <si>
    <t>Ap #941-2916 Tincidunt Avenue</t>
  </si>
  <si>
    <t>Rosalyn X. Sanchez</t>
  </si>
  <si>
    <t>orci.tincidunt@libero.com</t>
  </si>
  <si>
    <t>Ap #812-7809 Augue Rd.</t>
  </si>
  <si>
    <t>Slade D. Blair</t>
  </si>
  <si>
    <t>Nam.ac.nulla@aliquam.edu</t>
  </si>
  <si>
    <t>9702 Quis St.</t>
  </si>
  <si>
    <t>Mollie N. Ortiz</t>
  </si>
  <si>
    <t>purus@ac.ca</t>
  </si>
  <si>
    <t>P.O. Box 751, 3973 Id Rd.</t>
  </si>
  <si>
    <t>Colorado S. Caldwell</t>
  </si>
  <si>
    <t>eu.arcu@rhoncusNullam.com</t>
  </si>
  <si>
    <t>426-2437 Mus. Rd.</t>
  </si>
  <si>
    <t>Germane P. Hogan</t>
  </si>
  <si>
    <t>lacus.vestibulum.lorem@sapien.ca</t>
  </si>
  <si>
    <t>P.O. Box 683, 1575 Risus St.</t>
  </si>
  <si>
    <t>Omar B. Woodard</t>
  </si>
  <si>
    <t>orci@ametrisus.com</t>
  </si>
  <si>
    <t>338-8119 Nunc. Road</t>
  </si>
  <si>
    <t>Jana W. Higgins</t>
  </si>
  <si>
    <t>nunc.sed@malesuadavel.com</t>
  </si>
  <si>
    <t>8064 Semper Av.</t>
  </si>
  <si>
    <t>Leigh G. Miles</t>
  </si>
  <si>
    <t>Integer.aliquam@idnunc.ca</t>
  </si>
  <si>
    <t>Ap #392-7605 Id Street</t>
  </si>
  <si>
    <t>Sloane E. Bird</t>
  </si>
  <si>
    <t>pede.Suspendisse.dui@lacinia.ca</t>
  </si>
  <si>
    <t>466-7248 Eleifend St.</t>
  </si>
  <si>
    <t>Kiayada P. Mccullough</t>
  </si>
  <si>
    <t>amet.ornare.lectus@facilisisfacilisismagna.com</t>
  </si>
  <si>
    <t>Ap #731-1835 Aliquam St.</t>
  </si>
  <si>
    <t>Wallace F. York</t>
  </si>
  <si>
    <t>Aenean@idnunc.ca</t>
  </si>
  <si>
    <t>P.O. Box 135, 5918 Dui Avenue</t>
  </si>
  <si>
    <t>Ezra I. Quinn</t>
  </si>
  <si>
    <t>est.ac@imperdiet.com</t>
  </si>
  <si>
    <t>P.O. Box 698, 4312 Tincidunt Road</t>
  </si>
  <si>
    <t>Maisie Z. Hays</t>
  </si>
  <si>
    <t>magna.Ut@Sed.com</t>
  </si>
  <si>
    <t>471-7822 Nunc St.</t>
  </si>
  <si>
    <t>Nell D. Hall</t>
  </si>
  <si>
    <t>neque@turpisnecmauris.org</t>
  </si>
  <si>
    <t>9304 Morbi Rd.</t>
  </si>
  <si>
    <t>Rachel V. Walker</t>
  </si>
  <si>
    <t>libero.Proin.mi@nibh.org</t>
  </si>
  <si>
    <t>Ap #588-7196 Consequat St.</t>
  </si>
  <si>
    <t>Hedy A. Bruce</t>
  </si>
  <si>
    <t>montes.nascetur.ridiculus@Phaselluselitpede.org</t>
  </si>
  <si>
    <t>9593 Malesuada Street</t>
  </si>
  <si>
    <t>Brian V. Stevens</t>
  </si>
  <si>
    <t>et@elitEtiam.org</t>
  </si>
  <si>
    <t>9631 Scelerisque, Rd.</t>
  </si>
  <si>
    <t>Wing H. Christian</t>
  </si>
  <si>
    <t>euismod.urna.Nullam@adipiscingelit.com</t>
  </si>
  <si>
    <t>4488 Amet, St.</t>
  </si>
  <si>
    <t>Nichole E. Francis</t>
  </si>
  <si>
    <t>tortor@Integersem.org</t>
  </si>
  <si>
    <t>P.O. Box 576, 6697 Nisi Ave</t>
  </si>
  <si>
    <t>George Z. Stephens</t>
  </si>
  <si>
    <t>vestibulum.massa.rutrum@Quisqueporttitoreros.com</t>
  </si>
  <si>
    <t>P.O. Box 350, 1315 Magna. Av.</t>
  </si>
  <si>
    <t>Margaret G. Gallagher</t>
  </si>
  <si>
    <t>dignissim.lacus@arcuimperdietullamcorper.org</t>
  </si>
  <si>
    <t>9255 Ligula St.</t>
  </si>
  <si>
    <t>Barrett E. Foster</t>
  </si>
  <si>
    <t>Nam.consequat@Suspendisse.edu</t>
  </si>
  <si>
    <t>737-7826 Sodales St.</t>
  </si>
  <si>
    <t>Burton J. Jordan</t>
  </si>
  <si>
    <t>Praesent.interdum.ligula@quis.org</t>
  </si>
  <si>
    <t>5201 Laoreet Rd.</t>
  </si>
  <si>
    <t>Brennan T. Dickson</t>
  </si>
  <si>
    <t>ornare.egestas@odio.edu</t>
  </si>
  <si>
    <t>Ap #926-4343 Elementum Street</t>
  </si>
  <si>
    <t>Rashad V. Chan</t>
  </si>
  <si>
    <t>erat@arcuVestibulumante.org</t>
  </si>
  <si>
    <t>P.O. Box 123, 8514 Semper Rd.</t>
  </si>
  <si>
    <t>Hedda V. Marsh</t>
  </si>
  <si>
    <t>ultrices.iaculis.odio@pellentesqueSeddictum.edu</t>
  </si>
  <si>
    <t>Ap #135-8399 Id Ave</t>
  </si>
  <si>
    <t>Charlotte W. Britt</t>
  </si>
  <si>
    <t>ipsum.Donec.sollicitudin@magnisdisparturient.com</t>
  </si>
  <si>
    <t>P.O. Box 345, 8234 Integer Street</t>
  </si>
  <si>
    <t>Zena I. Mueller</t>
  </si>
  <si>
    <t>ac.arcu.Nunc@euultrices.org</t>
  </si>
  <si>
    <t>Ap #341-632 Arcu. Avenue</t>
  </si>
  <si>
    <t>McKenzie P. Riggs</t>
  </si>
  <si>
    <t>ut.aliquam.iaculis@velpedeblandit.org</t>
  </si>
  <si>
    <t>6373 Cum Road</t>
  </si>
  <si>
    <t>Risa E. Alston</t>
  </si>
  <si>
    <t>sed.hendrerit.a@Maurisquisturpis.edu</t>
  </si>
  <si>
    <t>Ap #940-569 Nonummy. Road</t>
  </si>
  <si>
    <t>Nero F. Ware</t>
  </si>
  <si>
    <t>Aliquam.ornare@nec.com</t>
  </si>
  <si>
    <t>951 Egestas. Rd.</t>
  </si>
  <si>
    <t>Brody C. Marsh</t>
  </si>
  <si>
    <t>diam.nunc@tinciduntadipiscingMauris.edu</t>
  </si>
  <si>
    <t>281-6674 A Avenue</t>
  </si>
  <si>
    <t>Yuri V. Saunders</t>
  </si>
  <si>
    <t>neque@atvelitPellentesque.ca</t>
  </si>
  <si>
    <t>Ap #507-910 Gravida Rd.</t>
  </si>
  <si>
    <t>Allistair X. Irwin</t>
  </si>
  <si>
    <t>tellus@lorem.edu</t>
  </si>
  <si>
    <t>P.O. Box 689, 3567 Magna Rd.</t>
  </si>
  <si>
    <t>Noelani P. Gallagher</t>
  </si>
  <si>
    <t>vulputate@nec.org</t>
  </si>
  <si>
    <t>3899 Pellentesque St.</t>
  </si>
  <si>
    <t>Amity L. Drake</t>
  </si>
  <si>
    <t>ipsum.dolor.sit@Vivamusmolestie.edu</t>
  </si>
  <si>
    <t>5594 Auctor Av.</t>
  </si>
  <si>
    <t>Chancellor U. Butler</t>
  </si>
  <si>
    <t>sodales@eueuismodac.ca</t>
  </si>
  <si>
    <t>Ap #762-2977 Sodales Street</t>
  </si>
  <si>
    <t>Hasad A. Patel</t>
  </si>
  <si>
    <t>hendrerit.id.ante@posuerecubiliaCurae;.edu</t>
  </si>
  <si>
    <t>596-1148 Integer Avenue</t>
  </si>
  <si>
    <t>Iona I. Caldwell</t>
  </si>
  <si>
    <t>ultricies.sem.magna@ut.com</t>
  </si>
  <si>
    <t>3730 Vestibulum St.</t>
  </si>
  <si>
    <t>Drake A. Keller</t>
  </si>
  <si>
    <t>enim.nec@turpis.org</t>
  </si>
  <si>
    <t>P.O. Box 372, 5975 Odio. St.</t>
  </si>
  <si>
    <t>Daria Y. Hines</t>
  </si>
  <si>
    <t>accumsan@interdumligulaeu.edu</t>
  </si>
  <si>
    <t>Ap #919-331 Sapien. Rd.</t>
  </si>
  <si>
    <t>Asher N. Franks</t>
  </si>
  <si>
    <t>nisi@Pellentesqueutipsum.ca</t>
  </si>
  <si>
    <t>P.O. Box 401, 1472 Quisque Ave</t>
  </si>
  <si>
    <t>Rinah U. Sellers</t>
  </si>
  <si>
    <t>id.magna@viverraMaecenasiaculis.com</t>
  </si>
  <si>
    <t>P.O. Box 933, 6038 Nullam Street</t>
  </si>
  <si>
    <t>Russell B. Simpson</t>
  </si>
  <si>
    <t>purus.accumsan@quamCurabitur.edu</t>
  </si>
  <si>
    <t>P.O. Box 172, 8978 Morbi St.</t>
  </si>
  <si>
    <t>Perry Q. Sexton</t>
  </si>
  <si>
    <t>neque@atiaculis.com</t>
  </si>
  <si>
    <t>Ap #572-6247 Euismod Ave</t>
  </si>
  <si>
    <t>Nissim A. Buck</t>
  </si>
  <si>
    <t>Mauris.non.dui@sem.edu</t>
  </si>
  <si>
    <t>890-5236 Lorem Ave</t>
  </si>
  <si>
    <t>Phelan G. Cortez</t>
  </si>
  <si>
    <t>lacus.varius@Suspendissealiquetsem.org</t>
  </si>
  <si>
    <t>Ap #524-9116 Feugiat. Av.</t>
  </si>
  <si>
    <t>Dane B. Cohen</t>
  </si>
  <si>
    <t>lorem.ipsum.sodales@esttemporbibendum.com</t>
  </si>
  <si>
    <t>600-975 Erat Av.</t>
  </si>
  <si>
    <t>Madison Z. Flores</t>
  </si>
  <si>
    <t>Suspendisse.commodo@velarcu.com</t>
  </si>
  <si>
    <t>Ap #729-3354 Est, St.</t>
  </si>
  <si>
    <t>Christopher W. Hopkins</t>
  </si>
  <si>
    <t>augue@aliquetvel.org</t>
  </si>
  <si>
    <t>Ap #799-2502 Turpis Avenue</t>
  </si>
  <si>
    <t>FL</t>
  </si>
  <si>
    <t>Lee Z. Townsend</t>
  </si>
  <si>
    <t>Sed.eu.nibh@accumsansedfacilisis.edu</t>
  </si>
  <si>
    <t>151-2549 Sed Av.</t>
  </si>
  <si>
    <t>Leo M. Compton</t>
  </si>
  <si>
    <t>ac.mattis@a.org</t>
  </si>
  <si>
    <t>4879 Curabitur Av.</t>
  </si>
  <si>
    <t>Dieter Z. Kelley</t>
  </si>
  <si>
    <t>ornare@dictumeu.org</t>
  </si>
  <si>
    <t>676-2299 Sociis Rd.</t>
  </si>
  <si>
    <t>Kenneth U. Britt</t>
  </si>
  <si>
    <t>nunc.ullamcorper@dolordapibusgravida.org</t>
  </si>
  <si>
    <t>458-4904 Nam Avenue</t>
  </si>
  <si>
    <t>Frances A. Huffman</t>
  </si>
  <si>
    <t>placerat.eget.venenatis@dictumeueleifend.com</t>
  </si>
  <si>
    <t>P.O. Box 534, 8474 Suspendisse Ave</t>
  </si>
  <si>
    <t>Kai Z. Jimenez</t>
  </si>
  <si>
    <t>Vestibulum.accumsan@ipsumdolor.com</t>
  </si>
  <si>
    <t>Ap #187-6172 Phasellus St.</t>
  </si>
  <si>
    <t>Naida E. Booth</t>
  </si>
  <si>
    <t>urna.suscipit@tempusrisus.edu</t>
  </si>
  <si>
    <t>626-3568 Cursus. Av.</t>
  </si>
  <si>
    <t>Logan V. Noel</t>
  </si>
  <si>
    <t>vehicula.Pellentesque.tincidunt@ligulaAliquamerat.ca</t>
  </si>
  <si>
    <t>P.O. Box 513, 3071 Fermentum St.</t>
  </si>
  <si>
    <t>Moana G. Norris</t>
  </si>
  <si>
    <t>Sed.nunc@sitametluctus.org</t>
  </si>
  <si>
    <t>7719 Molestie Street</t>
  </si>
  <si>
    <t>Tobias U. Cantrell</t>
  </si>
  <si>
    <t>metus.Vivamus.euismod@est.org</t>
  </si>
  <si>
    <t>Ap #277-8557 Urna. St.</t>
  </si>
  <si>
    <t>Evan E. Sanford</t>
  </si>
  <si>
    <t>amet.risus@Proin.edu</t>
  </si>
  <si>
    <t>6893 Ligula Street</t>
  </si>
  <si>
    <t>Kaden A. Hood</t>
  </si>
  <si>
    <t>Duis.cursus@Donectincidunt.com</t>
  </si>
  <si>
    <t>P.O. Box 501, 1914 Phasellus Av.</t>
  </si>
  <si>
    <t>Tashya V. Alvarado</t>
  </si>
  <si>
    <t>arcu.Morbi.sit@lobortisquam.org</t>
  </si>
  <si>
    <t>Ap #309-9505 Ipsum Rd.</t>
  </si>
  <si>
    <t>Allegra R. Barlow</t>
  </si>
  <si>
    <t>Aliquam.ultrices.iaculis@nibh.ca</t>
  </si>
  <si>
    <t>Ap #680-9154 Consequat Avenue</t>
  </si>
  <si>
    <t>Vladimir K. Christensen</t>
  </si>
  <si>
    <t>Nunc.ac@urnajusto.org</t>
  </si>
  <si>
    <t>144 Ut Avenue</t>
  </si>
  <si>
    <t>CA</t>
  </si>
  <si>
    <t>Adam M. Barlow</t>
  </si>
  <si>
    <t>vulputate.lacus.Cras@Nulla.ca</t>
  </si>
  <si>
    <t>456-214 Tincidunt St.</t>
  </si>
  <si>
    <t>Stella V. Collier</t>
  </si>
  <si>
    <t>eu.nulla.at@Pellentesquehabitantmorbi.edu</t>
  </si>
  <si>
    <t>P.O. Box 790, 3122 Nulla Street</t>
  </si>
  <si>
    <t>Belle Q. Weber</t>
  </si>
  <si>
    <t>dapibus@at.ca</t>
  </si>
  <si>
    <t>563-6735 Cum Rd.</t>
  </si>
  <si>
    <t>Acton Z. Clay</t>
  </si>
  <si>
    <t>mauris@nonhendreritid.org</t>
  </si>
  <si>
    <t>P.O. Box 928, 2054 Pharetra, Street</t>
  </si>
  <si>
    <t>Kevin X. Page</t>
  </si>
  <si>
    <t>mauris@Vivamusrhoncus.edu</t>
  </si>
  <si>
    <t>5400 Gravida Avenue</t>
  </si>
  <si>
    <t>Hayfa Y. Avila</t>
  </si>
  <si>
    <t>Mauris@dictum.com</t>
  </si>
  <si>
    <t>4880 Suscipit St.</t>
  </si>
  <si>
    <t>Roanna N. Francis</t>
  </si>
  <si>
    <t>metus.In@ipsumcursus.com</t>
  </si>
  <si>
    <t>1844 Et, St.</t>
  </si>
  <si>
    <t>Cleo Q. Vang</t>
  </si>
  <si>
    <t>Donec@mattisornarelectus.org</t>
  </si>
  <si>
    <t>8760 Aliquet St.</t>
  </si>
  <si>
    <t>Stacy J. Whitley</t>
  </si>
  <si>
    <t>aliquam.enim@Nunclectus.org</t>
  </si>
  <si>
    <t>3822 In, Ave</t>
  </si>
  <si>
    <t>Myles P. Andrews</t>
  </si>
  <si>
    <t>dictum.eleifend.nunc@Inat.com</t>
  </si>
  <si>
    <t>9955 Amet, Ave</t>
  </si>
  <si>
    <t>Vance X. Gamble</t>
  </si>
  <si>
    <t>eu@hendrerita.ca</t>
  </si>
  <si>
    <t>Ap #784-6097 Dui, Avenue</t>
  </si>
  <si>
    <t>Griffin J. Huber</t>
  </si>
  <si>
    <t>Maecenas.libero@dignissim.ca</t>
  </si>
  <si>
    <t>P.O. Box 685, 1083 Condimentum. Ave</t>
  </si>
  <si>
    <t>Kennedy L. Harris</t>
  </si>
  <si>
    <t>metus.In@habitant.ca</t>
  </si>
  <si>
    <t>Ap #983-4083 Diam Avenue</t>
  </si>
  <si>
    <t>Frances K. Benjamin</t>
  </si>
  <si>
    <t>iaculis@adipiscing.com</t>
  </si>
  <si>
    <t>434-6145 In St.</t>
  </si>
  <si>
    <t>Justin N. Odom</t>
  </si>
  <si>
    <t>lobortis.risus@purusNullam.edu</t>
  </si>
  <si>
    <t>Ap #780-2441 Mauris St.</t>
  </si>
  <si>
    <t>Emp#</t>
  </si>
  <si>
    <t>8493ZU847</t>
  </si>
  <si>
    <t>5126ZU847</t>
  </si>
  <si>
    <t>8018ZU847</t>
  </si>
  <si>
    <t>4748ZU847</t>
  </si>
  <si>
    <t>8042ZU847</t>
  </si>
  <si>
    <t>4573ZU847</t>
  </si>
  <si>
    <t>5201ZU847</t>
  </si>
  <si>
    <t>4569ZU847</t>
  </si>
  <si>
    <t>4566ZU847</t>
  </si>
  <si>
    <t>8233ZU847</t>
  </si>
  <si>
    <t>7777ZU847</t>
  </si>
  <si>
    <t>8314ZU847</t>
  </si>
  <si>
    <t>4783ZU847</t>
  </si>
  <si>
    <t>5189ZU847</t>
  </si>
  <si>
    <t>7518ZU847</t>
  </si>
  <si>
    <t>4885ZU847</t>
  </si>
  <si>
    <t>5390ZU847</t>
  </si>
  <si>
    <t>4309ZU847</t>
  </si>
  <si>
    <t>4801ZU847</t>
  </si>
  <si>
    <t>4396ZU847</t>
  </si>
  <si>
    <t>4394ZU847</t>
  </si>
  <si>
    <t>7901ZU847</t>
  </si>
  <si>
    <t>7821ZU847</t>
  </si>
  <si>
    <t>5389ZU847</t>
  </si>
  <si>
    <t>8066ZU847</t>
  </si>
  <si>
    <t>8074ZU847</t>
  </si>
  <si>
    <t>8203ZU847</t>
  </si>
  <si>
    <t>4381ZU847</t>
  </si>
  <si>
    <t>4388ZU847</t>
  </si>
  <si>
    <t>4822ZU847</t>
  </si>
  <si>
    <t>4595ZU847</t>
  </si>
  <si>
    <t>5332ZU847</t>
  </si>
  <si>
    <t>6238ZU847</t>
  </si>
  <si>
    <t>3301ZU847</t>
  </si>
  <si>
    <t>4429ZU847</t>
  </si>
  <si>
    <t>4275ZU847</t>
  </si>
  <si>
    <t>8291ZU847</t>
  </si>
  <si>
    <t>8297ZU847</t>
  </si>
  <si>
    <t>4838ZU847</t>
  </si>
  <si>
    <t>4321ZU847</t>
  </si>
  <si>
    <t>4315ZU847</t>
  </si>
  <si>
    <t>4848ZU847</t>
  </si>
  <si>
    <t>4599ZU847</t>
  </si>
  <si>
    <t>4840ZU523</t>
  </si>
  <si>
    <t>4861ZU523</t>
  </si>
  <si>
    <t>4872ZU523</t>
  </si>
  <si>
    <t>5061ZU523</t>
  </si>
  <si>
    <t>8013ZU523</t>
  </si>
  <si>
    <t>7682ZU523</t>
  </si>
  <si>
    <t>8027ZU523</t>
  </si>
  <si>
    <t>7825ZU523</t>
  </si>
  <si>
    <t>4611ZU523</t>
  </si>
  <si>
    <t>8410ZU523</t>
  </si>
  <si>
    <t>4602ZU523</t>
  </si>
  <si>
    <t>4608ZU523</t>
  </si>
  <si>
    <t>4864ZU523</t>
  </si>
  <si>
    <t>4612ZU523</t>
  </si>
  <si>
    <t>4607ZU523</t>
  </si>
  <si>
    <t>4603ZU523</t>
  </si>
  <si>
    <t>4609ZU523</t>
  </si>
  <si>
    <t>4604ZU523</t>
  </si>
  <si>
    <t>4862ZU523</t>
  </si>
  <si>
    <t>4401ZU523</t>
  </si>
  <si>
    <t>4868ZU523</t>
  </si>
  <si>
    <t>7897ZU523</t>
  </si>
  <si>
    <t>4860ZU523</t>
  </si>
  <si>
    <t>4856ZU523</t>
  </si>
  <si>
    <t>8662ZU523</t>
  </si>
  <si>
    <t>7824ZU523</t>
  </si>
  <si>
    <t>8268ZU523</t>
  </si>
  <si>
    <t>7826ZU523</t>
  </si>
  <si>
    <t>7869ZU523</t>
  </si>
  <si>
    <t>4867ZU523</t>
  </si>
  <si>
    <t>4873ZU523</t>
  </si>
  <si>
    <t>4866ZU523</t>
  </si>
  <si>
    <t>8102ZU523</t>
  </si>
  <si>
    <t>4857ZU523</t>
  </si>
  <si>
    <t>4871ZU523</t>
  </si>
  <si>
    <t>4865ZU523</t>
  </si>
  <si>
    <t>5132ZU523</t>
  </si>
  <si>
    <t>8469ZU523</t>
  </si>
  <si>
    <t>4863ZU523</t>
  </si>
  <si>
    <t>4614ZU523</t>
  </si>
  <si>
    <t>4400ZU523</t>
  </si>
  <si>
    <t>8470ZU523</t>
  </si>
  <si>
    <t>4880ZU523</t>
  </si>
  <si>
    <t>4619ZU523</t>
  </si>
  <si>
    <t>8005ZU523</t>
  </si>
  <si>
    <t>8415ZU523</t>
  </si>
  <si>
    <t>5064ZU523</t>
  </si>
  <si>
    <t>8423ZU523</t>
  </si>
  <si>
    <t>8632ZU832</t>
  </si>
  <si>
    <t>8733ZU832</t>
  </si>
  <si>
    <t>4284ZU832</t>
  </si>
  <si>
    <t>4901ZU832</t>
  </si>
  <si>
    <t>7471ZU832</t>
  </si>
  <si>
    <t>5133ZU832</t>
  </si>
  <si>
    <t>4332ZU832</t>
  </si>
  <si>
    <t>4333ZU832</t>
  </si>
  <si>
    <t>6305ZU832</t>
  </si>
  <si>
    <t>Workstation</t>
  </si>
  <si>
    <t>Laptop</t>
  </si>
  <si>
    <t>iPad</t>
  </si>
  <si>
    <t>Desktop</t>
  </si>
  <si>
    <t>Name</t>
  </si>
  <si>
    <t>Full Name</t>
  </si>
  <si>
    <t>Cost</t>
  </si>
  <si>
    <t>AL</t>
  </si>
  <si>
    <t>RI</t>
  </si>
  <si>
    <t>BandLev</t>
  </si>
  <si>
    <t>Refresh</t>
  </si>
  <si>
    <t>Y</t>
  </si>
  <si>
    <t>N</t>
  </si>
  <si>
    <t>Band Level</t>
  </si>
  <si>
    <t>Total Refresh By Band (Y)</t>
  </si>
  <si>
    <t>Type</t>
  </si>
  <si>
    <t>Reg</t>
  </si>
  <si>
    <t>Total Personnel by Band</t>
  </si>
  <si>
    <t>Total Refresh by Band (N)</t>
  </si>
  <si>
    <t>Order New Computer</t>
  </si>
  <si>
    <t>Sample Vlookup</t>
  </si>
  <si>
    <t>If(and…statement)</t>
  </si>
  <si>
    <t>Sample "Countifs"</t>
  </si>
  <si>
    <t>StatusReport</t>
  </si>
  <si>
    <t>BogusNames</t>
  </si>
  <si>
    <t>BogusHRBand</t>
  </si>
  <si>
    <t>Worksheet Names</t>
  </si>
  <si>
    <t>BogusAssetPlan</t>
  </si>
  <si>
    <t>Worksheet Description</t>
  </si>
  <si>
    <t>Return to Dashboard</t>
  </si>
  <si>
    <t>Total</t>
  </si>
  <si>
    <t>Sample "Array"</t>
  </si>
  <si>
    <t>Management  Summary - Computers that are to be refreshed. Includes COUNTIFS statement and an Array.</t>
  </si>
  <si>
    <t>Source Data:  Bogus names and addresses.</t>
  </si>
  <si>
    <t>Source Data: Includes bogus employee serial numbers only (no names).</t>
  </si>
  <si>
    <t xml:space="preserve">Sample of IFAND STATEMENT and VLOOKUPs. 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</si>
</sst>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6">
    <font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u/>
      <sz val="8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-0.249977111117893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0" fillId="0" borderId="0" xfId="0" applyBorder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wrapText="1"/>
    </xf>
    <xf numFmtId="0" fontId="2" fillId="4" borderId="0" xfId="0" applyFont="1" applyFill="1" applyAlignment="1">
      <alignment horizontal="center"/>
    </xf>
    <xf numFmtId="0" fontId="0" fillId="0" borderId="4" xfId="0" applyBorder="1"/>
    <xf numFmtId="0" fontId="0" fillId="0" borderId="0" xfId="0" applyAlignment="1">
      <alignment horizontal="center"/>
    </xf>
    <xf numFmtId="0" fontId="2" fillId="5" borderId="0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0" xfId="0" applyFill="1" applyBorder="1"/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 wrapText="1"/>
    </xf>
    <xf numFmtId="0" fontId="2" fillId="7" borderId="3" xfId="0" applyFont="1" applyFill="1" applyBorder="1" applyAlignment="1">
      <alignment horizontal="center" wrapText="1"/>
    </xf>
    <xf numFmtId="0" fontId="2" fillId="8" borderId="0" xfId="0" applyFont="1" applyFill="1" applyAlignment="1">
      <alignment horizontal="center"/>
    </xf>
    <xf numFmtId="0" fontId="0" fillId="8" borderId="1" xfId="0" applyFill="1" applyBorder="1"/>
    <xf numFmtId="0" fontId="0" fillId="8" borderId="3" xfId="0" applyFill="1" applyBorder="1"/>
    <xf numFmtId="0" fontId="2" fillId="7" borderId="1" xfId="0" applyFont="1" applyFill="1" applyBorder="1" applyAlignment="1">
      <alignment horizontal="center"/>
    </xf>
    <xf numFmtId="44" fontId="0" fillId="0" borderId="4" xfId="1" applyFont="1" applyBorder="1"/>
    <xf numFmtId="0" fontId="0" fillId="5" borderId="0" xfId="0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5" fillId="0" borderId="0" xfId="2" applyBorder="1" applyAlignment="1" applyProtection="1"/>
    <xf numFmtId="0" fontId="3" fillId="7" borderId="0" xfId="0" applyFont="1" applyFill="1" applyBorder="1"/>
    <xf numFmtId="0" fontId="4" fillId="7" borderId="1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 wrapText="1"/>
    </xf>
    <xf numFmtId="0" fontId="5" fillId="7" borderId="13" xfId="2" applyFill="1" applyBorder="1" applyAlignment="1" applyProtection="1">
      <alignment vertical="center"/>
    </xf>
    <xf numFmtId="0" fontId="5" fillId="7" borderId="14" xfId="2" applyFill="1" applyBorder="1" applyAlignment="1" applyProtection="1">
      <alignment vertical="center"/>
    </xf>
    <xf numFmtId="0" fontId="5" fillId="7" borderId="15" xfId="2" applyFill="1" applyBorder="1" applyAlignment="1" applyProtection="1">
      <alignment vertical="center"/>
    </xf>
    <xf numFmtId="0" fontId="4" fillId="7" borderId="16" xfId="0" applyFont="1" applyFill="1" applyBorder="1" applyAlignment="1">
      <alignment wrapText="1"/>
    </xf>
    <xf numFmtId="0" fontId="4" fillId="7" borderId="17" xfId="0" applyFont="1" applyFill="1" applyBorder="1" applyAlignment="1">
      <alignment wrapText="1"/>
    </xf>
    <xf numFmtId="0" fontId="4" fillId="7" borderId="18" xfId="0" applyFont="1" applyFill="1" applyBorder="1" applyAlignment="1">
      <alignment wrapText="1"/>
    </xf>
    <xf numFmtId="0" fontId="2" fillId="6" borderId="19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0" fillId="9" borderId="1" xfId="0" applyFill="1" applyBorder="1"/>
    <xf numFmtId="0" fontId="0" fillId="9" borderId="19" xfId="0" applyFill="1" applyBorder="1"/>
    <xf numFmtId="0" fontId="2" fillId="9" borderId="0" xfId="0" applyFont="1" applyFill="1" applyAlignment="1">
      <alignment horizontal="center" wrapText="1"/>
    </xf>
    <xf numFmtId="0" fontId="2" fillId="7" borderId="1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13</xdr:row>
      <xdr:rowOff>47625</xdr:rowOff>
    </xdr:from>
    <xdr:to>
      <xdr:col>15</xdr:col>
      <xdr:colOff>266700</xdr:colOff>
      <xdr:row>19</xdr:row>
      <xdr:rowOff>95250</xdr:rowOff>
    </xdr:to>
    <xdr:sp macro="" textlink="">
      <xdr:nvSpPr>
        <xdr:cNvPr id="2" name="TextBox 1"/>
        <xdr:cNvSpPr txBox="1"/>
      </xdr:nvSpPr>
      <xdr:spPr>
        <a:xfrm>
          <a:off x="4991100" y="2247900"/>
          <a:ext cx="3971925" cy="1228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Sample with an Array</a:t>
          </a:r>
        </a:p>
        <a:p>
          <a:pPr marL="0" indent="0"/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marL="0" indent="0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{=SUM(IF(BogusAssetPlan!$F$3:$F$102="N",IF(BogusAssetPlan!$G$3:$G$102=5,1,0)))}</a:t>
          </a:r>
        </a:p>
      </xdr:txBody>
    </xdr:sp>
    <xdr:clientData/>
  </xdr:twoCellAnchor>
  <xdr:twoCellAnchor>
    <xdr:from>
      <xdr:col>8</xdr:col>
      <xdr:colOff>0</xdr:colOff>
      <xdr:row>1</xdr:row>
      <xdr:rowOff>9525</xdr:rowOff>
    </xdr:from>
    <xdr:to>
      <xdr:col>15</xdr:col>
      <xdr:colOff>238125</xdr:colOff>
      <xdr:row>7</xdr:row>
      <xdr:rowOff>66675</xdr:rowOff>
    </xdr:to>
    <xdr:sp macro="" textlink="">
      <xdr:nvSpPr>
        <xdr:cNvPr id="3" name="TextBox 2"/>
        <xdr:cNvSpPr txBox="1"/>
      </xdr:nvSpPr>
      <xdr:spPr>
        <a:xfrm>
          <a:off x="4962525" y="161925"/>
          <a:ext cx="3971925" cy="1228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effectLst>
          <a:innerShdw blurRad="63500" dist="50800" dir="2700000">
            <a:prstClr val="black">
              <a:alpha val="50000"/>
            </a:prstClr>
          </a:inn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 u="sng"/>
            <a:t>Sample</a:t>
          </a:r>
          <a:r>
            <a:rPr lang="en-US" sz="1100" b="1" u="sng" baseline="0"/>
            <a:t> with COUNTIFS</a:t>
          </a:r>
          <a:endParaRPr lang="en-US" sz="1100" b="1" u="sng"/>
        </a:p>
        <a:p>
          <a:endParaRPr lang="en-US" sz="1100"/>
        </a:p>
        <a:p>
          <a:r>
            <a:rPr lang="en-US" sz="1100"/>
            <a:t>=COUNTIFS(BogusHRBand!$C$3:$C$102,"Reg",BogusAssetPlan!$F$3:$F$102,"N",BogusAssetPlan!$G$3:$G$102,5)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E9:F14"/>
  <sheetViews>
    <sheetView showGridLines="0" showRowColHeaders="0" tabSelected="1" workbookViewId="0">
      <selection activeCell="E10" sqref="E10"/>
    </sheetView>
  </sheetViews>
  <sheetFormatPr defaultRowHeight="11.25"/>
  <cols>
    <col min="1" max="4" width="9.33203125" style="33"/>
    <col min="5" max="5" width="20.6640625" style="33" customWidth="1"/>
    <col min="6" max="6" width="68.5" style="33" customWidth="1"/>
    <col min="7" max="16384" width="9.33203125" style="33"/>
  </cols>
  <sheetData>
    <row r="9" spans="5:6" ht="12" thickBot="1"/>
    <row r="10" spans="5:6" ht="12" thickBot="1">
      <c r="E10" s="34" t="s">
        <v>433</v>
      </c>
      <c r="F10" s="35" t="s">
        <v>435</v>
      </c>
    </row>
    <row r="11" spans="5:6" ht="22.5">
      <c r="E11" s="36" t="s">
        <v>430</v>
      </c>
      <c r="F11" s="39" t="s">
        <v>439</v>
      </c>
    </row>
    <row r="12" spans="5:6">
      <c r="E12" s="37" t="s">
        <v>434</v>
      </c>
      <c r="F12" s="40" t="s">
        <v>442</v>
      </c>
    </row>
    <row r="13" spans="5:6">
      <c r="E13" s="37" t="s">
        <v>431</v>
      </c>
      <c r="F13" s="40" t="s">
        <v>440</v>
      </c>
    </row>
    <row r="14" spans="5:6" ht="23.25" thickBot="1">
      <c r="E14" s="38" t="s">
        <v>432</v>
      </c>
      <c r="F14" s="41" t="s">
        <v>441</v>
      </c>
    </row>
  </sheetData>
  <sortState ref="D11:F14">
    <sortCondition ref="D11:D14"/>
  </sortState>
  <hyperlinks>
    <hyperlink ref="E11" location="StatusReport!A1" display="StatusReport"/>
    <hyperlink ref="E13" location="BogusNames!A1" display="BogusNames"/>
    <hyperlink ref="E12" location="BogusAssetPlan!A1" display="BogusAssetPlan"/>
    <hyperlink ref="E14" location="BogusHRBand!A1" display="BogusHRBand"/>
  </hyperlinks>
  <pageMargins left="0.7" right="0.7" top="0.75" bottom="0.75" header="0.3" footer="0.3"/>
  <pageSetup orientation="portrait" r:id="rId1"/>
  <headerFooter>
    <oddFooter>&amp;LReport Review:  Bob Lopez
&amp;C&amp;D&amp;R&amp;A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B44" sqref="B44"/>
    </sheetView>
  </sheetViews>
  <sheetFormatPr defaultRowHeight="11.25"/>
  <cols>
    <col min="1" max="3" width="9.33203125" style="12"/>
    <col min="4" max="4" width="11.33203125" style="12" bestFit="1" customWidth="1"/>
    <col min="5" max="5" width="12" style="12" bestFit="1" customWidth="1"/>
    <col min="6" max="6" width="12" style="12" customWidth="1"/>
    <col min="7" max="7" width="14.1640625" style="12" customWidth="1"/>
    <col min="8" max="16384" width="9.33203125" style="12"/>
  </cols>
  <sheetData>
    <row r="1" spans="1:7" ht="12" thickBot="1">
      <c r="A1" s="32" t="s">
        <v>436</v>
      </c>
    </row>
    <row r="2" spans="1:7" ht="12" thickBot="1">
      <c r="D2" s="49" t="s">
        <v>429</v>
      </c>
      <c r="E2" s="50"/>
      <c r="F2" s="50"/>
      <c r="G2" s="51"/>
    </row>
    <row r="3" spans="1:7" ht="12" thickBot="1"/>
    <row r="4" spans="1:7" ht="34.5" thickBot="1">
      <c r="D4" s="21" t="s">
        <v>420</v>
      </c>
      <c r="E4" s="22" t="s">
        <v>421</v>
      </c>
      <c r="F4" s="22" t="s">
        <v>425</v>
      </c>
      <c r="G4" s="23" t="s">
        <v>424</v>
      </c>
    </row>
    <row r="5" spans="1:7">
      <c r="D5" s="13">
        <v>5</v>
      </c>
      <c r="E5" s="14">
        <f>COUNTIFS(BogusHRBand!$C$3:$C$102,"Reg",BogusAssetPlan!$F$3:$F$102,"Y",BogusAssetPlan!$G$3:$G$102,5)</f>
        <v>18</v>
      </c>
      <c r="F5" s="14">
        <f>COUNTIFS(BogusHRBand!$C$3:$C$102,"Reg",BogusAssetPlan!$F$3:$F$102,"N",BogusAssetPlan!$G$3:$G$102,5)</f>
        <v>2</v>
      </c>
      <c r="G5" s="15">
        <f>COUNTIFS(BogusHRBand!$C$3:$C$102,"Reg",BogusHRBand!$B$3:$B$102,5)</f>
        <v>20</v>
      </c>
    </row>
    <row r="6" spans="1:7">
      <c r="D6" s="16">
        <v>6</v>
      </c>
      <c r="E6" s="11">
        <f>COUNTIFS(BogusHRBand!$C$3:$C$102,"Reg",BogusAssetPlan!$F$3:$F$102,"Y",BogusAssetPlan!$G$3:$G$102,6)</f>
        <v>24</v>
      </c>
      <c r="F6" s="11">
        <f>COUNTIFS(BogusHRBand!$C$3:$C$102,"Reg",BogusAssetPlan!$F$3:$F$102,"N",BogusAssetPlan!$G$3:$G$102,6)</f>
        <v>16</v>
      </c>
      <c r="G6" s="17">
        <f>COUNTIFS(BogusHRBand!$C$3:$C$102,"Reg",BogusHRBand!$B$3:$B$102,6)</f>
        <v>40</v>
      </c>
    </row>
    <row r="7" spans="1:7">
      <c r="D7" s="16">
        <v>7</v>
      </c>
      <c r="E7" s="11">
        <f>COUNTIFS(BogusHRBand!$C$3:$C$102,"Reg",BogusAssetPlan!$F$3:$F$102,"Y",BogusAssetPlan!$G$3:$G$102,7)</f>
        <v>4</v>
      </c>
      <c r="F7" s="11">
        <f>COUNTIFS(BogusHRBand!$C$3:$C$102,"Reg",BogusAssetPlan!$F$3:$F$102,"N",BogusAssetPlan!$G$3:$G$102,7)</f>
        <v>12</v>
      </c>
      <c r="G7" s="17">
        <f>COUNTIFS(BogusHRBand!$C$3:$C$102,"Reg",BogusHRBand!$B$3:$B$102,7)</f>
        <v>16</v>
      </c>
    </row>
    <row r="8" spans="1:7">
      <c r="D8" s="16">
        <v>8</v>
      </c>
      <c r="E8" s="11">
        <f>COUNTIFS(BogusHRBand!$C$3:$C$102,"Reg",BogusAssetPlan!$F$3:$F$102,"Y",BogusAssetPlan!$G$3:$G$102,8)</f>
        <v>0</v>
      </c>
      <c r="F8" s="11">
        <f>COUNTIFS(BogusHRBand!$C$3:$C$102,"Reg",BogusAssetPlan!$F$3:$F$102,"N",BogusAssetPlan!$G$3:$G$102,8)</f>
        <v>0</v>
      </c>
      <c r="G8" s="17">
        <f>COUNTIFS(BogusHRBand!$C$3:$C$102,"Reg",BogusHRBand!$B$3:$B$102,8)</f>
        <v>0</v>
      </c>
    </row>
    <row r="9" spans="1:7" ht="12" thickBot="1">
      <c r="D9" s="18">
        <v>9</v>
      </c>
      <c r="E9" s="19">
        <f>COUNTIFS(BogusHRBand!$C$3:$C$102,"Reg",BogusAssetPlan!$F$3:$F$102,"Y",BogusAssetPlan!$G$3:$G$102,9)</f>
        <v>15</v>
      </c>
      <c r="F9" s="19">
        <f>COUNTIFS(BogusHRBand!$C$3:$C$102,"Reg",BogusAssetPlan!$F$3:$F$102,"N",BogusAssetPlan!$G$3:$G$102,9)</f>
        <v>9</v>
      </c>
      <c r="G9" s="20">
        <f>COUNTIFS(BogusHRBand!$C$3:$C$102,"Reg",BogusHRBand!$B$3:$B$102,9)</f>
        <v>24</v>
      </c>
    </row>
    <row r="10" spans="1:7" ht="12" thickBot="1">
      <c r="D10" s="42" t="s">
        <v>437</v>
      </c>
      <c r="E10" s="43">
        <f>SUM(E5:E9)</f>
        <v>61</v>
      </c>
      <c r="F10" s="44">
        <f>SUM(F5:F9)</f>
        <v>39</v>
      </c>
      <c r="G10" s="45">
        <f>SUM(G5:G9)</f>
        <v>100</v>
      </c>
    </row>
    <row r="14" spans="1:7" ht="12" thickBot="1"/>
    <row r="15" spans="1:7" ht="12" thickBot="1">
      <c r="D15" s="49" t="s">
        <v>438</v>
      </c>
      <c r="E15" s="50"/>
      <c r="F15" s="50"/>
      <c r="G15" s="51"/>
    </row>
    <row r="16" spans="1:7" ht="12" thickBot="1"/>
    <row r="17" spans="4:7" ht="34.5" thickBot="1">
      <c r="D17" s="27" t="s">
        <v>420</v>
      </c>
      <c r="E17" s="22" t="s">
        <v>421</v>
      </c>
      <c r="F17" s="22" t="s">
        <v>425</v>
      </c>
      <c r="G17" s="23" t="s">
        <v>424</v>
      </c>
    </row>
    <row r="18" spans="4:7">
      <c r="D18" s="13">
        <v>5</v>
      </c>
      <c r="E18" s="14">
        <f t="array" ref="E18">SUM(IF(BogusAssetPlan!$F$3:$F$102="Y",IF(BogusAssetPlan!$G$3:$G$102=5,1,0)))</f>
        <v>18</v>
      </c>
      <c r="F18" s="14">
        <f t="array" ref="F18">SUM(IF(BogusAssetPlan!$F$3:$F$102="N",IF(BogusAssetPlan!$G$3:$G$102=5,1,0)))</f>
        <v>2</v>
      </c>
      <c r="G18" s="15">
        <f t="array" ref="G18">SUM(IF(BogusHRBand!$B$3:$B$102=5,IF(BogusHRBand!$C$3:$C$102="Reg",1,0),0))</f>
        <v>20</v>
      </c>
    </row>
    <row r="19" spans="4:7">
      <c r="D19" s="16">
        <v>6</v>
      </c>
      <c r="E19" s="11">
        <f t="array" ref="E19">SUM(IF(BogusAssetPlan!$F$3:$F$102="Y",IF(BogusAssetPlan!$G$3:$G$102=6,1,0)))</f>
        <v>24</v>
      </c>
      <c r="F19" s="11">
        <f t="array" ref="F19">SUM(IF(BogusAssetPlan!$F$3:$F$102="N",IF(BogusAssetPlan!$G$3:$G$102=6,1,0)))</f>
        <v>16</v>
      </c>
      <c r="G19" s="17">
        <f t="array" ref="G19">SUM(IF(BogusHRBand!$B$3:$B$102=6,IF(BogusHRBand!$C$3:$C$102="Reg",1,0),0))</f>
        <v>40</v>
      </c>
    </row>
    <row r="20" spans="4:7">
      <c r="D20" s="16">
        <v>7</v>
      </c>
      <c r="E20" s="11">
        <f t="array" ref="E20">SUM(IF(BogusAssetPlan!$F$3:$F$102="Y",IF(BogusAssetPlan!$G$3:$G$102=7,1,0)))</f>
        <v>4</v>
      </c>
      <c r="F20" s="11">
        <f t="array" ref="F20">SUM(IF(BogusAssetPlan!$F$3:$F$102="N",IF(BogusAssetPlan!$G$3:$G$102=7,1,0)))</f>
        <v>12</v>
      </c>
      <c r="G20" s="17">
        <f t="array" ref="G20">SUM(IF(BogusHRBand!$B$3:$B$102=7,IF(BogusHRBand!$C$3:$C$102="Reg",1,0),0))</f>
        <v>16</v>
      </c>
    </row>
    <row r="21" spans="4:7">
      <c r="D21" s="16">
        <v>8</v>
      </c>
      <c r="E21" s="11">
        <f t="array" ref="E21">SUM(IF(BogusAssetPlan!$F$3:$F$102="Y",IF(BogusAssetPlan!$G$3:$G$102=8,1,0)))</f>
        <v>0</v>
      </c>
      <c r="F21" s="11">
        <f t="array" ref="F21">SUM(IF(BogusAssetPlan!$F$3:$F$102="Y",IF(BogusAssetPlan!$G$3:$G$102=8,1,0)))</f>
        <v>0</v>
      </c>
      <c r="G21" s="17">
        <f t="array" ref="G21">SUM(IF(BogusHRBand!$B$3:$B$102=8,IF(BogusHRBand!$C$3:$C$102="Reg",1,0),0))</f>
        <v>0</v>
      </c>
    </row>
    <row r="22" spans="4:7" ht="12" thickBot="1">
      <c r="D22" s="18">
        <v>9</v>
      </c>
      <c r="E22" s="19">
        <f t="array" ref="E22">SUM(IF(BogusAssetPlan!$F$3:$F$102="Y",IF(BogusAssetPlan!$G$3:$G$102=9,1,0)))</f>
        <v>15</v>
      </c>
      <c r="F22" s="19">
        <f t="array" ref="F22">SUM(IF(BogusAssetPlan!$F$3:$F$102="N",IF(BogusAssetPlan!$G$3:$G$102=9,1,0)))</f>
        <v>9</v>
      </c>
      <c r="G22" s="20">
        <f t="array" ref="G22">SUM(IF(BogusHRBand!$B$3:$B$102=9,IF(BogusHRBand!$C$3:$C$102="Reg",1,0),0))</f>
        <v>24</v>
      </c>
    </row>
    <row r="23" spans="4:7" ht="12" thickBot="1">
      <c r="D23" s="42" t="s">
        <v>437</v>
      </c>
      <c r="E23" s="43">
        <f>SUM(E18:E22)</f>
        <v>61</v>
      </c>
      <c r="F23" s="44">
        <f>SUM(F18:F22)</f>
        <v>39</v>
      </c>
      <c r="G23" s="45">
        <f>SUM(G18:G22)</f>
        <v>100</v>
      </c>
    </row>
  </sheetData>
  <mergeCells count="2">
    <mergeCell ref="D2:G2"/>
    <mergeCell ref="D15:G15"/>
  </mergeCells>
  <hyperlinks>
    <hyperlink ref="A1" location="Dashboard!A1" display="Return to Dashboard"/>
  </hyperlinks>
  <pageMargins left="0.7" right="0.7" top="0.75" bottom="0.55000000000000004" header="0.3" footer="0.3"/>
  <pageSetup orientation="landscape" r:id="rId1"/>
  <headerFooter>
    <oddFooter>&amp;L&amp;"Arial,Bold"Report Review:  Bob Lopez&amp;C&amp;D&amp;R&amp;A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02"/>
  <sheetViews>
    <sheetView workbookViewId="0">
      <pane ySplit="2" topLeftCell="A3" activePane="bottomLeft" state="frozenSplit"/>
      <selection pane="bottomLeft"/>
    </sheetView>
  </sheetViews>
  <sheetFormatPr defaultRowHeight="11.25"/>
  <cols>
    <col min="1" max="1" width="12" customWidth="1"/>
    <col min="2" max="2" width="29.33203125" customWidth="1"/>
    <col min="3" max="3" width="5.83203125" bestFit="1" customWidth="1"/>
    <col min="4" max="4" width="12.33203125" bestFit="1" customWidth="1"/>
    <col min="5" max="5" width="10.5" bestFit="1" customWidth="1"/>
    <col min="6" max="7" width="9.33203125" style="8"/>
    <col min="8" max="8" width="11" bestFit="1" customWidth="1"/>
  </cols>
  <sheetData>
    <row r="1" spans="1:12">
      <c r="A1" s="32" t="s">
        <v>436</v>
      </c>
    </row>
    <row r="2" spans="1:12" ht="22.5">
      <c r="A2" s="6" t="s">
        <v>306</v>
      </c>
      <c r="B2" s="24" t="s">
        <v>411</v>
      </c>
      <c r="C2" s="24" t="s">
        <v>2</v>
      </c>
      <c r="D2" s="6" t="s">
        <v>407</v>
      </c>
      <c r="E2" s="6" t="s">
        <v>413</v>
      </c>
      <c r="F2" s="6" t="s">
        <v>417</v>
      </c>
      <c r="G2" s="24" t="s">
        <v>416</v>
      </c>
      <c r="H2" s="48" t="s">
        <v>426</v>
      </c>
    </row>
    <row r="3" spans="1:12">
      <c r="A3" s="5" t="s">
        <v>307</v>
      </c>
      <c r="B3" s="5" t="str">
        <f>VLOOKUP(A3,BogusNames!A:E,2,FALSE)</f>
        <v>Brandon Z. Dorsey</v>
      </c>
      <c r="C3" s="7" t="str">
        <f>VLOOKUP(A3,BogusNames!A:E,5,FALSE)</f>
        <v>RI</v>
      </c>
      <c r="D3" s="7" t="s">
        <v>408</v>
      </c>
      <c r="E3" s="28">
        <v>2300</v>
      </c>
      <c r="F3" s="10" t="s">
        <v>418</v>
      </c>
      <c r="G3" s="10">
        <f>VLOOKUP(A3,BogusHRBand!A:B,2,FALSE)</f>
        <v>9</v>
      </c>
      <c r="H3" s="7" t="str">
        <f>IF(AND(F3="N",G3&gt;6),"Refresh","Hold")</f>
        <v>Hold</v>
      </c>
    </row>
    <row r="4" spans="1:12">
      <c r="A4" s="5" t="s">
        <v>308</v>
      </c>
      <c r="B4" s="5" t="str">
        <f>VLOOKUP(A4,BogusNames!A:E,2,FALSE)</f>
        <v>Linus W. Francis</v>
      </c>
      <c r="C4" s="7" t="str">
        <f>VLOOKUP(A4,BogusNames!A:E,5,FALSE)</f>
        <v>AL</v>
      </c>
      <c r="D4" s="7" t="s">
        <v>408</v>
      </c>
      <c r="E4" s="28">
        <v>2300</v>
      </c>
      <c r="F4" s="10" t="s">
        <v>418</v>
      </c>
      <c r="G4" s="10">
        <f>VLOOKUP(A4,BogusHRBand!A:B,2,FALSE)</f>
        <v>9</v>
      </c>
      <c r="H4" s="7" t="str">
        <f t="shared" ref="H4:H67" si="0">IF(AND(F4="N",G4&gt;6),"Refresh","Hold")</f>
        <v>Hold</v>
      </c>
    </row>
    <row r="5" spans="1:12">
      <c r="A5" s="5" t="s">
        <v>309</v>
      </c>
      <c r="B5" s="5" t="str">
        <f>VLOOKUP(A5,BogusNames!A:E,2,FALSE)</f>
        <v>Roth B. Giles</v>
      </c>
      <c r="C5" s="7" t="str">
        <f>VLOOKUP(A5,BogusNames!A:E,5,FALSE)</f>
        <v>AL</v>
      </c>
      <c r="D5" s="7" t="s">
        <v>408</v>
      </c>
      <c r="E5" s="28">
        <v>2300</v>
      </c>
      <c r="F5" s="10" t="s">
        <v>418</v>
      </c>
      <c r="G5" s="10">
        <f>VLOOKUP(A5,BogusHRBand!A:B,2,FALSE)</f>
        <v>9</v>
      </c>
      <c r="H5" s="7" t="str">
        <f t="shared" si="0"/>
        <v>Hold</v>
      </c>
    </row>
    <row r="6" spans="1:12" ht="12" thickBot="1">
      <c r="A6" s="5" t="s">
        <v>310</v>
      </c>
      <c r="B6" s="5" t="str">
        <f>VLOOKUP(A6,BogusNames!A:E,2,FALSE)</f>
        <v>Lucy G. Woodard</v>
      </c>
      <c r="C6" s="7" t="str">
        <f>VLOOKUP(A6,BogusNames!A:E,5,FALSE)</f>
        <v>AL</v>
      </c>
      <c r="D6" s="7" t="s">
        <v>408</v>
      </c>
      <c r="E6" s="28">
        <v>3200</v>
      </c>
      <c r="F6" s="10" t="s">
        <v>418</v>
      </c>
      <c r="G6" s="10">
        <f>VLOOKUP(A6,BogusHRBand!A:B,2,FALSE)</f>
        <v>9</v>
      </c>
      <c r="H6" s="7" t="str">
        <f t="shared" si="0"/>
        <v>Hold</v>
      </c>
    </row>
    <row r="7" spans="1:12" ht="12" thickBot="1">
      <c r="A7" s="5" t="s">
        <v>311</v>
      </c>
      <c r="B7" s="5" t="str">
        <f>VLOOKUP(A7,BogusNames!A:E,2,FALSE)</f>
        <v>Blaze M. Barnett</v>
      </c>
      <c r="C7" s="7" t="str">
        <f>VLOOKUP(A7,BogusNames!A:E,5,FALSE)</f>
        <v>KS</v>
      </c>
      <c r="D7" s="7" t="s">
        <v>408</v>
      </c>
      <c r="E7" s="28">
        <v>2500</v>
      </c>
      <c r="F7" s="10" t="s">
        <v>418</v>
      </c>
      <c r="G7" s="10">
        <f>VLOOKUP(A7,BogusHRBand!A:B,2,FALSE)</f>
        <v>9</v>
      </c>
      <c r="H7" s="7" t="str">
        <f t="shared" si="0"/>
        <v>Hold</v>
      </c>
      <c r="K7" s="25" t="s">
        <v>427</v>
      </c>
      <c r="L7" s="26"/>
    </row>
    <row r="8" spans="1:12" ht="12" thickBot="1">
      <c r="A8" s="5" t="s">
        <v>312</v>
      </c>
      <c r="B8" s="5" t="str">
        <f>VLOOKUP(A8,BogusNames!A:E,2,FALSE)</f>
        <v>Angelica B. Vargas</v>
      </c>
      <c r="C8" s="7" t="str">
        <f>VLOOKUP(A8,BogusNames!A:E,5,FALSE)</f>
        <v>CA</v>
      </c>
      <c r="D8" s="7" t="s">
        <v>408</v>
      </c>
      <c r="E8" s="28">
        <v>2500</v>
      </c>
      <c r="F8" s="10" t="s">
        <v>418</v>
      </c>
      <c r="G8" s="10">
        <f>VLOOKUP(A8,BogusHRBand!A:B,2,FALSE)</f>
        <v>9</v>
      </c>
      <c r="H8" s="7" t="str">
        <f t="shared" si="0"/>
        <v>Hold</v>
      </c>
      <c r="K8" s="46" t="s">
        <v>428</v>
      </c>
      <c r="L8" s="47"/>
    </row>
    <row r="9" spans="1:12">
      <c r="A9" s="5" t="s">
        <v>313</v>
      </c>
      <c r="B9" s="5" t="str">
        <f>VLOOKUP(A9,BogusNames!A:E,2,FALSE)</f>
        <v>Colby N. Bowers</v>
      </c>
      <c r="C9" s="7" t="str">
        <f>VLOOKUP(A9,BogusNames!A:E,5,FALSE)</f>
        <v>RI</v>
      </c>
      <c r="D9" s="7" t="s">
        <v>408</v>
      </c>
      <c r="E9" s="28">
        <v>2766.6666666666702</v>
      </c>
      <c r="F9" s="10" t="s">
        <v>418</v>
      </c>
      <c r="G9" s="10">
        <f>VLOOKUP(A9,BogusHRBand!A:B,2,FALSE)</f>
        <v>6</v>
      </c>
      <c r="H9" s="7" t="str">
        <f t="shared" si="0"/>
        <v>Hold</v>
      </c>
    </row>
    <row r="10" spans="1:12">
      <c r="A10" s="5" t="s">
        <v>314</v>
      </c>
      <c r="B10" s="5" t="str">
        <f>VLOOKUP(A10,BogusNames!A:E,2,FALSE)</f>
        <v>Jarrod E. Bush</v>
      </c>
      <c r="C10" s="7" t="str">
        <f>VLOOKUP(A10,BogusNames!A:E,5,FALSE)</f>
        <v>AL</v>
      </c>
      <c r="D10" s="7" t="s">
        <v>408</v>
      </c>
      <c r="E10" s="28">
        <v>2838.0952380952399</v>
      </c>
      <c r="F10" s="10" t="s">
        <v>418</v>
      </c>
      <c r="G10" s="10">
        <f>VLOOKUP(A10,BogusHRBand!A:B,2,FALSE)</f>
        <v>6</v>
      </c>
      <c r="H10" s="7" t="str">
        <f t="shared" si="0"/>
        <v>Hold</v>
      </c>
    </row>
    <row r="11" spans="1:12">
      <c r="A11" s="5" t="s">
        <v>315</v>
      </c>
      <c r="B11" s="5" t="str">
        <f>VLOOKUP(A11,BogusNames!A:E,2,FALSE)</f>
        <v>Kyla M. Velasquez</v>
      </c>
      <c r="C11" s="7" t="str">
        <f>VLOOKUP(A11,BogusNames!A:E,5,FALSE)</f>
        <v>AL</v>
      </c>
      <c r="D11" s="7" t="s">
        <v>408</v>
      </c>
      <c r="E11" s="28">
        <v>2909.5238095238101</v>
      </c>
      <c r="F11" s="10" t="s">
        <v>418</v>
      </c>
      <c r="G11" s="10">
        <f>VLOOKUP(A11,BogusHRBand!A:B,2,FALSE)</f>
        <v>6</v>
      </c>
      <c r="H11" s="7" t="str">
        <f t="shared" si="0"/>
        <v>Hold</v>
      </c>
    </row>
    <row r="12" spans="1:12">
      <c r="A12" s="5" t="s">
        <v>316</v>
      </c>
      <c r="B12" s="5" t="str">
        <f>VLOOKUP(A12,BogusNames!A:E,2,FALSE)</f>
        <v>Natalie F. Peck</v>
      </c>
      <c r="C12" s="7" t="str">
        <f>VLOOKUP(A12,BogusNames!A:E,5,FALSE)</f>
        <v>AL</v>
      </c>
      <c r="D12" s="7" t="s">
        <v>408</v>
      </c>
      <c r="E12" s="28">
        <v>2980.9523809523798</v>
      </c>
      <c r="F12" s="10" t="s">
        <v>418</v>
      </c>
      <c r="G12" s="10">
        <f>VLOOKUP(A12,BogusHRBand!A:B,2,FALSE)</f>
        <v>6</v>
      </c>
      <c r="H12" s="7" t="str">
        <f t="shared" si="0"/>
        <v>Hold</v>
      </c>
    </row>
    <row r="13" spans="1:12">
      <c r="A13" s="5" t="s">
        <v>317</v>
      </c>
      <c r="B13" s="5" t="str">
        <f>VLOOKUP(A13,BogusNames!A:E,2,FALSE)</f>
        <v>Daria B. Bradley</v>
      </c>
      <c r="C13" s="7" t="str">
        <f>VLOOKUP(A13,BogusNames!A:E,5,FALSE)</f>
        <v>KS</v>
      </c>
      <c r="D13" s="7" t="s">
        <v>408</v>
      </c>
      <c r="E13" s="28">
        <v>3052.38095238095</v>
      </c>
      <c r="F13" s="10" t="s">
        <v>418</v>
      </c>
      <c r="G13" s="10">
        <f>VLOOKUP(A13,BogusHRBand!A:B,2,FALSE)</f>
        <v>7</v>
      </c>
      <c r="H13" s="7" t="str">
        <f t="shared" si="0"/>
        <v>Hold</v>
      </c>
    </row>
    <row r="14" spans="1:12">
      <c r="A14" s="5" t="s">
        <v>318</v>
      </c>
      <c r="B14" s="5" t="str">
        <f>VLOOKUP(A14,BogusNames!A:E,2,FALSE)</f>
        <v>Isadora A. Larsen</v>
      </c>
      <c r="C14" s="7" t="str">
        <f>VLOOKUP(A14,BogusNames!A:E,5,FALSE)</f>
        <v>CA</v>
      </c>
      <c r="D14" s="7" t="s">
        <v>408</v>
      </c>
      <c r="E14" s="28">
        <v>3123.8095238095202</v>
      </c>
      <c r="F14" s="10" t="s">
        <v>418</v>
      </c>
      <c r="G14" s="10">
        <f>VLOOKUP(A14,BogusHRBand!A:B,2,FALSE)</f>
        <v>7</v>
      </c>
      <c r="H14" s="7" t="str">
        <f t="shared" si="0"/>
        <v>Hold</v>
      </c>
    </row>
    <row r="15" spans="1:12">
      <c r="A15" s="5" t="s">
        <v>319</v>
      </c>
      <c r="B15" s="5" t="str">
        <f>VLOOKUP(A15,BogusNames!A:E,2,FALSE)</f>
        <v>Chaney S. Callahan</v>
      </c>
      <c r="C15" s="7" t="str">
        <f>VLOOKUP(A15,BogusNames!A:E,5,FALSE)</f>
        <v>RI</v>
      </c>
      <c r="D15" s="7" t="s">
        <v>408</v>
      </c>
      <c r="E15" s="28">
        <v>3195.23809523809</v>
      </c>
      <c r="F15" s="10" t="s">
        <v>418</v>
      </c>
      <c r="G15" s="10">
        <f>VLOOKUP(A15,BogusHRBand!A:B,2,FALSE)</f>
        <v>7</v>
      </c>
      <c r="H15" s="7" t="str">
        <f t="shared" si="0"/>
        <v>Hold</v>
      </c>
    </row>
    <row r="16" spans="1:12">
      <c r="A16" s="5" t="s">
        <v>320</v>
      </c>
      <c r="B16" s="5" t="str">
        <f>VLOOKUP(A16,BogusNames!A:E,2,FALSE)</f>
        <v>Travis L. Santana</v>
      </c>
      <c r="C16" s="7" t="str">
        <f>VLOOKUP(A16,BogusNames!A:E,5,FALSE)</f>
        <v>AL</v>
      </c>
      <c r="D16" s="7" t="s">
        <v>408</v>
      </c>
      <c r="E16" s="28">
        <v>3266.6666666666702</v>
      </c>
      <c r="F16" s="10" t="s">
        <v>418</v>
      </c>
      <c r="G16" s="10">
        <f>VLOOKUP(A16,BogusHRBand!A:B,2,FALSE)</f>
        <v>7</v>
      </c>
      <c r="H16" s="7" t="str">
        <f t="shared" si="0"/>
        <v>Hold</v>
      </c>
    </row>
    <row r="17" spans="1:8">
      <c r="A17" s="5" t="s">
        <v>321</v>
      </c>
      <c r="B17" s="5" t="str">
        <f>VLOOKUP(A17,BogusNames!A:E,2,FALSE)</f>
        <v>Bruce C. Glenn</v>
      </c>
      <c r="C17" s="7" t="str">
        <f>VLOOKUP(A17,BogusNames!A:E,5,FALSE)</f>
        <v>AL</v>
      </c>
      <c r="D17" s="7" t="s">
        <v>408</v>
      </c>
      <c r="E17" s="28">
        <v>3338.0952380952399</v>
      </c>
      <c r="F17" s="10" t="s">
        <v>418</v>
      </c>
      <c r="G17" s="10">
        <f>VLOOKUP(A17,BogusHRBand!A:B,2,FALSE)</f>
        <v>6</v>
      </c>
      <c r="H17" s="7" t="str">
        <f t="shared" si="0"/>
        <v>Hold</v>
      </c>
    </row>
    <row r="18" spans="1:8">
      <c r="A18" s="5" t="s">
        <v>322</v>
      </c>
      <c r="B18" s="5" t="str">
        <f>VLOOKUP(A18,BogusNames!A:E,2,FALSE)</f>
        <v>Duncan C. Humphrey</v>
      </c>
      <c r="C18" s="7" t="str">
        <f>VLOOKUP(A18,BogusNames!A:E,5,FALSE)</f>
        <v>AL</v>
      </c>
      <c r="D18" s="7" t="s">
        <v>408</v>
      </c>
      <c r="E18" s="28">
        <v>3409.5238095238101</v>
      </c>
      <c r="F18" s="10" t="s">
        <v>418</v>
      </c>
      <c r="G18" s="10">
        <f>VLOOKUP(A18,BogusHRBand!A:B,2,FALSE)</f>
        <v>6</v>
      </c>
      <c r="H18" s="7" t="str">
        <f t="shared" si="0"/>
        <v>Hold</v>
      </c>
    </row>
    <row r="19" spans="1:8">
      <c r="A19" s="5" t="s">
        <v>323</v>
      </c>
      <c r="B19" s="5" t="str">
        <f>VLOOKUP(A19,BogusNames!A:E,2,FALSE)</f>
        <v>Noble X. Witt</v>
      </c>
      <c r="C19" s="7" t="str">
        <f>VLOOKUP(A19,BogusNames!A:E,5,FALSE)</f>
        <v>KS</v>
      </c>
      <c r="D19" s="7" t="s">
        <v>408</v>
      </c>
      <c r="E19" s="28">
        <v>3480.9523809523798</v>
      </c>
      <c r="F19" s="10" t="s">
        <v>418</v>
      </c>
      <c r="G19" s="10">
        <f>VLOOKUP(A19,BogusHRBand!A:B,2,FALSE)</f>
        <v>6</v>
      </c>
      <c r="H19" s="7" t="str">
        <f t="shared" si="0"/>
        <v>Hold</v>
      </c>
    </row>
    <row r="20" spans="1:8">
      <c r="A20" s="5" t="s">
        <v>324</v>
      </c>
      <c r="B20" s="5" t="str">
        <f>VLOOKUP(A20,BogusNames!A:E,2,FALSE)</f>
        <v>Hedy R. Hensley</v>
      </c>
      <c r="C20" s="7" t="str">
        <f>VLOOKUP(A20,BogusNames!A:E,5,FALSE)</f>
        <v>CA</v>
      </c>
      <c r="D20" s="7" t="s">
        <v>408</v>
      </c>
      <c r="E20" s="28">
        <v>3552.38095238095</v>
      </c>
      <c r="F20" s="10" t="s">
        <v>418</v>
      </c>
      <c r="G20" s="10">
        <f>VLOOKUP(A20,BogusHRBand!A:B,2,FALSE)</f>
        <v>6</v>
      </c>
      <c r="H20" s="7" t="str">
        <f t="shared" si="0"/>
        <v>Hold</v>
      </c>
    </row>
    <row r="21" spans="1:8">
      <c r="A21" s="5" t="s">
        <v>325</v>
      </c>
      <c r="B21" s="5" t="str">
        <f>VLOOKUP(A21,BogusNames!A:E,2,FALSE)</f>
        <v>Gareth T. Hall</v>
      </c>
      <c r="C21" s="7" t="str">
        <f>VLOOKUP(A21,BogusNames!A:E,5,FALSE)</f>
        <v>RI</v>
      </c>
      <c r="D21" s="7" t="s">
        <v>408</v>
      </c>
      <c r="E21" s="28">
        <v>3623.8095238095302</v>
      </c>
      <c r="F21" s="10" t="s">
        <v>418</v>
      </c>
      <c r="G21" s="10">
        <f>VLOOKUP(A21,BogusHRBand!A:B,2,FALSE)</f>
        <v>6</v>
      </c>
      <c r="H21" s="7" t="str">
        <f t="shared" si="0"/>
        <v>Hold</v>
      </c>
    </row>
    <row r="22" spans="1:8">
      <c r="A22" s="5" t="s">
        <v>326</v>
      </c>
      <c r="B22" s="5" t="str">
        <f>VLOOKUP(A22,BogusNames!A:E,2,FALSE)</f>
        <v>Gannon T. Foreman</v>
      </c>
      <c r="C22" s="7" t="str">
        <f>VLOOKUP(A22,BogusNames!A:E,5,FALSE)</f>
        <v>AL</v>
      </c>
      <c r="D22" s="7" t="s">
        <v>408</v>
      </c>
      <c r="E22" s="28">
        <v>3695.2380952381</v>
      </c>
      <c r="F22" s="10" t="s">
        <v>418</v>
      </c>
      <c r="G22" s="10">
        <f>VLOOKUP(A22,BogusHRBand!A:B,2,FALSE)</f>
        <v>6</v>
      </c>
      <c r="H22" s="7" t="str">
        <f t="shared" si="0"/>
        <v>Hold</v>
      </c>
    </row>
    <row r="23" spans="1:8">
      <c r="A23" s="5" t="s">
        <v>327</v>
      </c>
      <c r="B23" s="5" t="str">
        <f>VLOOKUP(A23,BogusNames!A:E,2,FALSE)</f>
        <v>Rosalyn X. Sanchez</v>
      </c>
      <c r="C23" s="7" t="str">
        <f>VLOOKUP(A23,BogusNames!A:E,5,FALSE)</f>
        <v>AL</v>
      </c>
      <c r="D23" s="7" t="s">
        <v>408</v>
      </c>
      <c r="E23" s="28">
        <v>3766.6666666666702</v>
      </c>
      <c r="F23" s="10" t="s">
        <v>418</v>
      </c>
      <c r="G23" s="10">
        <f>VLOOKUP(A23,BogusHRBand!A:B,2,FALSE)</f>
        <v>5</v>
      </c>
      <c r="H23" s="7" t="str">
        <f t="shared" si="0"/>
        <v>Hold</v>
      </c>
    </row>
    <row r="24" spans="1:8">
      <c r="A24" s="5" t="s">
        <v>328</v>
      </c>
      <c r="B24" s="5" t="str">
        <f>VLOOKUP(A24,BogusNames!A:E,2,FALSE)</f>
        <v>Slade D. Blair</v>
      </c>
      <c r="C24" s="7" t="str">
        <f>VLOOKUP(A24,BogusNames!A:E,5,FALSE)</f>
        <v>AL</v>
      </c>
      <c r="D24" s="7" t="s">
        <v>408</v>
      </c>
      <c r="E24" s="28">
        <v>3838.0952380952399</v>
      </c>
      <c r="F24" s="10" t="s">
        <v>418</v>
      </c>
      <c r="G24" s="10">
        <f>VLOOKUP(A24,BogusHRBand!A:B,2,FALSE)</f>
        <v>5</v>
      </c>
      <c r="H24" s="7" t="str">
        <f t="shared" si="0"/>
        <v>Hold</v>
      </c>
    </row>
    <row r="25" spans="1:8">
      <c r="A25" s="5" t="s">
        <v>329</v>
      </c>
      <c r="B25" s="5" t="str">
        <f>VLOOKUP(A25,BogusNames!A:E,2,FALSE)</f>
        <v>Mollie N. Ortiz</v>
      </c>
      <c r="C25" s="7" t="str">
        <f>VLOOKUP(A25,BogusNames!A:E,5,FALSE)</f>
        <v>KS</v>
      </c>
      <c r="D25" s="7" t="s">
        <v>408</v>
      </c>
      <c r="E25" s="28">
        <v>3909.5238095238101</v>
      </c>
      <c r="F25" s="10" t="s">
        <v>418</v>
      </c>
      <c r="G25" s="10">
        <f>VLOOKUP(A25,BogusHRBand!A:B,2,FALSE)</f>
        <v>5</v>
      </c>
      <c r="H25" s="7" t="str">
        <f t="shared" si="0"/>
        <v>Hold</v>
      </c>
    </row>
    <row r="26" spans="1:8">
      <c r="A26" s="5" t="s">
        <v>330</v>
      </c>
      <c r="B26" s="5" t="str">
        <f>VLOOKUP(A26,BogusNames!A:E,2,FALSE)</f>
        <v>Colorado S. Caldwell</v>
      </c>
      <c r="C26" s="7" t="str">
        <f>VLOOKUP(A26,BogusNames!A:E,5,FALSE)</f>
        <v>CA</v>
      </c>
      <c r="D26" s="7" t="s">
        <v>408</v>
      </c>
      <c r="E26" s="28">
        <v>3980.9523809523798</v>
      </c>
      <c r="F26" s="10" t="s">
        <v>418</v>
      </c>
      <c r="G26" s="10">
        <f>VLOOKUP(A26,BogusHRBand!A:B,2,FALSE)</f>
        <v>5</v>
      </c>
      <c r="H26" s="7" t="str">
        <f t="shared" si="0"/>
        <v>Hold</v>
      </c>
    </row>
    <row r="27" spans="1:8">
      <c r="A27" s="5" t="s">
        <v>331</v>
      </c>
      <c r="B27" s="5" t="str">
        <f>VLOOKUP(A27,BogusNames!A:E,2,FALSE)</f>
        <v>Germane P. Hogan</v>
      </c>
      <c r="C27" s="7" t="str">
        <f>VLOOKUP(A27,BogusNames!A:E,5,FALSE)</f>
        <v>RI</v>
      </c>
      <c r="D27" s="7" t="s">
        <v>409</v>
      </c>
      <c r="E27" s="28">
        <v>600</v>
      </c>
      <c r="F27" s="10" t="s">
        <v>418</v>
      </c>
      <c r="G27" s="10">
        <f>VLOOKUP(A27,BogusHRBand!A:B,2,FALSE)</f>
        <v>5</v>
      </c>
      <c r="H27" s="7" t="str">
        <f t="shared" si="0"/>
        <v>Hold</v>
      </c>
    </row>
    <row r="28" spans="1:8">
      <c r="A28" s="5" t="s">
        <v>332</v>
      </c>
      <c r="B28" s="5" t="str">
        <f>VLOOKUP(A28,BogusNames!A:E,2,FALSE)</f>
        <v>Omar B. Woodard</v>
      </c>
      <c r="C28" s="7" t="str">
        <f>VLOOKUP(A28,BogusNames!A:E,5,FALSE)</f>
        <v>AL</v>
      </c>
      <c r="D28" s="7" t="s">
        <v>409</v>
      </c>
      <c r="E28" s="28">
        <v>600</v>
      </c>
      <c r="F28" s="10" t="s">
        <v>418</v>
      </c>
      <c r="G28" s="10">
        <f>VLOOKUP(A28,BogusHRBand!A:B,2,FALSE)</f>
        <v>5</v>
      </c>
      <c r="H28" s="7" t="str">
        <f t="shared" si="0"/>
        <v>Hold</v>
      </c>
    </row>
    <row r="29" spans="1:8">
      <c r="A29" s="5" t="s">
        <v>333</v>
      </c>
      <c r="B29" s="5" t="str">
        <f>VLOOKUP(A29,BogusNames!A:E,2,FALSE)</f>
        <v>Jana W. Higgins</v>
      </c>
      <c r="C29" s="7" t="str">
        <f>VLOOKUP(A29,BogusNames!A:E,5,FALSE)</f>
        <v>AL</v>
      </c>
      <c r="D29" s="7" t="s">
        <v>409</v>
      </c>
      <c r="E29" s="28">
        <v>600</v>
      </c>
      <c r="F29" s="10" t="s">
        <v>418</v>
      </c>
      <c r="G29" s="10">
        <f>VLOOKUP(A29,BogusHRBand!A:B,2,FALSE)</f>
        <v>9</v>
      </c>
      <c r="H29" s="7" t="str">
        <f t="shared" si="0"/>
        <v>Hold</v>
      </c>
    </row>
    <row r="30" spans="1:8">
      <c r="A30" s="5" t="s">
        <v>334</v>
      </c>
      <c r="B30" s="5" t="str">
        <f>VLOOKUP(A30,BogusNames!A:E,2,FALSE)</f>
        <v>Leigh G. Miles</v>
      </c>
      <c r="C30" s="7" t="str">
        <f>VLOOKUP(A30,BogusNames!A:E,5,FALSE)</f>
        <v>AL</v>
      </c>
      <c r="D30" s="7" t="s">
        <v>410</v>
      </c>
      <c r="E30" s="28">
        <v>1300</v>
      </c>
      <c r="F30" s="10" t="s">
        <v>418</v>
      </c>
      <c r="G30" s="10">
        <f>VLOOKUP(A30,BogusHRBand!A:B,2,FALSE)</f>
        <v>9</v>
      </c>
      <c r="H30" s="7" t="str">
        <f t="shared" si="0"/>
        <v>Hold</v>
      </c>
    </row>
    <row r="31" spans="1:8">
      <c r="A31" s="5" t="s">
        <v>335</v>
      </c>
      <c r="B31" s="5" t="str">
        <f>VLOOKUP(A31,BogusNames!A:E,2,FALSE)</f>
        <v>Sloane E. Bird</v>
      </c>
      <c r="C31" s="7" t="str">
        <f>VLOOKUP(A31,BogusNames!A:E,5,FALSE)</f>
        <v>KS</v>
      </c>
      <c r="D31" s="7" t="s">
        <v>410</v>
      </c>
      <c r="E31" s="28">
        <v>1700</v>
      </c>
      <c r="F31" s="10" t="s">
        <v>418</v>
      </c>
      <c r="G31" s="10">
        <f>VLOOKUP(A31,BogusHRBand!A:B,2,FALSE)</f>
        <v>9</v>
      </c>
      <c r="H31" s="7" t="str">
        <f t="shared" si="0"/>
        <v>Hold</v>
      </c>
    </row>
    <row r="32" spans="1:8">
      <c r="A32" s="5" t="s">
        <v>336</v>
      </c>
      <c r="B32" s="5" t="str">
        <f>VLOOKUP(A32,BogusNames!A:E,2,FALSE)</f>
        <v>Kiayada P. Mccullough</v>
      </c>
      <c r="C32" s="7" t="str">
        <f>VLOOKUP(A32,BogusNames!A:E,5,FALSE)</f>
        <v>CA</v>
      </c>
      <c r="D32" s="7" t="s">
        <v>410</v>
      </c>
      <c r="E32" s="28">
        <v>1500</v>
      </c>
      <c r="F32" s="10" t="s">
        <v>419</v>
      </c>
      <c r="G32" s="10">
        <f>VLOOKUP(A32,BogusHRBand!A:B,2,FALSE)</f>
        <v>9</v>
      </c>
      <c r="H32" s="7" t="str">
        <f t="shared" si="0"/>
        <v>Refresh</v>
      </c>
    </row>
    <row r="33" spans="1:8">
      <c r="A33" s="5" t="s">
        <v>337</v>
      </c>
      <c r="B33" s="5" t="str">
        <f>VLOOKUP(A33,BogusNames!A:E,2,FALSE)</f>
        <v>Wallace F. York</v>
      </c>
      <c r="C33" s="7" t="str">
        <f>VLOOKUP(A33,BogusNames!A:E,5,FALSE)</f>
        <v>RI</v>
      </c>
      <c r="D33" s="7" t="s">
        <v>410</v>
      </c>
      <c r="E33" s="28">
        <v>1600</v>
      </c>
      <c r="F33" s="10" t="s">
        <v>419</v>
      </c>
      <c r="G33" s="10">
        <f>VLOOKUP(A33,BogusHRBand!A:B,2,FALSE)</f>
        <v>9</v>
      </c>
      <c r="H33" s="7" t="str">
        <f t="shared" si="0"/>
        <v>Refresh</v>
      </c>
    </row>
    <row r="34" spans="1:8">
      <c r="A34" s="5" t="s">
        <v>338</v>
      </c>
      <c r="B34" s="5" t="str">
        <f>VLOOKUP(A34,BogusNames!A:E,2,FALSE)</f>
        <v>Ezra I. Quinn</v>
      </c>
      <c r="C34" s="7" t="str">
        <f>VLOOKUP(A34,BogusNames!A:E,5,FALSE)</f>
        <v>AL</v>
      </c>
      <c r="D34" s="7" t="s">
        <v>410</v>
      </c>
      <c r="E34" s="28">
        <v>1800</v>
      </c>
      <c r="F34" s="10" t="s">
        <v>419</v>
      </c>
      <c r="G34" s="10">
        <f>VLOOKUP(A34,BogusHRBand!A:B,2,FALSE)</f>
        <v>9</v>
      </c>
      <c r="H34" s="7" t="str">
        <f t="shared" si="0"/>
        <v>Refresh</v>
      </c>
    </row>
    <row r="35" spans="1:8">
      <c r="A35" s="5" t="s">
        <v>339</v>
      </c>
      <c r="B35" s="5" t="str">
        <f>VLOOKUP(A35,BogusNames!A:E,2,FALSE)</f>
        <v>Maisie Z. Hays</v>
      </c>
      <c r="C35" s="7" t="str">
        <f>VLOOKUP(A35,BogusNames!A:E,5,FALSE)</f>
        <v>AL</v>
      </c>
      <c r="D35" s="7" t="s">
        <v>410</v>
      </c>
      <c r="E35" s="28">
        <v>1900</v>
      </c>
      <c r="F35" s="10" t="s">
        <v>419</v>
      </c>
      <c r="G35" s="10">
        <f>VLOOKUP(A35,BogusHRBand!A:B,2,FALSE)</f>
        <v>6</v>
      </c>
      <c r="H35" s="7" t="str">
        <f t="shared" si="0"/>
        <v>Hold</v>
      </c>
    </row>
    <row r="36" spans="1:8">
      <c r="A36" s="5" t="s">
        <v>340</v>
      </c>
      <c r="B36" s="5" t="str">
        <f>VLOOKUP(A36,BogusNames!A:E,2,FALSE)</f>
        <v>Nell D. Hall</v>
      </c>
      <c r="C36" s="7" t="str">
        <f>VLOOKUP(A36,BogusNames!A:E,5,FALSE)</f>
        <v>AL</v>
      </c>
      <c r="D36" s="7" t="s">
        <v>410</v>
      </c>
      <c r="E36" s="28">
        <v>850</v>
      </c>
      <c r="F36" s="10" t="s">
        <v>419</v>
      </c>
      <c r="G36" s="10">
        <f>VLOOKUP(A36,BogusHRBand!A:B,2,FALSE)</f>
        <v>6</v>
      </c>
      <c r="H36" s="7" t="str">
        <f t="shared" si="0"/>
        <v>Hold</v>
      </c>
    </row>
    <row r="37" spans="1:8">
      <c r="A37" s="5" t="s">
        <v>341</v>
      </c>
      <c r="B37" s="5" t="str">
        <f>VLOOKUP(A37,BogusNames!A:E,2,FALSE)</f>
        <v>Rachel V. Walker</v>
      </c>
      <c r="C37" s="7" t="str">
        <f>VLOOKUP(A37,BogusNames!A:E,5,FALSE)</f>
        <v>KS</v>
      </c>
      <c r="D37" s="7" t="s">
        <v>410</v>
      </c>
      <c r="E37" s="28">
        <v>600</v>
      </c>
      <c r="F37" s="10" t="s">
        <v>419</v>
      </c>
      <c r="G37" s="10">
        <f>VLOOKUP(A37,BogusHRBand!A:B,2,FALSE)</f>
        <v>6</v>
      </c>
      <c r="H37" s="7" t="str">
        <f t="shared" si="0"/>
        <v>Hold</v>
      </c>
    </row>
    <row r="38" spans="1:8">
      <c r="A38" s="5" t="s">
        <v>342</v>
      </c>
      <c r="B38" s="5" t="str">
        <f>VLOOKUP(A38,BogusNames!A:E,2,FALSE)</f>
        <v>Hedy A. Bruce</v>
      </c>
      <c r="C38" s="7" t="str">
        <f>VLOOKUP(A38,BogusNames!A:E,5,FALSE)</f>
        <v>AL</v>
      </c>
      <c r="D38" s="7" t="s">
        <v>410</v>
      </c>
      <c r="E38" s="28">
        <v>600</v>
      </c>
      <c r="F38" s="10" t="s">
        <v>419</v>
      </c>
      <c r="G38" s="10">
        <f>VLOOKUP(A38,BogusHRBand!A:B,2,FALSE)</f>
        <v>6</v>
      </c>
      <c r="H38" s="7" t="str">
        <f t="shared" si="0"/>
        <v>Hold</v>
      </c>
    </row>
    <row r="39" spans="1:8">
      <c r="A39" s="5" t="s">
        <v>343</v>
      </c>
      <c r="B39" s="5" t="str">
        <f>VLOOKUP(A39,BogusNames!A:E,2,FALSE)</f>
        <v>Brian V. Stevens</v>
      </c>
      <c r="C39" s="7" t="str">
        <f>VLOOKUP(A39,BogusNames!A:E,5,FALSE)</f>
        <v>AL</v>
      </c>
      <c r="D39" s="7" t="s">
        <v>410</v>
      </c>
      <c r="E39" s="28">
        <v>600</v>
      </c>
      <c r="F39" s="10" t="s">
        <v>419</v>
      </c>
      <c r="G39" s="10">
        <f>VLOOKUP(A39,BogusHRBand!A:B,2,FALSE)</f>
        <v>7</v>
      </c>
      <c r="H39" s="7" t="str">
        <f t="shared" si="0"/>
        <v>Refresh</v>
      </c>
    </row>
    <row r="40" spans="1:8">
      <c r="A40" s="5" t="s">
        <v>344</v>
      </c>
      <c r="B40" s="5" t="str">
        <f>VLOOKUP(A40,BogusNames!A:E,2,FALSE)</f>
        <v>Wing H. Christian</v>
      </c>
      <c r="C40" s="7" t="str">
        <f>VLOOKUP(A40,BogusNames!A:E,5,FALSE)</f>
        <v>KS</v>
      </c>
      <c r="D40" s="7" t="s">
        <v>410</v>
      </c>
      <c r="E40" s="28">
        <v>1300</v>
      </c>
      <c r="F40" s="10" t="s">
        <v>419</v>
      </c>
      <c r="G40" s="10">
        <f>VLOOKUP(A40,BogusHRBand!A:B,2,FALSE)</f>
        <v>7</v>
      </c>
      <c r="H40" s="7" t="str">
        <f t="shared" si="0"/>
        <v>Refresh</v>
      </c>
    </row>
    <row r="41" spans="1:8">
      <c r="A41" s="5" t="s">
        <v>345</v>
      </c>
      <c r="B41" s="5" t="str">
        <f>VLOOKUP(A41,BogusNames!A:E,2,FALSE)</f>
        <v>Nichole E. Francis</v>
      </c>
      <c r="C41" s="7" t="str">
        <f>VLOOKUP(A41,BogusNames!A:E,5,FALSE)</f>
        <v>CA</v>
      </c>
      <c r="D41" s="7" t="s">
        <v>410</v>
      </c>
      <c r="E41" s="28">
        <v>1700</v>
      </c>
      <c r="F41" s="10" t="s">
        <v>419</v>
      </c>
      <c r="G41" s="10">
        <f>VLOOKUP(A41,BogusHRBand!A:B,2,FALSE)</f>
        <v>7</v>
      </c>
      <c r="H41" s="7" t="str">
        <f t="shared" si="0"/>
        <v>Refresh</v>
      </c>
    </row>
    <row r="42" spans="1:8">
      <c r="A42" s="5" t="s">
        <v>346</v>
      </c>
      <c r="B42" s="5" t="str">
        <f>VLOOKUP(A42,BogusNames!A:E,2,FALSE)</f>
        <v>George Z. Stephens</v>
      </c>
      <c r="C42" s="7" t="str">
        <f>VLOOKUP(A42,BogusNames!A:E,5,FALSE)</f>
        <v>RI</v>
      </c>
      <c r="D42" s="7" t="s">
        <v>410</v>
      </c>
      <c r="E42" s="28">
        <v>1500</v>
      </c>
      <c r="F42" s="10" t="s">
        <v>419</v>
      </c>
      <c r="G42" s="10">
        <f>VLOOKUP(A42,BogusHRBand!A:B,2,FALSE)</f>
        <v>7</v>
      </c>
      <c r="H42" s="7" t="str">
        <f t="shared" si="0"/>
        <v>Refresh</v>
      </c>
    </row>
    <row r="43" spans="1:8">
      <c r="A43" s="5" t="s">
        <v>347</v>
      </c>
      <c r="B43" s="5" t="str">
        <f>VLOOKUP(A43,BogusNames!A:E,2,FALSE)</f>
        <v>Margaret G. Gallagher</v>
      </c>
      <c r="C43" s="7" t="str">
        <f>VLOOKUP(A43,BogusNames!A:E,5,FALSE)</f>
        <v>AL</v>
      </c>
      <c r="D43" s="7" t="s">
        <v>410</v>
      </c>
      <c r="E43" s="28">
        <v>1600</v>
      </c>
      <c r="F43" s="10" t="s">
        <v>419</v>
      </c>
      <c r="G43" s="10">
        <f>VLOOKUP(A43,BogusHRBand!A:B,2,FALSE)</f>
        <v>6</v>
      </c>
      <c r="H43" s="7" t="str">
        <f t="shared" si="0"/>
        <v>Hold</v>
      </c>
    </row>
    <row r="44" spans="1:8">
      <c r="A44" s="5" t="s">
        <v>348</v>
      </c>
      <c r="B44" s="5" t="str">
        <f>VLOOKUP(A44,BogusNames!A:E,2,FALSE)</f>
        <v>Barrett E. Foster</v>
      </c>
      <c r="C44" s="7" t="str">
        <f>VLOOKUP(A44,BogusNames!A:E,5,FALSE)</f>
        <v>AL</v>
      </c>
      <c r="D44" s="7" t="s">
        <v>410</v>
      </c>
      <c r="E44" s="28">
        <v>1800</v>
      </c>
      <c r="F44" s="10" t="s">
        <v>418</v>
      </c>
      <c r="G44" s="10">
        <f>VLOOKUP(A44,BogusHRBand!A:B,2,FALSE)</f>
        <v>6</v>
      </c>
      <c r="H44" s="7" t="str">
        <f t="shared" si="0"/>
        <v>Hold</v>
      </c>
    </row>
    <row r="45" spans="1:8">
      <c r="A45" s="5" t="s">
        <v>349</v>
      </c>
      <c r="B45" s="5" t="str">
        <f>VLOOKUP(A45,BogusNames!A:E,2,FALSE)</f>
        <v>Burton J. Jordan</v>
      </c>
      <c r="C45" s="7" t="str">
        <f>VLOOKUP(A45,BogusNames!A:E,5,FALSE)</f>
        <v>AL</v>
      </c>
      <c r="D45" s="7" t="s">
        <v>410</v>
      </c>
      <c r="E45" s="28">
        <v>1900</v>
      </c>
      <c r="F45" s="10" t="s">
        <v>418</v>
      </c>
      <c r="G45" s="10">
        <f>VLOOKUP(A45,BogusHRBand!A:B,2,FALSE)</f>
        <v>6</v>
      </c>
      <c r="H45" s="7" t="str">
        <f t="shared" si="0"/>
        <v>Hold</v>
      </c>
    </row>
    <row r="46" spans="1:8">
      <c r="A46" s="5" t="s">
        <v>350</v>
      </c>
      <c r="B46" s="5" t="str">
        <f>VLOOKUP(A46,BogusNames!A:E,2,FALSE)</f>
        <v>Brennan T. Dickson</v>
      </c>
      <c r="C46" s="7" t="str">
        <f>VLOOKUP(A46,BogusNames!A:E,5,FALSE)</f>
        <v>KS</v>
      </c>
      <c r="D46" s="7" t="s">
        <v>410</v>
      </c>
      <c r="E46" s="28">
        <v>850</v>
      </c>
      <c r="F46" s="10" t="s">
        <v>418</v>
      </c>
      <c r="G46" s="10">
        <f>VLOOKUP(A46,BogusHRBand!A:B,2,FALSE)</f>
        <v>6</v>
      </c>
      <c r="H46" s="7" t="str">
        <f t="shared" si="0"/>
        <v>Hold</v>
      </c>
    </row>
    <row r="47" spans="1:8">
      <c r="A47" s="5" t="s">
        <v>351</v>
      </c>
      <c r="B47" s="5" t="str">
        <f>VLOOKUP(A47,BogusNames!A:E,2,FALSE)</f>
        <v>Rashad V. Chan</v>
      </c>
      <c r="C47" s="7" t="str">
        <f>VLOOKUP(A47,BogusNames!A:E,5,FALSE)</f>
        <v>AL</v>
      </c>
      <c r="D47" s="7" t="s">
        <v>410</v>
      </c>
      <c r="E47" s="28">
        <v>600</v>
      </c>
      <c r="F47" s="10" t="s">
        <v>418</v>
      </c>
      <c r="G47" s="10">
        <f>VLOOKUP(A47,BogusHRBand!A:B,2,FALSE)</f>
        <v>6</v>
      </c>
      <c r="H47" s="7" t="str">
        <f t="shared" si="0"/>
        <v>Hold</v>
      </c>
    </row>
    <row r="48" spans="1:8">
      <c r="A48" s="5" t="s">
        <v>352</v>
      </c>
      <c r="B48" s="5" t="str">
        <f>VLOOKUP(A48,BogusNames!A:E,2,FALSE)</f>
        <v>Hedda V. Marsh</v>
      </c>
      <c r="C48" s="7" t="str">
        <f>VLOOKUP(A48,BogusNames!A:E,5,FALSE)</f>
        <v>AL</v>
      </c>
      <c r="D48" s="7" t="s">
        <v>410</v>
      </c>
      <c r="E48" s="28">
        <v>600</v>
      </c>
      <c r="F48" s="10" t="s">
        <v>418</v>
      </c>
      <c r="G48" s="10">
        <f>VLOOKUP(A48,BogusHRBand!A:B,2,FALSE)</f>
        <v>6</v>
      </c>
      <c r="H48" s="7" t="str">
        <f t="shared" si="0"/>
        <v>Hold</v>
      </c>
    </row>
    <row r="49" spans="1:8">
      <c r="A49" s="5" t="s">
        <v>353</v>
      </c>
      <c r="B49" s="5" t="str">
        <f>VLOOKUP(A49,BogusNames!A:E,2,FALSE)</f>
        <v>Charlotte W. Britt</v>
      </c>
      <c r="C49" s="7" t="str">
        <f>VLOOKUP(A49,BogusNames!A:E,5,FALSE)</f>
        <v>KS</v>
      </c>
      <c r="D49" s="7" t="s">
        <v>410</v>
      </c>
      <c r="E49" s="28">
        <v>600</v>
      </c>
      <c r="F49" s="10" t="s">
        <v>418</v>
      </c>
      <c r="G49" s="10">
        <f>VLOOKUP(A49,BogusHRBand!A:B,2,FALSE)</f>
        <v>5</v>
      </c>
      <c r="H49" s="7" t="str">
        <f t="shared" si="0"/>
        <v>Hold</v>
      </c>
    </row>
    <row r="50" spans="1:8">
      <c r="A50" s="5" t="s">
        <v>354</v>
      </c>
      <c r="B50" s="5" t="str">
        <f>VLOOKUP(A50,BogusNames!A:E,2,FALSE)</f>
        <v>Zena I. Mueller</v>
      </c>
      <c r="C50" s="7" t="str">
        <f>VLOOKUP(A50,BogusNames!A:E,5,FALSE)</f>
        <v>CA</v>
      </c>
      <c r="D50" s="7" t="s">
        <v>410</v>
      </c>
      <c r="E50" s="28">
        <v>1300</v>
      </c>
      <c r="F50" s="10" t="s">
        <v>418</v>
      </c>
      <c r="G50" s="10">
        <f>VLOOKUP(A50,BogusHRBand!A:B,2,FALSE)</f>
        <v>5</v>
      </c>
      <c r="H50" s="7" t="str">
        <f t="shared" si="0"/>
        <v>Hold</v>
      </c>
    </row>
    <row r="51" spans="1:8">
      <c r="A51" s="5" t="s">
        <v>355</v>
      </c>
      <c r="B51" s="5" t="str">
        <f>VLOOKUP(A51,BogusNames!A:E,2,FALSE)</f>
        <v>McKenzie P. Riggs</v>
      </c>
      <c r="C51" s="7" t="str">
        <f>VLOOKUP(A51,BogusNames!A:E,5,FALSE)</f>
        <v>RI</v>
      </c>
      <c r="D51" s="7" t="s">
        <v>410</v>
      </c>
      <c r="E51" s="28">
        <v>1700</v>
      </c>
      <c r="F51" s="10" t="s">
        <v>418</v>
      </c>
      <c r="G51" s="10">
        <f>VLOOKUP(A51,BogusHRBand!A:B,2,FALSE)</f>
        <v>5</v>
      </c>
      <c r="H51" s="7" t="str">
        <f t="shared" si="0"/>
        <v>Hold</v>
      </c>
    </row>
    <row r="52" spans="1:8">
      <c r="A52" s="5" t="s">
        <v>356</v>
      </c>
      <c r="B52" s="5" t="str">
        <f>VLOOKUP(A52,BogusNames!A:E,2,FALSE)</f>
        <v>Risa E. Alston</v>
      </c>
      <c r="C52" s="7" t="str">
        <f>VLOOKUP(A52,BogusNames!A:E,5,FALSE)</f>
        <v>AL</v>
      </c>
      <c r="D52" s="7" t="s">
        <v>410</v>
      </c>
      <c r="E52" s="28">
        <v>1500</v>
      </c>
      <c r="F52" s="10" t="s">
        <v>418</v>
      </c>
      <c r="G52" s="10">
        <f>VLOOKUP(A52,BogusHRBand!A:B,2,FALSE)</f>
        <v>5</v>
      </c>
      <c r="H52" s="7" t="str">
        <f t="shared" si="0"/>
        <v>Hold</v>
      </c>
    </row>
    <row r="53" spans="1:8">
      <c r="A53" s="5" t="s">
        <v>357</v>
      </c>
      <c r="B53" s="5" t="str">
        <f>VLOOKUP(A53,BogusNames!A:E,2,FALSE)</f>
        <v>Nero F. Ware</v>
      </c>
      <c r="C53" s="7" t="str">
        <f>VLOOKUP(A53,BogusNames!A:E,5,FALSE)</f>
        <v>AL</v>
      </c>
      <c r="D53" s="7" t="s">
        <v>410</v>
      </c>
      <c r="E53" s="28">
        <v>1600</v>
      </c>
      <c r="F53" s="10" t="s">
        <v>418</v>
      </c>
      <c r="G53" s="10">
        <f>VLOOKUP(A53,BogusHRBand!A:B,2,FALSE)</f>
        <v>5</v>
      </c>
      <c r="H53" s="7" t="str">
        <f t="shared" si="0"/>
        <v>Hold</v>
      </c>
    </row>
    <row r="54" spans="1:8">
      <c r="A54" s="5" t="s">
        <v>358</v>
      </c>
      <c r="B54" s="5" t="str">
        <f>VLOOKUP(A54,BogusNames!A:E,2,FALSE)</f>
        <v>Brody C. Marsh</v>
      </c>
      <c r="C54" s="7" t="str">
        <f>VLOOKUP(A54,BogusNames!A:E,5,FALSE)</f>
        <v>AL</v>
      </c>
      <c r="D54" s="7" t="s">
        <v>410</v>
      </c>
      <c r="E54" s="28">
        <v>1800</v>
      </c>
      <c r="F54" s="10" t="s">
        <v>418</v>
      </c>
      <c r="G54" s="10">
        <f>VLOOKUP(A54,BogusHRBand!A:B,2,FALSE)</f>
        <v>5</v>
      </c>
      <c r="H54" s="7" t="str">
        <f t="shared" si="0"/>
        <v>Hold</v>
      </c>
    </row>
    <row r="55" spans="1:8">
      <c r="A55" s="5" t="s">
        <v>359</v>
      </c>
      <c r="B55" s="5" t="str">
        <f>VLOOKUP(A55,BogusNames!A:E,2,FALSE)</f>
        <v>Yuri V. Saunders</v>
      </c>
      <c r="C55" s="7" t="str">
        <f>VLOOKUP(A55,BogusNames!A:E,5,FALSE)</f>
        <v>KS</v>
      </c>
      <c r="D55" s="7" t="s">
        <v>410</v>
      </c>
      <c r="E55" s="28">
        <v>1900</v>
      </c>
      <c r="F55" s="10" t="s">
        <v>418</v>
      </c>
      <c r="G55" s="10">
        <f>VLOOKUP(A55,BogusHRBand!A:B,2,FALSE)</f>
        <v>9</v>
      </c>
      <c r="H55" s="7" t="str">
        <f t="shared" si="0"/>
        <v>Hold</v>
      </c>
    </row>
    <row r="56" spans="1:8">
      <c r="A56" s="5" t="s">
        <v>360</v>
      </c>
      <c r="B56" s="5" t="str">
        <f>VLOOKUP(A56,BogusNames!A:E,2,FALSE)</f>
        <v>Allistair X. Irwin</v>
      </c>
      <c r="C56" s="7" t="str">
        <f>VLOOKUP(A56,BogusNames!A:E,5,FALSE)</f>
        <v>FL</v>
      </c>
      <c r="D56" s="7" t="s">
        <v>410</v>
      </c>
      <c r="E56" s="28">
        <v>850</v>
      </c>
      <c r="F56" s="10" t="s">
        <v>418</v>
      </c>
      <c r="G56" s="10">
        <f>VLOOKUP(A56,BogusHRBand!A:B,2,FALSE)</f>
        <v>9</v>
      </c>
      <c r="H56" s="7" t="str">
        <f t="shared" si="0"/>
        <v>Hold</v>
      </c>
    </row>
    <row r="57" spans="1:8">
      <c r="A57" s="5" t="s">
        <v>361</v>
      </c>
      <c r="B57" s="5" t="str">
        <f>VLOOKUP(A57,BogusNames!A:E,2,FALSE)</f>
        <v>Noelani P. Gallagher</v>
      </c>
      <c r="C57" s="7" t="str">
        <f>VLOOKUP(A57,BogusNames!A:E,5,FALSE)</f>
        <v>FL</v>
      </c>
      <c r="D57" s="7" t="s">
        <v>410</v>
      </c>
      <c r="E57" s="28">
        <v>600</v>
      </c>
      <c r="F57" s="10" t="s">
        <v>418</v>
      </c>
      <c r="G57" s="10">
        <f>VLOOKUP(A57,BogusHRBand!A:B,2,FALSE)</f>
        <v>9</v>
      </c>
      <c r="H57" s="7" t="str">
        <f t="shared" si="0"/>
        <v>Hold</v>
      </c>
    </row>
    <row r="58" spans="1:8">
      <c r="A58" s="5" t="s">
        <v>362</v>
      </c>
      <c r="B58" s="5" t="str">
        <f>VLOOKUP(A58,BogusNames!A:E,2,FALSE)</f>
        <v>Amity L. Drake</v>
      </c>
      <c r="C58" s="7" t="str">
        <f>VLOOKUP(A58,BogusNames!A:E,5,FALSE)</f>
        <v>FL</v>
      </c>
      <c r="D58" s="7" t="s">
        <v>410</v>
      </c>
      <c r="E58" s="28">
        <v>600</v>
      </c>
      <c r="F58" s="10" t="s">
        <v>419</v>
      </c>
      <c r="G58" s="10">
        <f>VLOOKUP(A58,BogusHRBand!A:B,2,FALSE)</f>
        <v>9</v>
      </c>
      <c r="H58" s="7" t="str">
        <f t="shared" si="0"/>
        <v>Refresh</v>
      </c>
    </row>
    <row r="59" spans="1:8">
      <c r="A59" s="5" t="s">
        <v>363</v>
      </c>
      <c r="B59" s="5" t="str">
        <f>VLOOKUP(A59,BogusNames!A:E,2,FALSE)</f>
        <v>Chancellor U. Butler</v>
      </c>
      <c r="C59" s="7" t="str">
        <f>VLOOKUP(A59,BogusNames!A:E,5,FALSE)</f>
        <v>AL</v>
      </c>
      <c r="D59" s="7" t="s">
        <v>410</v>
      </c>
      <c r="E59" s="28">
        <v>600</v>
      </c>
      <c r="F59" s="10" t="s">
        <v>419</v>
      </c>
      <c r="G59" s="10">
        <f>VLOOKUP(A59,BogusHRBand!A:B,2,FALSE)</f>
        <v>9</v>
      </c>
      <c r="H59" s="7" t="str">
        <f t="shared" si="0"/>
        <v>Refresh</v>
      </c>
    </row>
    <row r="60" spans="1:8">
      <c r="A60" s="5" t="s">
        <v>364</v>
      </c>
      <c r="B60" s="5" t="str">
        <f>VLOOKUP(A60,BogusNames!A:E,2,FALSE)</f>
        <v>Hasad A. Patel</v>
      </c>
      <c r="C60" s="7" t="str">
        <f>VLOOKUP(A60,BogusNames!A:E,5,FALSE)</f>
        <v>AL</v>
      </c>
      <c r="D60" s="7" t="s">
        <v>410</v>
      </c>
      <c r="E60" s="28">
        <v>1300</v>
      </c>
      <c r="F60" s="10" t="s">
        <v>419</v>
      </c>
      <c r="G60" s="10">
        <f>VLOOKUP(A60,BogusHRBand!A:B,2,FALSE)</f>
        <v>9</v>
      </c>
      <c r="H60" s="7" t="str">
        <f t="shared" si="0"/>
        <v>Refresh</v>
      </c>
    </row>
    <row r="61" spans="1:8">
      <c r="A61" s="5" t="s">
        <v>365</v>
      </c>
      <c r="B61" s="5" t="str">
        <f>VLOOKUP(A61,BogusNames!A:E,2,FALSE)</f>
        <v>Iona I. Caldwell</v>
      </c>
      <c r="C61" s="7" t="str">
        <f>VLOOKUP(A61,BogusNames!A:E,5,FALSE)</f>
        <v>KS</v>
      </c>
      <c r="D61" s="7" t="s">
        <v>410</v>
      </c>
      <c r="E61" s="28">
        <v>1700</v>
      </c>
      <c r="F61" s="10" t="s">
        <v>419</v>
      </c>
      <c r="G61" s="10">
        <f>VLOOKUP(A61,BogusHRBand!A:B,2,FALSE)</f>
        <v>6</v>
      </c>
      <c r="H61" s="7" t="str">
        <f t="shared" si="0"/>
        <v>Hold</v>
      </c>
    </row>
    <row r="62" spans="1:8">
      <c r="A62" s="5" t="s">
        <v>366</v>
      </c>
      <c r="B62" s="5" t="str">
        <f>VLOOKUP(A62,BogusNames!A:E,2,FALSE)</f>
        <v>Drake A. Keller</v>
      </c>
      <c r="C62" s="7" t="str">
        <f>VLOOKUP(A62,BogusNames!A:E,5,FALSE)</f>
        <v>CA</v>
      </c>
      <c r="D62" s="7" t="s">
        <v>410</v>
      </c>
      <c r="E62" s="28">
        <v>1500</v>
      </c>
      <c r="F62" s="10" t="s">
        <v>419</v>
      </c>
      <c r="G62" s="10">
        <f>VLOOKUP(A62,BogusHRBand!A:B,2,FALSE)</f>
        <v>6</v>
      </c>
      <c r="H62" s="7" t="str">
        <f t="shared" si="0"/>
        <v>Hold</v>
      </c>
    </row>
    <row r="63" spans="1:8">
      <c r="A63" s="5" t="s">
        <v>367</v>
      </c>
      <c r="B63" s="5" t="str">
        <f>VLOOKUP(A63,BogusNames!A:E,2,FALSE)</f>
        <v>Daria Y. Hines</v>
      </c>
      <c r="C63" s="7" t="str">
        <f>VLOOKUP(A63,BogusNames!A:E,5,FALSE)</f>
        <v>RI</v>
      </c>
      <c r="D63" s="7" t="s">
        <v>410</v>
      </c>
      <c r="E63" s="28">
        <v>1600</v>
      </c>
      <c r="F63" s="10" t="s">
        <v>419</v>
      </c>
      <c r="G63" s="10">
        <f>VLOOKUP(A63,BogusHRBand!A:B,2,FALSE)</f>
        <v>6</v>
      </c>
      <c r="H63" s="7" t="str">
        <f t="shared" si="0"/>
        <v>Hold</v>
      </c>
    </row>
    <row r="64" spans="1:8">
      <c r="A64" s="5" t="s">
        <v>368</v>
      </c>
      <c r="B64" s="5" t="str">
        <f>VLOOKUP(A64,BogusNames!A:E,2,FALSE)</f>
        <v>Asher N. Franks</v>
      </c>
      <c r="C64" s="7" t="str">
        <f>VLOOKUP(A64,BogusNames!A:E,5,FALSE)</f>
        <v>AL</v>
      </c>
      <c r="D64" s="7" t="s">
        <v>410</v>
      </c>
      <c r="E64" s="28">
        <v>1800</v>
      </c>
      <c r="F64" s="10" t="s">
        <v>419</v>
      </c>
      <c r="G64" s="10">
        <f>VLOOKUP(A64,BogusHRBand!A:B,2,FALSE)</f>
        <v>6</v>
      </c>
      <c r="H64" s="7" t="str">
        <f t="shared" si="0"/>
        <v>Hold</v>
      </c>
    </row>
    <row r="65" spans="1:8">
      <c r="A65" s="5" t="s">
        <v>369</v>
      </c>
      <c r="B65" s="5" t="str">
        <f>VLOOKUP(A65,BogusNames!A:E,2,FALSE)</f>
        <v>Rinah U. Sellers</v>
      </c>
      <c r="C65" s="7" t="str">
        <f>VLOOKUP(A65,BogusNames!A:E,5,FALSE)</f>
        <v>AL</v>
      </c>
      <c r="D65" s="7" t="s">
        <v>410</v>
      </c>
      <c r="E65" s="28">
        <v>1900</v>
      </c>
      <c r="F65" s="10" t="s">
        <v>419</v>
      </c>
      <c r="G65" s="10">
        <f>VLOOKUP(A65,BogusHRBand!A:B,2,FALSE)</f>
        <v>7</v>
      </c>
      <c r="H65" s="7" t="str">
        <f t="shared" si="0"/>
        <v>Refresh</v>
      </c>
    </row>
    <row r="66" spans="1:8">
      <c r="A66" s="5" t="s">
        <v>370</v>
      </c>
      <c r="B66" s="5" t="str">
        <f>VLOOKUP(A66,BogusNames!A:E,2,FALSE)</f>
        <v>Russell B. Simpson</v>
      </c>
      <c r="C66" s="7" t="str">
        <f>VLOOKUP(A66,BogusNames!A:E,5,FALSE)</f>
        <v>AL</v>
      </c>
      <c r="D66" s="7" t="s">
        <v>410</v>
      </c>
      <c r="E66" s="28">
        <v>850</v>
      </c>
      <c r="F66" s="10" t="s">
        <v>419</v>
      </c>
      <c r="G66" s="10">
        <f>VLOOKUP(A66,BogusHRBand!A:B,2,FALSE)</f>
        <v>7</v>
      </c>
      <c r="H66" s="7" t="str">
        <f t="shared" si="0"/>
        <v>Refresh</v>
      </c>
    </row>
    <row r="67" spans="1:8">
      <c r="A67" s="5" t="s">
        <v>371</v>
      </c>
      <c r="B67" s="5" t="str">
        <f>VLOOKUP(A67,BogusNames!A:E,2,FALSE)</f>
        <v>Perry Q. Sexton</v>
      </c>
      <c r="C67" s="7" t="str">
        <f>VLOOKUP(A67,BogusNames!A:E,5,FALSE)</f>
        <v>KS</v>
      </c>
      <c r="D67" s="7" t="s">
        <v>410</v>
      </c>
      <c r="E67" s="28">
        <v>600</v>
      </c>
      <c r="F67" s="10" t="s">
        <v>419</v>
      </c>
      <c r="G67" s="10">
        <f>VLOOKUP(A67,BogusHRBand!A:B,2,FALSE)</f>
        <v>7</v>
      </c>
      <c r="H67" s="7" t="str">
        <f t="shared" si="0"/>
        <v>Refresh</v>
      </c>
    </row>
    <row r="68" spans="1:8">
      <c r="A68" s="5" t="s">
        <v>372</v>
      </c>
      <c r="B68" s="5" t="str">
        <f>VLOOKUP(A68,BogusNames!A:E,2,FALSE)</f>
        <v>Nissim A. Buck</v>
      </c>
      <c r="C68" s="7" t="str">
        <f>VLOOKUP(A68,BogusNames!A:E,5,FALSE)</f>
        <v>AL</v>
      </c>
      <c r="D68" s="7" t="s">
        <v>410</v>
      </c>
      <c r="E68" s="28">
        <v>600</v>
      </c>
      <c r="F68" s="10" t="s">
        <v>419</v>
      </c>
      <c r="G68" s="10">
        <f>VLOOKUP(A68,BogusHRBand!A:B,2,FALSE)</f>
        <v>7</v>
      </c>
      <c r="H68" s="7" t="str">
        <f t="shared" ref="H68:H102" si="1">IF(AND(F68="N",G68&gt;6),"Refresh","Hold")</f>
        <v>Refresh</v>
      </c>
    </row>
    <row r="69" spans="1:8">
      <c r="A69" s="5" t="s">
        <v>373</v>
      </c>
      <c r="B69" s="5" t="str">
        <f>VLOOKUP(A69,BogusNames!A:E,2,FALSE)</f>
        <v>Phelan G. Cortez</v>
      </c>
      <c r="C69" s="7" t="str">
        <f>VLOOKUP(A69,BogusNames!A:E,5,FALSE)</f>
        <v>AL</v>
      </c>
      <c r="D69" s="7" t="s">
        <v>410</v>
      </c>
      <c r="E69" s="28">
        <v>600</v>
      </c>
      <c r="F69" s="10" t="s">
        <v>419</v>
      </c>
      <c r="G69" s="10">
        <f>VLOOKUP(A69,BogusHRBand!A:B,2,FALSE)</f>
        <v>6</v>
      </c>
      <c r="H69" s="7" t="str">
        <f t="shared" si="1"/>
        <v>Hold</v>
      </c>
    </row>
    <row r="70" spans="1:8">
      <c r="A70" s="5" t="s">
        <v>374</v>
      </c>
      <c r="B70" s="5" t="str">
        <f>VLOOKUP(A70,BogusNames!A:E,2,FALSE)</f>
        <v>Dane B. Cohen</v>
      </c>
      <c r="C70" s="7" t="str">
        <f>VLOOKUP(A70,BogusNames!A:E,5,FALSE)</f>
        <v>KS</v>
      </c>
      <c r="D70" s="7" t="s">
        <v>410</v>
      </c>
      <c r="E70" s="28">
        <v>1300</v>
      </c>
      <c r="F70" s="10" t="s">
        <v>418</v>
      </c>
      <c r="G70" s="10">
        <f>VLOOKUP(A70,BogusHRBand!A:B,2,FALSE)</f>
        <v>6</v>
      </c>
      <c r="H70" s="7" t="str">
        <f t="shared" si="1"/>
        <v>Hold</v>
      </c>
    </row>
    <row r="71" spans="1:8">
      <c r="A71" s="5" t="s">
        <v>375</v>
      </c>
      <c r="B71" s="5" t="str">
        <f>VLOOKUP(A71,BogusNames!A:E,2,FALSE)</f>
        <v>Madison Z. Flores</v>
      </c>
      <c r="C71" s="7" t="str">
        <f>VLOOKUP(A71,BogusNames!A:E,5,FALSE)</f>
        <v>CA</v>
      </c>
      <c r="D71" s="7" t="s">
        <v>410</v>
      </c>
      <c r="E71" s="28">
        <v>1700</v>
      </c>
      <c r="F71" s="10" t="s">
        <v>418</v>
      </c>
      <c r="G71" s="10">
        <f>VLOOKUP(A71,BogusHRBand!A:B,2,FALSE)</f>
        <v>6</v>
      </c>
      <c r="H71" s="7" t="str">
        <f t="shared" si="1"/>
        <v>Hold</v>
      </c>
    </row>
    <row r="72" spans="1:8">
      <c r="A72" s="5" t="s">
        <v>376</v>
      </c>
      <c r="B72" s="5" t="str">
        <f>VLOOKUP(A72,BogusNames!A:E,2,FALSE)</f>
        <v>Christopher W. Hopkins</v>
      </c>
      <c r="C72" s="7" t="str">
        <f>VLOOKUP(A72,BogusNames!A:E,5,FALSE)</f>
        <v>RI</v>
      </c>
      <c r="D72" s="7" t="s">
        <v>410</v>
      </c>
      <c r="E72" s="28">
        <v>1500</v>
      </c>
      <c r="F72" s="10" t="s">
        <v>418</v>
      </c>
      <c r="G72" s="10">
        <f>VLOOKUP(A72,BogusHRBand!A:B,2,FALSE)</f>
        <v>6</v>
      </c>
      <c r="H72" s="7" t="str">
        <f t="shared" si="1"/>
        <v>Hold</v>
      </c>
    </row>
    <row r="73" spans="1:8">
      <c r="A73" s="5" t="s">
        <v>377</v>
      </c>
      <c r="B73" s="5" t="str">
        <f>VLOOKUP(A73,BogusNames!A:E,2,FALSE)</f>
        <v>Lee Z. Townsend</v>
      </c>
      <c r="C73" s="7" t="str">
        <f>VLOOKUP(A73,BogusNames!A:E,5,FALSE)</f>
        <v>AL</v>
      </c>
      <c r="D73" s="7" t="s">
        <v>410</v>
      </c>
      <c r="E73" s="28">
        <v>1600</v>
      </c>
      <c r="F73" s="10" t="s">
        <v>418</v>
      </c>
      <c r="G73" s="10">
        <f>VLOOKUP(A73,BogusHRBand!A:B,2,FALSE)</f>
        <v>6</v>
      </c>
      <c r="H73" s="7" t="str">
        <f t="shared" si="1"/>
        <v>Hold</v>
      </c>
    </row>
    <row r="74" spans="1:8">
      <c r="A74" s="5" t="s">
        <v>378</v>
      </c>
      <c r="B74" s="5" t="str">
        <f>VLOOKUP(A74,BogusNames!A:E,2,FALSE)</f>
        <v>Leo M. Compton</v>
      </c>
      <c r="C74" s="7" t="str">
        <f>VLOOKUP(A74,BogusNames!A:E,5,FALSE)</f>
        <v>AL</v>
      </c>
      <c r="D74" s="7" t="s">
        <v>410</v>
      </c>
      <c r="E74" s="28">
        <v>1800</v>
      </c>
      <c r="F74" s="10" t="s">
        <v>418</v>
      </c>
      <c r="G74" s="10">
        <f>VLOOKUP(A74,BogusHRBand!A:B,2,FALSE)</f>
        <v>6</v>
      </c>
      <c r="H74" s="7" t="str">
        <f t="shared" si="1"/>
        <v>Hold</v>
      </c>
    </row>
    <row r="75" spans="1:8">
      <c r="A75" s="5" t="s">
        <v>379</v>
      </c>
      <c r="B75" s="5" t="str">
        <f>VLOOKUP(A75,BogusNames!A:E,2,FALSE)</f>
        <v>Dieter Z. Kelley</v>
      </c>
      <c r="C75" s="7" t="str">
        <f>VLOOKUP(A75,BogusNames!A:E,5,FALSE)</f>
        <v>AL</v>
      </c>
      <c r="D75" s="7" t="s">
        <v>410</v>
      </c>
      <c r="E75" s="28">
        <v>1900</v>
      </c>
      <c r="F75" s="10" t="s">
        <v>418</v>
      </c>
      <c r="G75" s="10">
        <f>VLOOKUP(A75,BogusHRBand!A:B,2,FALSE)</f>
        <v>5</v>
      </c>
      <c r="H75" s="7" t="str">
        <f t="shared" si="1"/>
        <v>Hold</v>
      </c>
    </row>
    <row r="76" spans="1:8">
      <c r="A76" s="5" t="s">
        <v>380</v>
      </c>
      <c r="B76" s="5" t="str">
        <f>VLOOKUP(A76,BogusNames!A:E,2,FALSE)</f>
        <v>Kenneth U. Britt</v>
      </c>
      <c r="C76" s="7" t="str">
        <f>VLOOKUP(A76,BogusNames!A:E,5,FALSE)</f>
        <v>KS</v>
      </c>
      <c r="D76" s="7" t="s">
        <v>410</v>
      </c>
      <c r="E76" s="28">
        <v>850</v>
      </c>
      <c r="F76" s="10" t="s">
        <v>418</v>
      </c>
      <c r="G76" s="10">
        <f>VLOOKUP(A76,BogusHRBand!A:B,2,FALSE)</f>
        <v>5</v>
      </c>
      <c r="H76" s="7" t="str">
        <f t="shared" si="1"/>
        <v>Hold</v>
      </c>
    </row>
    <row r="77" spans="1:8">
      <c r="A77" s="5" t="s">
        <v>381</v>
      </c>
      <c r="B77" s="5" t="str">
        <f>VLOOKUP(A77,BogusNames!A:E,2,FALSE)</f>
        <v>Frances A. Huffman</v>
      </c>
      <c r="C77" s="7" t="str">
        <f>VLOOKUP(A77,BogusNames!A:E,5,FALSE)</f>
        <v>AL</v>
      </c>
      <c r="D77" s="7" t="s">
        <v>410</v>
      </c>
      <c r="E77" s="28">
        <v>600</v>
      </c>
      <c r="F77" s="10" t="s">
        <v>418</v>
      </c>
      <c r="G77" s="10">
        <f>VLOOKUP(A77,BogusHRBand!A:B,2,FALSE)</f>
        <v>5</v>
      </c>
      <c r="H77" s="7" t="str">
        <f t="shared" si="1"/>
        <v>Hold</v>
      </c>
    </row>
    <row r="78" spans="1:8">
      <c r="A78" s="5" t="s">
        <v>382</v>
      </c>
      <c r="B78" s="5" t="str">
        <f>VLOOKUP(A78,BogusNames!A:E,2,FALSE)</f>
        <v>Kai Z. Jimenez</v>
      </c>
      <c r="C78" s="7" t="str">
        <f>VLOOKUP(A78,BogusNames!A:E,5,FALSE)</f>
        <v>AL</v>
      </c>
      <c r="D78" s="7" t="s">
        <v>410</v>
      </c>
      <c r="E78" s="28">
        <v>600</v>
      </c>
      <c r="F78" s="10" t="s">
        <v>418</v>
      </c>
      <c r="G78" s="10">
        <f>VLOOKUP(A78,BogusHRBand!A:B,2,FALSE)</f>
        <v>5</v>
      </c>
      <c r="H78" s="7" t="str">
        <f t="shared" si="1"/>
        <v>Hold</v>
      </c>
    </row>
    <row r="79" spans="1:8">
      <c r="A79" s="5" t="s">
        <v>383</v>
      </c>
      <c r="B79" s="5" t="str">
        <f>VLOOKUP(A79,BogusNames!A:E,2,FALSE)</f>
        <v>Naida E. Booth</v>
      </c>
      <c r="C79" s="7" t="str">
        <f>VLOOKUP(A79,BogusNames!A:E,5,FALSE)</f>
        <v>KS</v>
      </c>
      <c r="D79" s="7" t="s">
        <v>410</v>
      </c>
      <c r="E79" s="28">
        <v>600</v>
      </c>
      <c r="F79" s="10" t="s">
        <v>418</v>
      </c>
      <c r="G79" s="10">
        <f>VLOOKUP(A79,BogusHRBand!A:B,2,FALSE)</f>
        <v>5</v>
      </c>
      <c r="H79" s="7" t="str">
        <f t="shared" si="1"/>
        <v>Hold</v>
      </c>
    </row>
    <row r="80" spans="1:8">
      <c r="A80" s="5" t="s">
        <v>384</v>
      </c>
      <c r="B80" s="5" t="str">
        <f>VLOOKUP(A80,BogusNames!A:E,2,FALSE)</f>
        <v>Logan V. Noel</v>
      </c>
      <c r="C80" s="7" t="str">
        <f>VLOOKUP(A80,BogusNames!A:E,5,FALSE)</f>
        <v>CA</v>
      </c>
      <c r="D80" s="7" t="s">
        <v>410</v>
      </c>
      <c r="E80" s="28">
        <v>1300</v>
      </c>
      <c r="F80" s="10" t="s">
        <v>418</v>
      </c>
      <c r="G80" s="10">
        <f>VLOOKUP(A80,BogusHRBand!A:B,2,FALSE)</f>
        <v>5</v>
      </c>
      <c r="H80" s="7" t="str">
        <f t="shared" si="1"/>
        <v>Hold</v>
      </c>
    </row>
    <row r="81" spans="1:8">
      <c r="A81" s="5" t="s">
        <v>385</v>
      </c>
      <c r="B81" s="5" t="str">
        <f>VLOOKUP(A81,BogusNames!A:E,2,FALSE)</f>
        <v>Moana G. Norris</v>
      </c>
      <c r="C81" s="7" t="str">
        <f>VLOOKUP(A81,BogusNames!A:E,5,FALSE)</f>
        <v>RI</v>
      </c>
      <c r="D81" s="7" t="s">
        <v>410</v>
      </c>
      <c r="E81" s="28">
        <v>1700</v>
      </c>
      <c r="F81" s="10" t="s">
        <v>418</v>
      </c>
      <c r="G81" s="10">
        <f>VLOOKUP(A81,BogusHRBand!A:B,2,FALSE)</f>
        <v>9</v>
      </c>
      <c r="H81" s="7" t="str">
        <f t="shared" si="1"/>
        <v>Hold</v>
      </c>
    </row>
    <row r="82" spans="1:8">
      <c r="A82" s="5" t="s">
        <v>386</v>
      </c>
      <c r="B82" s="5" t="str">
        <f>VLOOKUP(A82,BogusNames!A:E,2,FALSE)</f>
        <v>Tobias U. Cantrell</v>
      </c>
      <c r="C82" s="7" t="str">
        <f>VLOOKUP(A82,BogusNames!A:E,5,FALSE)</f>
        <v>AL</v>
      </c>
      <c r="D82" s="7" t="s">
        <v>410</v>
      </c>
      <c r="E82" s="28">
        <v>1500</v>
      </c>
      <c r="F82" s="10" t="s">
        <v>418</v>
      </c>
      <c r="G82" s="10">
        <f>VLOOKUP(A82,BogusHRBand!A:B,2,FALSE)</f>
        <v>9</v>
      </c>
      <c r="H82" s="7" t="str">
        <f t="shared" si="1"/>
        <v>Hold</v>
      </c>
    </row>
    <row r="83" spans="1:8">
      <c r="A83" s="5" t="s">
        <v>387</v>
      </c>
      <c r="B83" s="5" t="str">
        <f>VLOOKUP(A83,BogusNames!A:E,2,FALSE)</f>
        <v>Evan E. Sanford</v>
      </c>
      <c r="C83" s="7" t="str">
        <f>VLOOKUP(A83,BogusNames!A:E,5,FALSE)</f>
        <v>AL</v>
      </c>
      <c r="D83" s="7" t="s">
        <v>410</v>
      </c>
      <c r="E83" s="28">
        <v>1600</v>
      </c>
      <c r="F83" s="10" t="s">
        <v>418</v>
      </c>
      <c r="G83" s="10">
        <f>VLOOKUP(A83,BogusHRBand!A:B,2,FALSE)</f>
        <v>9</v>
      </c>
      <c r="H83" s="7" t="str">
        <f t="shared" si="1"/>
        <v>Hold</v>
      </c>
    </row>
    <row r="84" spans="1:8">
      <c r="A84" s="5" t="s">
        <v>388</v>
      </c>
      <c r="B84" s="5" t="str">
        <f>VLOOKUP(A84,BogusNames!A:E,2,FALSE)</f>
        <v>Kaden A. Hood</v>
      </c>
      <c r="C84" s="7" t="str">
        <f>VLOOKUP(A84,BogusNames!A:E,5,FALSE)</f>
        <v>AL</v>
      </c>
      <c r="D84" s="7" t="s">
        <v>410</v>
      </c>
      <c r="E84" s="28">
        <v>1800</v>
      </c>
      <c r="F84" s="10" t="s">
        <v>419</v>
      </c>
      <c r="G84" s="10">
        <f>VLOOKUP(A84,BogusHRBand!A:B,2,FALSE)</f>
        <v>9</v>
      </c>
      <c r="H84" s="7" t="str">
        <f t="shared" si="1"/>
        <v>Refresh</v>
      </c>
    </row>
    <row r="85" spans="1:8">
      <c r="A85" s="5" t="s">
        <v>389</v>
      </c>
      <c r="B85" s="5" t="str">
        <f>VLOOKUP(A85,BogusNames!A:E,2,FALSE)</f>
        <v>Tashya V. Alvarado</v>
      </c>
      <c r="C85" s="7" t="str">
        <f>VLOOKUP(A85,BogusNames!A:E,5,FALSE)</f>
        <v>KS</v>
      </c>
      <c r="D85" s="7" t="s">
        <v>410</v>
      </c>
      <c r="E85" s="28">
        <v>1900</v>
      </c>
      <c r="F85" s="10" t="s">
        <v>419</v>
      </c>
      <c r="G85" s="10">
        <f>VLOOKUP(A85,BogusHRBand!A:B,2,FALSE)</f>
        <v>9</v>
      </c>
      <c r="H85" s="7" t="str">
        <f t="shared" si="1"/>
        <v>Refresh</v>
      </c>
    </row>
    <row r="86" spans="1:8">
      <c r="A86" s="5" t="s">
        <v>390</v>
      </c>
      <c r="B86" s="5" t="str">
        <f>VLOOKUP(A86,BogusNames!A:E,2,FALSE)</f>
        <v>Allegra R. Barlow</v>
      </c>
      <c r="C86" s="7" t="str">
        <f>VLOOKUP(A86,BogusNames!A:E,5,FALSE)</f>
        <v>AL</v>
      </c>
      <c r="D86" s="7" t="s">
        <v>410</v>
      </c>
      <c r="E86" s="28">
        <v>850</v>
      </c>
      <c r="F86" s="10" t="s">
        <v>419</v>
      </c>
      <c r="G86" s="10">
        <f>VLOOKUP(A86,BogusHRBand!A:B,2,FALSE)</f>
        <v>9</v>
      </c>
      <c r="H86" s="7" t="str">
        <f t="shared" si="1"/>
        <v>Refresh</v>
      </c>
    </row>
    <row r="87" spans="1:8">
      <c r="A87" s="5" t="s">
        <v>391</v>
      </c>
      <c r="B87" s="5" t="str">
        <f>VLOOKUP(A87,BogusNames!A:E,2,FALSE)</f>
        <v>Vladimir K. Christensen</v>
      </c>
      <c r="C87" s="7" t="str">
        <f>VLOOKUP(A87,BogusNames!A:E,5,FALSE)</f>
        <v>AL</v>
      </c>
      <c r="D87" s="7" t="s">
        <v>410</v>
      </c>
      <c r="E87" s="28">
        <v>600</v>
      </c>
      <c r="F87" s="10" t="s">
        <v>419</v>
      </c>
      <c r="G87" s="10">
        <f>VLOOKUP(A87,BogusHRBand!A:B,2,FALSE)</f>
        <v>6</v>
      </c>
      <c r="H87" s="7" t="str">
        <f t="shared" si="1"/>
        <v>Hold</v>
      </c>
    </row>
    <row r="88" spans="1:8">
      <c r="A88" s="5" t="s">
        <v>392</v>
      </c>
      <c r="B88" s="5" t="str">
        <f>VLOOKUP(A88,BogusNames!A:E,2,FALSE)</f>
        <v>Adam M. Barlow</v>
      </c>
      <c r="C88" s="7" t="str">
        <f>VLOOKUP(A88,BogusNames!A:E,5,FALSE)</f>
        <v>KS</v>
      </c>
      <c r="D88" s="7" t="s">
        <v>410</v>
      </c>
      <c r="E88" s="28">
        <v>600</v>
      </c>
      <c r="F88" s="10" t="s">
        <v>419</v>
      </c>
      <c r="G88" s="10">
        <f>VLOOKUP(A88,BogusHRBand!A:B,2,FALSE)</f>
        <v>6</v>
      </c>
      <c r="H88" s="7" t="str">
        <f t="shared" si="1"/>
        <v>Hold</v>
      </c>
    </row>
    <row r="89" spans="1:8">
      <c r="A89" s="5" t="s">
        <v>393</v>
      </c>
      <c r="B89" s="5" t="str">
        <f>VLOOKUP(A89,BogusNames!A:E,2,FALSE)</f>
        <v>Stella V. Collier</v>
      </c>
      <c r="C89" s="7" t="str">
        <f>VLOOKUP(A89,BogusNames!A:E,5,FALSE)</f>
        <v>CA</v>
      </c>
      <c r="D89" s="7" t="s">
        <v>410</v>
      </c>
      <c r="E89" s="28">
        <v>600</v>
      </c>
      <c r="F89" s="10" t="s">
        <v>419</v>
      </c>
      <c r="G89" s="10">
        <f>VLOOKUP(A89,BogusHRBand!A:B,2,FALSE)</f>
        <v>6</v>
      </c>
      <c r="H89" s="7" t="str">
        <f t="shared" si="1"/>
        <v>Hold</v>
      </c>
    </row>
    <row r="90" spans="1:8">
      <c r="A90" s="5" t="s">
        <v>394</v>
      </c>
      <c r="B90" s="5" t="str">
        <f>VLOOKUP(A90,BogusNames!A:E,2,FALSE)</f>
        <v>Belle Q. Weber</v>
      </c>
      <c r="C90" s="7" t="str">
        <f>VLOOKUP(A90,BogusNames!A:E,5,FALSE)</f>
        <v>RI</v>
      </c>
      <c r="D90" s="7" t="s">
        <v>410</v>
      </c>
      <c r="E90" s="28">
        <v>1300</v>
      </c>
      <c r="F90" s="10" t="s">
        <v>419</v>
      </c>
      <c r="G90" s="10">
        <f>VLOOKUP(A90,BogusHRBand!A:B,2,FALSE)</f>
        <v>6</v>
      </c>
      <c r="H90" s="7" t="str">
        <f t="shared" si="1"/>
        <v>Hold</v>
      </c>
    </row>
    <row r="91" spans="1:8">
      <c r="A91" s="5" t="s">
        <v>395</v>
      </c>
      <c r="B91" s="5" t="str">
        <f>VLOOKUP(A91,BogusNames!A:E,2,FALSE)</f>
        <v>Acton Z. Clay</v>
      </c>
      <c r="C91" s="7" t="str">
        <f>VLOOKUP(A91,BogusNames!A:E,5,FALSE)</f>
        <v>AL</v>
      </c>
      <c r="D91" s="7" t="s">
        <v>410</v>
      </c>
      <c r="E91" s="28">
        <v>1700</v>
      </c>
      <c r="F91" s="10" t="s">
        <v>419</v>
      </c>
      <c r="G91" s="10">
        <f>VLOOKUP(A91,BogusHRBand!A:B,2,FALSE)</f>
        <v>7</v>
      </c>
      <c r="H91" s="7" t="str">
        <f t="shared" si="1"/>
        <v>Refresh</v>
      </c>
    </row>
    <row r="92" spans="1:8">
      <c r="A92" s="5" t="s">
        <v>396</v>
      </c>
      <c r="B92" s="5" t="str">
        <f>VLOOKUP(A92,BogusNames!A:E,2,FALSE)</f>
        <v>Kevin X. Page</v>
      </c>
      <c r="C92" s="7" t="str">
        <f>VLOOKUP(A92,BogusNames!A:E,5,FALSE)</f>
        <v>AL</v>
      </c>
      <c r="D92" s="7" t="s">
        <v>410</v>
      </c>
      <c r="E92" s="28">
        <v>1500</v>
      </c>
      <c r="F92" s="10" t="s">
        <v>419</v>
      </c>
      <c r="G92" s="10">
        <f>VLOOKUP(A92,BogusHRBand!A:B,2,FALSE)</f>
        <v>7</v>
      </c>
      <c r="H92" s="7" t="str">
        <f t="shared" si="1"/>
        <v>Refresh</v>
      </c>
    </row>
    <row r="93" spans="1:8">
      <c r="A93" s="5" t="s">
        <v>397</v>
      </c>
      <c r="B93" s="5" t="str">
        <f>VLOOKUP(A93,BogusNames!A:E,2,FALSE)</f>
        <v>Hayfa Y. Avila</v>
      </c>
      <c r="C93" s="7" t="str">
        <f>VLOOKUP(A93,BogusNames!A:E,5,FALSE)</f>
        <v>AL</v>
      </c>
      <c r="D93" s="7" t="s">
        <v>410</v>
      </c>
      <c r="E93" s="28">
        <v>1600</v>
      </c>
      <c r="F93" s="10" t="s">
        <v>419</v>
      </c>
      <c r="G93" s="10">
        <f>VLOOKUP(A93,BogusHRBand!A:B,2,FALSE)</f>
        <v>7</v>
      </c>
      <c r="H93" s="7" t="str">
        <f t="shared" si="1"/>
        <v>Refresh</v>
      </c>
    </row>
    <row r="94" spans="1:8">
      <c r="A94" s="5" t="s">
        <v>398</v>
      </c>
      <c r="B94" s="5" t="str">
        <f>VLOOKUP(A94,BogusNames!A:E,2,FALSE)</f>
        <v>Roanna N. Francis</v>
      </c>
      <c r="C94" s="7" t="str">
        <f>VLOOKUP(A94,BogusNames!A:E,5,FALSE)</f>
        <v>KS</v>
      </c>
      <c r="D94" s="7" t="s">
        <v>410</v>
      </c>
      <c r="E94" s="28">
        <v>1800</v>
      </c>
      <c r="F94" s="10" t="s">
        <v>419</v>
      </c>
      <c r="G94" s="10">
        <f>VLOOKUP(A94,BogusHRBand!A:B,2,FALSE)</f>
        <v>7</v>
      </c>
      <c r="H94" s="7" t="str">
        <f t="shared" si="1"/>
        <v>Refresh</v>
      </c>
    </row>
    <row r="95" spans="1:8">
      <c r="A95" s="5" t="s">
        <v>399</v>
      </c>
      <c r="B95" s="5" t="str">
        <f>VLOOKUP(A95,BogusNames!A:E,2,FALSE)</f>
        <v>Cleo Q. Vang</v>
      </c>
      <c r="C95" s="7" t="str">
        <f>VLOOKUP(A95,BogusNames!A:E,5,FALSE)</f>
        <v>AL</v>
      </c>
      <c r="D95" s="7" t="s">
        <v>410</v>
      </c>
      <c r="E95" s="28">
        <v>1900</v>
      </c>
      <c r="F95" s="10" t="s">
        <v>419</v>
      </c>
      <c r="G95" s="10">
        <f>VLOOKUP(A95,BogusHRBand!A:B,2,FALSE)</f>
        <v>6</v>
      </c>
      <c r="H95" s="7" t="str">
        <f t="shared" si="1"/>
        <v>Hold</v>
      </c>
    </row>
    <row r="96" spans="1:8">
      <c r="A96" s="5" t="s">
        <v>400</v>
      </c>
      <c r="B96" s="5" t="str">
        <f>VLOOKUP(A96,BogusNames!A:E,2,FALSE)</f>
        <v>Stacy J. Whitley</v>
      </c>
      <c r="C96" s="7" t="str">
        <f>VLOOKUP(A96,BogusNames!A:E,5,FALSE)</f>
        <v>AL</v>
      </c>
      <c r="D96" s="7" t="s">
        <v>410</v>
      </c>
      <c r="E96" s="28">
        <v>850</v>
      </c>
      <c r="F96" s="10" t="s">
        <v>418</v>
      </c>
      <c r="G96" s="10">
        <f>VLOOKUP(A96,BogusHRBand!A:B,2,FALSE)</f>
        <v>6</v>
      </c>
      <c r="H96" s="7" t="str">
        <f t="shared" si="1"/>
        <v>Hold</v>
      </c>
    </row>
    <row r="97" spans="1:8">
      <c r="A97" s="5" t="s">
        <v>401</v>
      </c>
      <c r="B97" s="5" t="str">
        <f>VLOOKUP(A97,BogusNames!A:E,2,FALSE)</f>
        <v>Myles P. Andrews</v>
      </c>
      <c r="C97" s="7" t="str">
        <f>VLOOKUP(A97,BogusNames!A:E,5,FALSE)</f>
        <v>KS</v>
      </c>
      <c r="D97" s="7" t="s">
        <v>410</v>
      </c>
      <c r="E97" s="28">
        <v>600</v>
      </c>
      <c r="F97" s="10" t="s">
        <v>418</v>
      </c>
      <c r="G97" s="10">
        <f>VLOOKUP(A97,BogusHRBand!A:B,2,FALSE)</f>
        <v>6</v>
      </c>
      <c r="H97" s="7" t="str">
        <f t="shared" si="1"/>
        <v>Hold</v>
      </c>
    </row>
    <row r="98" spans="1:8">
      <c r="A98" s="5" t="s">
        <v>402</v>
      </c>
      <c r="B98" s="5" t="str">
        <f>VLOOKUP(A98,BogusNames!A:E,2,FALSE)</f>
        <v>Vance X. Gamble</v>
      </c>
      <c r="C98" s="7" t="str">
        <f>VLOOKUP(A98,BogusNames!A:E,5,FALSE)</f>
        <v>CA</v>
      </c>
      <c r="D98" s="7" t="s">
        <v>410</v>
      </c>
      <c r="E98" s="28">
        <v>600</v>
      </c>
      <c r="F98" s="10" t="s">
        <v>418</v>
      </c>
      <c r="G98" s="10">
        <f>VLOOKUP(A98,BogusHRBand!A:B,2,FALSE)</f>
        <v>6</v>
      </c>
      <c r="H98" s="7" t="str">
        <f t="shared" si="1"/>
        <v>Hold</v>
      </c>
    </row>
    <row r="99" spans="1:8">
      <c r="A99" s="5" t="s">
        <v>403</v>
      </c>
      <c r="B99" s="5" t="str">
        <f>VLOOKUP(A99,BogusNames!A:E,2,FALSE)</f>
        <v>Griffin J. Huber</v>
      </c>
      <c r="C99" s="7" t="str">
        <f>VLOOKUP(A99,BogusNames!A:E,5,FALSE)</f>
        <v>RI</v>
      </c>
      <c r="D99" s="7" t="s">
        <v>410</v>
      </c>
      <c r="E99" s="28">
        <v>600</v>
      </c>
      <c r="F99" s="10" t="s">
        <v>418</v>
      </c>
      <c r="G99" s="10">
        <f>VLOOKUP(A99,BogusHRBand!A:B,2,FALSE)</f>
        <v>6</v>
      </c>
      <c r="H99" s="7" t="str">
        <f t="shared" si="1"/>
        <v>Hold</v>
      </c>
    </row>
    <row r="100" spans="1:8">
      <c r="A100" s="5" t="s">
        <v>404</v>
      </c>
      <c r="B100" s="5" t="str">
        <f>VLOOKUP(A100,BogusNames!A:E,2,FALSE)</f>
        <v>Kennedy L. Harris</v>
      </c>
      <c r="C100" s="7" t="str">
        <f>VLOOKUP(A100,BogusNames!A:E,5,FALSE)</f>
        <v>AL</v>
      </c>
      <c r="D100" s="7" t="s">
        <v>410</v>
      </c>
      <c r="E100" s="28">
        <v>1300</v>
      </c>
      <c r="F100" s="10" t="s">
        <v>419</v>
      </c>
      <c r="G100" s="10">
        <f>VLOOKUP(A100,BogusHRBand!A:B,2,FALSE)</f>
        <v>6</v>
      </c>
      <c r="H100" s="7" t="str">
        <f t="shared" si="1"/>
        <v>Hold</v>
      </c>
    </row>
    <row r="101" spans="1:8">
      <c r="A101" s="5" t="s">
        <v>405</v>
      </c>
      <c r="B101" s="5" t="str">
        <f>VLOOKUP(A101,BogusNames!A:E,2,FALSE)</f>
        <v>Frances K. Benjamin</v>
      </c>
      <c r="C101" s="7" t="str">
        <f>VLOOKUP(A101,BogusNames!A:E,5,FALSE)</f>
        <v>AL</v>
      </c>
      <c r="D101" s="7" t="s">
        <v>410</v>
      </c>
      <c r="E101" s="28">
        <v>1700</v>
      </c>
      <c r="F101" s="10" t="s">
        <v>419</v>
      </c>
      <c r="G101" s="10">
        <f>VLOOKUP(A101,BogusHRBand!A:B,2,FALSE)</f>
        <v>5</v>
      </c>
      <c r="H101" s="7" t="str">
        <f t="shared" si="1"/>
        <v>Hold</v>
      </c>
    </row>
    <row r="102" spans="1:8">
      <c r="A102" s="5" t="s">
        <v>406</v>
      </c>
      <c r="B102" s="5" t="str">
        <f>VLOOKUP(A102,BogusNames!A:E,2,FALSE)</f>
        <v>Justin N. Odom</v>
      </c>
      <c r="C102" s="7" t="str">
        <f>VLOOKUP(A102,BogusNames!A:E,5,FALSE)</f>
        <v>AL</v>
      </c>
      <c r="D102" s="7" t="s">
        <v>410</v>
      </c>
      <c r="E102" s="28">
        <v>1500</v>
      </c>
      <c r="F102" s="10" t="s">
        <v>419</v>
      </c>
      <c r="G102" s="10">
        <f>VLOOKUP(A102,BogusHRBand!A:B,2,FALSE)</f>
        <v>5</v>
      </c>
      <c r="H102" s="7" t="str">
        <f t="shared" si="1"/>
        <v>Hold</v>
      </c>
    </row>
  </sheetData>
  <hyperlinks>
    <hyperlink ref="A1" location="Dashboard!A1" display="Return to Dashboard"/>
  </hyperlinks>
  <printOptions horizontalCentered="1"/>
  <pageMargins left="0.7" right="0.7" top="0.55000000000000004" bottom="0.75" header="0.3" footer="0.3"/>
  <pageSetup orientation="portrait" r:id="rId1"/>
  <headerFooter>
    <oddFooter>&amp;L&amp;"Arial,Bold"Report:  Bob Lopez&amp;CPage &amp;P of &amp;N&amp;R&amp;A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103"/>
  <sheetViews>
    <sheetView workbookViewId="0">
      <pane ySplit="2" topLeftCell="A3" activePane="bottomLeft" state="frozenSplit"/>
      <selection pane="bottomLeft"/>
    </sheetView>
  </sheetViews>
  <sheetFormatPr defaultRowHeight="11.25"/>
  <cols>
    <col min="1" max="1" width="10.5" style="1" bestFit="1" customWidth="1"/>
    <col min="2" max="2" width="20.33203125" style="1" bestFit="1" customWidth="1"/>
    <col min="3" max="3" width="44.5" style="1" customWidth="1"/>
    <col min="4" max="4" width="30.83203125" style="1" customWidth="1"/>
    <col min="5" max="5" width="5.83203125" style="1" bestFit="1" customWidth="1"/>
    <col min="6" max="16384" width="9.33203125" style="1"/>
  </cols>
  <sheetData>
    <row r="1" spans="1:5">
      <c r="A1" s="32" t="s">
        <v>436</v>
      </c>
    </row>
    <row r="2" spans="1:5">
      <c r="A2" s="2" t="s">
        <v>306</v>
      </c>
      <c r="B2" s="3" t="s">
        <v>412</v>
      </c>
      <c r="C2" s="3" t="s">
        <v>0</v>
      </c>
      <c r="D2" s="3" t="s">
        <v>1</v>
      </c>
      <c r="E2" s="4" t="s">
        <v>2</v>
      </c>
    </row>
    <row r="3" spans="1:5">
      <c r="A3" s="5" t="s">
        <v>340</v>
      </c>
      <c r="B3" s="5" t="s">
        <v>103</v>
      </c>
      <c r="C3" s="5" t="s">
        <v>104</v>
      </c>
      <c r="D3" s="5" t="s">
        <v>105</v>
      </c>
      <c r="E3" s="7" t="s">
        <v>414</v>
      </c>
    </row>
    <row r="4" spans="1:5">
      <c r="A4" s="5" t="s">
        <v>342</v>
      </c>
      <c r="B4" s="5" t="s">
        <v>109</v>
      </c>
      <c r="C4" s="5" t="s">
        <v>110</v>
      </c>
      <c r="D4" s="5" t="s">
        <v>111</v>
      </c>
      <c r="E4" s="7" t="s">
        <v>414</v>
      </c>
    </row>
    <row r="5" spans="1:5">
      <c r="A5" s="5" t="s">
        <v>400</v>
      </c>
      <c r="B5" s="5" t="s">
        <v>285</v>
      </c>
      <c r="C5" s="5" t="s">
        <v>286</v>
      </c>
      <c r="D5" s="5" t="s">
        <v>287</v>
      </c>
      <c r="E5" s="7" t="s">
        <v>414</v>
      </c>
    </row>
    <row r="6" spans="1:5">
      <c r="A6" s="5" t="s">
        <v>324</v>
      </c>
      <c r="B6" s="5" t="s">
        <v>55</v>
      </c>
      <c r="C6" s="5" t="s">
        <v>56</v>
      </c>
      <c r="D6" s="5" t="s">
        <v>57</v>
      </c>
      <c r="E6" s="7" t="s">
        <v>260</v>
      </c>
    </row>
    <row r="7" spans="1:5">
      <c r="A7" s="5" t="s">
        <v>347</v>
      </c>
      <c r="B7" s="5" t="s">
        <v>124</v>
      </c>
      <c r="C7" s="5" t="s">
        <v>125</v>
      </c>
      <c r="D7" s="5" t="s">
        <v>126</v>
      </c>
      <c r="E7" s="7" t="s">
        <v>414</v>
      </c>
    </row>
    <row r="8" spans="1:5" ht="22.5">
      <c r="A8" s="5" t="s">
        <v>346</v>
      </c>
      <c r="B8" s="5" t="s">
        <v>121</v>
      </c>
      <c r="C8" s="5" t="s">
        <v>122</v>
      </c>
      <c r="D8" s="5" t="s">
        <v>123</v>
      </c>
      <c r="E8" s="7" t="s">
        <v>415</v>
      </c>
    </row>
    <row r="9" spans="1:5">
      <c r="A9" s="5" t="s">
        <v>404</v>
      </c>
      <c r="B9" s="5" t="s">
        <v>297</v>
      </c>
      <c r="C9" s="5" t="s">
        <v>298</v>
      </c>
      <c r="D9" s="5" t="s">
        <v>299</v>
      </c>
      <c r="E9" s="7" t="s">
        <v>414</v>
      </c>
    </row>
    <row r="10" spans="1:5">
      <c r="A10" s="5" t="s">
        <v>405</v>
      </c>
      <c r="B10" s="5" t="s">
        <v>300</v>
      </c>
      <c r="C10" s="5" t="s">
        <v>301</v>
      </c>
      <c r="D10" s="5" t="s">
        <v>302</v>
      </c>
      <c r="E10" s="7" t="s">
        <v>414</v>
      </c>
    </row>
    <row r="11" spans="1:5">
      <c r="A11" s="5" t="s">
        <v>334</v>
      </c>
      <c r="B11" s="5" t="s">
        <v>85</v>
      </c>
      <c r="C11" s="5" t="s">
        <v>86</v>
      </c>
      <c r="D11" s="5" t="s">
        <v>87</v>
      </c>
      <c r="E11" s="7" t="s">
        <v>414</v>
      </c>
    </row>
    <row r="12" spans="1:5">
      <c r="A12" s="5" t="s">
        <v>335</v>
      </c>
      <c r="B12" s="5" t="s">
        <v>88</v>
      </c>
      <c r="C12" s="5" t="s">
        <v>89</v>
      </c>
      <c r="D12" s="5" t="s">
        <v>90</v>
      </c>
      <c r="E12" s="7" t="s">
        <v>9</v>
      </c>
    </row>
    <row r="13" spans="1:5">
      <c r="A13" s="5" t="s">
        <v>327</v>
      </c>
      <c r="B13" s="5" t="s">
        <v>64</v>
      </c>
      <c r="C13" s="5" t="s">
        <v>65</v>
      </c>
      <c r="D13" s="5" t="s">
        <v>66</v>
      </c>
      <c r="E13" s="7" t="s">
        <v>414</v>
      </c>
    </row>
    <row r="14" spans="1:5">
      <c r="A14" s="5" t="s">
        <v>326</v>
      </c>
      <c r="B14" s="5" t="s">
        <v>61</v>
      </c>
      <c r="C14" s="5" t="s">
        <v>62</v>
      </c>
      <c r="D14" s="5" t="s">
        <v>63</v>
      </c>
      <c r="E14" s="7" t="s">
        <v>414</v>
      </c>
    </row>
    <row r="15" spans="1:5">
      <c r="A15" s="5" t="s">
        <v>390</v>
      </c>
      <c r="B15" s="5" t="s">
        <v>254</v>
      </c>
      <c r="C15" s="5" t="s">
        <v>255</v>
      </c>
      <c r="D15" s="5" t="s">
        <v>256</v>
      </c>
      <c r="E15" s="7" t="s">
        <v>414</v>
      </c>
    </row>
    <row r="16" spans="1:5">
      <c r="A16" s="5" t="s">
        <v>369</v>
      </c>
      <c r="B16" s="5" t="s">
        <v>190</v>
      </c>
      <c r="C16" s="5" t="s">
        <v>191</v>
      </c>
      <c r="D16" s="5" t="s">
        <v>192</v>
      </c>
      <c r="E16" s="7" t="s">
        <v>414</v>
      </c>
    </row>
    <row r="17" spans="1:5">
      <c r="A17" s="5" t="s">
        <v>341</v>
      </c>
      <c r="B17" s="5" t="s">
        <v>106</v>
      </c>
      <c r="C17" s="5" t="s">
        <v>107</v>
      </c>
      <c r="D17" s="5" t="s">
        <v>108</v>
      </c>
      <c r="E17" s="7" t="s">
        <v>9</v>
      </c>
    </row>
    <row r="18" spans="1:5">
      <c r="A18" s="5" t="s">
        <v>315</v>
      </c>
      <c r="B18" s="5" t="s">
        <v>28</v>
      </c>
      <c r="C18" s="5" t="s">
        <v>29</v>
      </c>
      <c r="D18" s="5" t="s">
        <v>30</v>
      </c>
      <c r="E18" s="7" t="s">
        <v>414</v>
      </c>
    </row>
    <row r="19" spans="1:5">
      <c r="A19" s="5" t="s">
        <v>314</v>
      </c>
      <c r="B19" s="5" t="s">
        <v>25</v>
      </c>
      <c r="C19" s="5" t="s">
        <v>26</v>
      </c>
      <c r="D19" s="5" t="s">
        <v>27</v>
      </c>
      <c r="E19" s="7" t="s">
        <v>414</v>
      </c>
    </row>
    <row r="20" spans="1:5">
      <c r="A20" s="5" t="s">
        <v>312</v>
      </c>
      <c r="B20" s="5" t="s">
        <v>19</v>
      </c>
      <c r="C20" s="5" t="s">
        <v>20</v>
      </c>
      <c r="D20" s="5" t="s">
        <v>21</v>
      </c>
      <c r="E20" s="7" t="s">
        <v>260</v>
      </c>
    </row>
    <row r="21" spans="1:5">
      <c r="A21" s="5" t="s">
        <v>337</v>
      </c>
      <c r="B21" s="5" t="s">
        <v>94</v>
      </c>
      <c r="C21" s="5" t="s">
        <v>95</v>
      </c>
      <c r="D21" s="5" t="s">
        <v>96</v>
      </c>
      <c r="E21" s="7" t="s">
        <v>415</v>
      </c>
    </row>
    <row r="22" spans="1:5">
      <c r="A22" s="5" t="s">
        <v>349</v>
      </c>
      <c r="B22" s="5" t="s">
        <v>130</v>
      </c>
      <c r="C22" s="5" t="s">
        <v>131</v>
      </c>
      <c r="D22" s="5" t="s">
        <v>132</v>
      </c>
      <c r="E22" s="7" t="s">
        <v>414</v>
      </c>
    </row>
    <row r="23" spans="1:5">
      <c r="A23" s="5" t="s">
        <v>360</v>
      </c>
      <c r="B23" s="5" t="s">
        <v>163</v>
      </c>
      <c r="C23" s="5" t="s">
        <v>164</v>
      </c>
      <c r="D23" s="5" t="s">
        <v>165</v>
      </c>
      <c r="E23" s="7" t="s">
        <v>214</v>
      </c>
    </row>
    <row r="24" spans="1:5">
      <c r="A24" s="5" t="s">
        <v>365</v>
      </c>
      <c r="B24" s="5" t="s">
        <v>178</v>
      </c>
      <c r="C24" s="5" t="s">
        <v>179</v>
      </c>
      <c r="D24" s="5" t="s">
        <v>180</v>
      </c>
      <c r="E24" s="7" t="s">
        <v>9</v>
      </c>
    </row>
    <row r="25" spans="1:5">
      <c r="A25" s="5" t="s">
        <v>367</v>
      </c>
      <c r="B25" s="5" t="s">
        <v>184</v>
      </c>
      <c r="C25" s="5" t="s">
        <v>185</v>
      </c>
      <c r="D25" s="5" t="s">
        <v>186</v>
      </c>
      <c r="E25" s="7" t="s">
        <v>415</v>
      </c>
    </row>
    <row r="26" spans="1:5">
      <c r="A26" s="5" t="s">
        <v>364</v>
      </c>
      <c r="B26" s="5" t="s">
        <v>175</v>
      </c>
      <c r="C26" s="5" t="s">
        <v>176</v>
      </c>
      <c r="D26" s="5" t="s">
        <v>177</v>
      </c>
      <c r="E26" s="7" t="s">
        <v>414</v>
      </c>
    </row>
    <row r="27" spans="1:5">
      <c r="A27" s="5" t="s">
        <v>361</v>
      </c>
      <c r="B27" s="5" t="s">
        <v>166</v>
      </c>
      <c r="C27" s="5" t="s">
        <v>167</v>
      </c>
      <c r="D27" s="5" t="s">
        <v>168</v>
      </c>
      <c r="E27" s="7" t="s">
        <v>214</v>
      </c>
    </row>
    <row r="28" spans="1:5">
      <c r="A28" s="5" t="s">
        <v>366</v>
      </c>
      <c r="B28" s="5" t="s">
        <v>181</v>
      </c>
      <c r="C28" s="5" t="s">
        <v>182</v>
      </c>
      <c r="D28" s="5" t="s">
        <v>183</v>
      </c>
      <c r="E28" s="7" t="s">
        <v>260</v>
      </c>
    </row>
    <row r="29" spans="1:5">
      <c r="A29" s="5" t="s">
        <v>358</v>
      </c>
      <c r="B29" s="5" t="s">
        <v>157</v>
      </c>
      <c r="C29" s="5" t="s">
        <v>158</v>
      </c>
      <c r="D29" s="5" t="s">
        <v>159</v>
      </c>
      <c r="E29" s="7" t="s">
        <v>414</v>
      </c>
    </row>
    <row r="30" spans="1:5">
      <c r="A30" s="5" t="s">
        <v>363</v>
      </c>
      <c r="B30" s="5" t="s">
        <v>172</v>
      </c>
      <c r="C30" s="5" t="s">
        <v>173</v>
      </c>
      <c r="D30" s="5" t="s">
        <v>174</v>
      </c>
      <c r="E30" s="7" t="s">
        <v>414</v>
      </c>
    </row>
    <row r="31" spans="1:5">
      <c r="A31" s="5" t="s">
        <v>389</v>
      </c>
      <c r="B31" s="5" t="s">
        <v>251</v>
      </c>
      <c r="C31" s="5" t="s">
        <v>252</v>
      </c>
      <c r="D31" s="5" t="s">
        <v>253</v>
      </c>
      <c r="E31" s="7" t="s">
        <v>9</v>
      </c>
    </row>
    <row r="32" spans="1:5">
      <c r="A32" s="5" t="s">
        <v>393</v>
      </c>
      <c r="B32" s="5" t="s">
        <v>264</v>
      </c>
      <c r="C32" s="5" t="s">
        <v>265</v>
      </c>
      <c r="D32" s="5" t="s">
        <v>266</v>
      </c>
      <c r="E32" s="7" t="s">
        <v>260</v>
      </c>
    </row>
    <row r="33" spans="1:5">
      <c r="A33" s="5" t="s">
        <v>310</v>
      </c>
      <c r="B33" s="5" t="s">
        <v>13</v>
      </c>
      <c r="C33" s="5" t="s">
        <v>14</v>
      </c>
      <c r="D33" s="5" t="s">
        <v>15</v>
      </c>
      <c r="E33" s="7" t="s">
        <v>414</v>
      </c>
    </row>
    <row r="34" spans="1:5">
      <c r="A34" s="5" t="s">
        <v>319</v>
      </c>
      <c r="B34" s="5" t="s">
        <v>40</v>
      </c>
      <c r="C34" s="5" t="s">
        <v>41</v>
      </c>
      <c r="D34" s="5" t="s">
        <v>42</v>
      </c>
      <c r="E34" s="7" t="s">
        <v>415</v>
      </c>
    </row>
    <row r="35" spans="1:5">
      <c r="A35" s="5" t="s">
        <v>325</v>
      </c>
      <c r="B35" s="5" t="s">
        <v>58</v>
      </c>
      <c r="C35" s="5" t="s">
        <v>59</v>
      </c>
      <c r="D35" s="5" t="s">
        <v>60</v>
      </c>
      <c r="E35" s="7" t="s">
        <v>415</v>
      </c>
    </row>
    <row r="36" spans="1:5">
      <c r="A36" s="5" t="s">
        <v>336</v>
      </c>
      <c r="B36" s="5" t="s">
        <v>91</v>
      </c>
      <c r="C36" s="5" t="s">
        <v>92</v>
      </c>
      <c r="D36" s="5" t="s">
        <v>93</v>
      </c>
      <c r="E36" s="7" t="s">
        <v>260</v>
      </c>
    </row>
    <row r="37" spans="1:5">
      <c r="A37" s="5" t="s">
        <v>345</v>
      </c>
      <c r="B37" s="5" t="s">
        <v>118</v>
      </c>
      <c r="C37" s="5" t="s">
        <v>119</v>
      </c>
      <c r="D37" s="5" t="s">
        <v>120</v>
      </c>
      <c r="E37" s="7" t="s">
        <v>260</v>
      </c>
    </row>
    <row r="38" spans="1:5">
      <c r="A38" s="5" t="s">
        <v>350</v>
      </c>
      <c r="B38" s="5" t="s">
        <v>133</v>
      </c>
      <c r="C38" s="5" t="s">
        <v>134</v>
      </c>
      <c r="D38" s="5" t="s">
        <v>135</v>
      </c>
      <c r="E38" s="7" t="s">
        <v>9</v>
      </c>
    </row>
    <row r="39" spans="1:5">
      <c r="A39" s="5" t="s">
        <v>348</v>
      </c>
      <c r="B39" s="5" t="s">
        <v>127</v>
      </c>
      <c r="C39" s="5" t="s">
        <v>128</v>
      </c>
      <c r="D39" s="5" t="s">
        <v>129</v>
      </c>
      <c r="E39" s="7" t="s">
        <v>414</v>
      </c>
    </row>
    <row r="40" spans="1:5">
      <c r="A40" s="5" t="s">
        <v>373</v>
      </c>
      <c r="B40" s="5" t="s">
        <v>202</v>
      </c>
      <c r="C40" s="5" t="s">
        <v>203</v>
      </c>
      <c r="D40" s="5" t="s">
        <v>204</v>
      </c>
      <c r="E40" s="7" t="s">
        <v>414</v>
      </c>
    </row>
    <row r="41" spans="1:5">
      <c r="A41" s="5" t="s">
        <v>383</v>
      </c>
      <c r="B41" s="5" t="s">
        <v>233</v>
      </c>
      <c r="C41" s="5" t="s">
        <v>234</v>
      </c>
      <c r="D41" s="5" t="s">
        <v>235</v>
      </c>
      <c r="E41" s="7" t="s">
        <v>9</v>
      </c>
    </row>
    <row r="42" spans="1:5">
      <c r="A42" s="5" t="s">
        <v>372</v>
      </c>
      <c r="B42" s="5" t="s">
        <v>199</v>
      </c>
      <c r="C42" s="5" t="s">
        <v>200</v>
      </c>
      <c r="D42" s="5" t="s">
        <v>201</v>
      </c>
      <c r="E42" s="7" t="s">
        <v>414</v>
      </c>
    </row>
    <row r="43" spans="1:5">
      <c r="A43" s="5" t="s">
        <v>351</v>
      </c>
      <c r="B43" s="5" t="s">
        <v>136</v>
      </c>
      <c r="C43" s="5" t="s">
        <v>137</v>
      </c>
      <c r="D43" s="5" t="s">
        <v>138</v>
      </c>
      <c r="E43" s="7" t="s">
        <v>414</v>
      </c>
    </row>
    <row r="44" spans="1:5">
      <c r="A44" s="5" t="s">
        <v>368</v>
      </c>
      <c r="B44" s="5" t="s">
        <v>187</v>
      </c>
      <c r="C44" s="5" t="s">
        <v>188</v>
      </c>
      <c r="D44" s="5" t="s">
        <v>189</v>
      </c>
      <c r="E44" s="7" t="s">
        <v>414</v>
      </c>
    </row>
    <row r="45" spans="1:5">
      <c r="A45" s="5" t="s">
        <v>388</v>
      </c>
      <c r="B45" s="5" t="s">
        <v>248</v>
      </c>
      <c r="C45" s="5" t="s">
        <v>249</v>
      </c>
      <c r="D45" s="5" t="s">
        <v>250</v>
      </c>
      <c r="E45" s="7" t="s">
        <v>414</v>
      </c>
    </row>
    <row r="46" spans="1:5">
      <c r="A46" s="5" t="s">
        <v>362</v>
      </c>
      <c r="B46" s="5" t="s">
        <v>169</v>
      </c>
      <c r="C46" s="5" t="s">
        <v>170</v>
      </c>
      <c r="D46" s="5" t="s">
        <v>171</v>
      </c>
      <c r="E46" s="7" t="s">
        <v>214</v>
      </c>
    </row>
    <row r="47" spans="1:5">
      <c r="A47" s="5" t="s">
        <v>385</v>
      </c>
      <c r="B47" s="5" t="s">
        <v>239</v>
      </c>
      <c r="C47" s="5" t="s">
        <v>240</v>
      </c>
      <c r="D47" s="5" t="s">
        <v>241</v>
      </c>
      <c r="E47" s="7" t="s">
        <v>415</v>
      </c>
    </row>
    <row r="48" spans="1:5" ht="22.5">
      <c r="A48" s="5" t="s">
        <v>381</v>
      </c>
      <c r="B48" s="5" t="s">
        <v>227</v>
      </c>
      <c r="C48" s="5" t="s">
        <v>228</v>
      </c>
      <c r="D48" s="5" t="s">
        <v>229</v>
      </c>
      <c r="E48" s="7" t="s">
        <v>414</v>
      </c>
    </row>
    <row r="49" spans="1:5">
      <c r="A49" s="5" t="s">
        <v>379</v>
      </c>
      <c r="B49" s="5" t="s">
        <v>221</v>
      </c>
      <c r="C49" s="5" t="s">
        <v>222</v>
      </c>
      <c r="D49" s="5" t="s">
        <v>223</v>
      </c>
      <c r="E49" s="7" t="s">
        <v>414</v>
      </c>
    </row>
    <row r="50" spans="1:5">
      <c r="A50" s="5" t="s">
        <v>370</v>
      </c>
      <c r="B50" s="5" t="s">
        <v>193</v>
      </c>
      <c r="C50" s="5" t="s">
        <v>194</v>
      </c>
      <c r="D50" s="5" t="s">
        <v>195</v>
      </c>
      <c r="E50" s="7" t="s">
        <v>414</v>
      </c>
    </row>
    <row r="51" spans="1:5" ht="22.5">
      <c r="A51" s="5" t="s">
        <v>384</v>
      </c>
      <c r="B51" s="5" t="s">
        <v>236</v>
      </c>
      <c r="C51" s="5" t="s">
        <v>237</v>
      </c>
      <c r="D51" s="5" t="s">
        <v>238</v>
      </c>
      <c r="E51" s="7" t="s">
        <v>260</v>
      </c>
    </row>
    <row r="52" spans="1:5">
      <c r="A52" s="5" t="s">
        <v>352</v>
      </c>
      <c r="B52" s="5" t="s">
        <v>139</v>
      </c>
      <c r="C52" s="5" t="s">
        <v>140</v>
      </c>
      <c r="D52" s="5" t="s">
        <v>141</v>
      </c>
      <c r="E52" s="7" t="s">
        <v>414</v>
      </c>
    </row>
    <row r="53" spans="1:5">
      <c r="A53" s="5" t="s">
        <v>380</v>
      </c>
      <c r="B53" s="5" t="s">
        <v>224</v>
      </c>
      <c r="C53" s="5" t="s">
        <v>225</v>
      </c>
      <c r="D53" s="5" t="s">
        <v>226</v>
      </c>
      <c r="E53" s="7" t="s">
        <v>9</v>
      </c>
    </row>
    <row r="54" spans="1:5">
      <c r="A54" s="5" t="s">
        <v>392</v>
      </c>
      <c r="B54" s="5" t="s">
        <v>261</v>
      </c>
      <c r="C54" s="5" t="s">
        <v>262</v>
      </c>
      <c r="D54" s="5" t="s">
        <v>263</v>
      </c>
      <c r="E54" s="7" t="s">
        <v>9</v>
      </c>
    </row>
    <row r="55" spans="1:5">
      <c r="A55" s="5" t="s">
        <v>322</v>
      </c>
      <c r="B55" s="5" t="s">
        <v>49</v>
      </c>
      <c r="C55" s="5" t="s">
        <v>50</v>
      </c>
      <c r="D55" s="5" t="s">
        <v>51</v>
      </c>
      <c r="E55" s="7" t="s">
        <v>414</v>
      </c>
    </row>
    <row r="56" spans="1:5">
      <c r="A56" s="5" t="s">
        <v>401</v>
      </c>
      <c r="B56" s="5" t="s">
        <v>288</v>
      </c>
      <c r="C56" s="5" t="s">
        <v>289</v>
      </c>
      <c r="D56" s="5" t="s">
        <v>290</v>
      </c>
      <c r="E56" s="7" t="s">
        <v>9</v>
      </c>
    </row>
    <row r="57" spans="1:5">
      <c r="A57" s="5" t="s">
        <v>353</v>
      </c>
      <c r="B57" s="5" t="s">
        <v>142</v>
      </c>
      <c r="C57" s="5" t="s">
        <v>143</v>
      </c>
      <c r="D57" s="5" t="s">
        <v>144</v>
      </c>
      <c r="E57" s="7" t="s">
        <v>9</v>
      </c>
    </row>
    <row r="58" spans="1:5">
      <c r="A58" s="5" t="s">
        <v>396</v>
      </c>
      <c r="B58" s="5" t="s">
        <v>273</v>
      </c>
      <c r="C58" s="5" t="s">
        <v>274</v>
      </c>
      <c r="D58" s="5" t="s">
        <v>275</v>
      </c>
      <c r="E58" s="7" t="s">
        <v>414</v>
      </c>
    </row>
    <row r="59" spans="1:5">
      <c r="A59" s="5" t="s">
        <v>308</v>
      </c>
      <c r="B59" s="5" t="s">
        <v>6</v>
      </c>
      <c r="C59" s="5" t="s">
        <v>7</v>
      </c>
      <c r="D59" s="5" t="s">
        <v>8</v>
      </c>
      <c r="E59" s="7" t="s">
        <v>414</v>
      </c>
    </row>
    <row r="60" spans="1:5">
      <c r="A60" s="5" t="s">
        <v>386</v>
      </c>
      <c r="B60" s="5" t="s">
        <v>242</v>
      </c>
      <c r="C60" s="5" t="s">
        <v>243</v>
      </c>
      <c r="D60" s="5" t="s">
        <v>244</v>
      </c>
      <c r="E60" s="7" t="s">
        <v>414</v>
      </c>
    </row>
    <row r="61" spans="1:5" ht="22.5">
      <c r="A61" s="5" t="s">
        <v>403</v>
      </c>
      <c r="B61" s="5" t="s">
        <v>294</v>
      </c>
      <c r="C61" s="5" t="s">
        <v>295</v>
      </c>
      <c r="D61" s="5" t="s">
        <v>296</v>
      </c>
      <c r="E61" s="7" t="s">
        <v>415</v>
      </c>
    </row>
    <row r="62" spans="1:5">
      <c r="A62" s="5" t="s">
        <v>320</v>
      </c>
      <c r="B62" s="5" t="s">
        <v>43</v>
      </c>
      <c r="C62" s="5" t="s">
        <v>44</v>
      </c>
      <c r="D62" s="5" t="s">
        <v>45</v>
      </c>
      <c r="E62" s="7" t="s">
        <v>414</v>
      </c>
    </row>
    <row r="63" spans="1:5">
      <c r="A63" s="5" t="s">
        <v>313</v>
      </c>
      <c r="B63" s="5" t="s">
        <v>22</v>
      </c>
      <c r="C63" s="5" t="s">
        <v>23</v>
      </c>
      <c r="D63" s="5" t="s">
        <v>24</v>
      </c>
      <c r="E63" s="7" t="s">
        <v>415</v>
      </c>
    </row>
    <row r="64" spans="1:5">
      <c r="A64" s="5" t="s">
        <v>338</v>
      </c>
      <c r="B64" s="5" t="s">
        <v>97</v>
      </c>
      <c r="C64" s="5" t="s">
        <v>98</v>
      </c>
      <c r="D64" s="5" t="s">
        <v>99</v>
      </c>
      <c r="E64" s="7" t="s">
        <v>414</v>
      </c>
    </row>
    <row r="65" spans="1:5">
      <c r="A65" s="5" t="s">
        <v>330</v>
      </c>
      <c r="B65" s="5" t="s">
        <v>73</v>
      </c>
      <c r="C65" s="5" t="s">
        <v>74</v>
      </c>
      <c r="D65" s="5" t="s">
        <v>75</v>
      </c>
      <c r="E65" s="7" t="s">
        <v>260</v>
      </c>
    </row>
    <row r="66" spans="1:5">
      <c r="A66" s="5" t="s">
        <v>323</v>
      </c>
      <c r="B66" s="5" t="s">
        <v>52</v>
      </c>
      <c r="C66" s="5" t="s">
        <v>53</v>
      </c>
      <c r="D66" s="5" t="s">
        <v>54</v>
      </c>
      <c r="E66" s="7" t="s">
        <v>9</v>
      </c>
    </row>
    <row r="67" spans="1:5">
      <c r="A67" s="5" t="s">
        <v>339</v>
      </c>
      <c r="B67" s="5" t="s">
        <v>100</v>
      </c>
      <c r="C67" s="5" t="s">
        <v>101</v>
      </c>
      <c r="D67" s="5" t="s">
        <v>102</v>
      </c>
      <c r="E67" s="7" t="s">
        <v>414</v>
      </c>
    </row>
    <row r="68" spans="1:5">
      <c r="A68" s="5" t="s">
        <v>406</v>
      </c>
      <c r="B68" s="5" t="s">
        <v>303</v>
      </c>
      <c r="C68" s="5" t="s">
        <v>304</v>
      </c>
      <c r="D68" s="5" t="s">
        <v>305</v>
      </c>
      <c r="E68" s="7" t="s">
        <v>414</v>
      </c>
    </row>
    <row r="69" spans="1:5">
      <c r="A69" s="5" t="s">
        <v>402</v>
      </c>
      <c r="B69" s="5" t="s">
        <v>291</v>
      </c>
      <c r="C69" s="5" t="s">
        <v>292</v>
      </c>
      <c r="D69" s="5" t="s">
        <v>293</v>
      </c>
      <c r="E69" s="7" t="s">
        <v>260</v>
      </c>
    </row>
    <row r="70" spans="1:5">
      <c r="A70" s="5" t="s">
        <v>321</v>
      </c>
      <c r="B70" s="5" t="s">
        <v>46</v>
      </c>
      <c r="C70" s="5" t="s">
        <v>47</v>
      </c>
      <c r="D70" s="5" t="s">
        <v>48</v>
      </c>
      <c r="E70" s="7" t="s">
        <v>414</v>
      </c>
    </row>
    <row r="71" spans="1:5">
      <c r="A71" s="5" t="s">
        <v>355</v>
      </c>
      <c r="B71" s="5" t="s">
        <v>148</v>
      </c>
      <c r="C71" s="5" t="s">
        <v>149</v>
      </c>
      <c r="D71" s="5" t="s">
        <v>150</v>
      </c>
      <c r="E71" s="7" t="s">
        <v>415</v>
      </c>
    </row>
    <row r="72" spans="1:5">
      <c r="A72" s="5" t="s">
        <v>317</v>
      </c>
      <c r="B72" s="5" t="s">
        <v>34</v>
      </c>
      <c r="C72" s="5" t="s">
        <v>35</v>
      </c>
      <c r="D72" s="5" t="s">
        <v>36</v>
      </c>
      <c r="E72" s="7" t="s">
        <v>9</v>
      </c>
    </row>
    <row r="73" spans="1:5">
      <c r="A73" s="5" t="s">
        <v>329</v>
      </c>
      <c r="B73" s="5" t="s">
        <v>70</v>
      </c>
      <c r="C73" s="5" t="s">
        <v>71</v>
      </c>
      <c r="D73" s="5" t="s">
        <v>72</v>
      </c>
      <c r="E73" s="7" t="s">
        <v>9</v>
      </c>
    </row>
    <row r="74" spans="1:5">
      <c r="A74" s="5" t="s">
        <v>375</v>
      </c>
      <c r="B74" s="5" t="s">
        <v>208</v>
      </c>
      <c r="C74" s="5" t="s">
        <v>209</v>
      </c>
      <c r="D74" s="5" t="s">
        <v>210</v>
      </c>
      <c r="E74" s="7" t="s">
        <v>260</v>
      </c>
    </row>
    <row r="75" spans="1:5">
      <c r="A75" s="5" t="s">
        <v>357</v>
      </c>
      <c r="B75" s="5" t="s">
        <v>154</v>
      </c>
      <c r="C75" s="5" t="s">
        <v>155</v>
      </c>
      <c r="D75" s="5" t="s">
        <v>156</v>
      </c>
      <c r="E75" s="7" t="s">
        <v>414</v>
      </c>
    </row>
    <row r="76" spans="1:5">
      <c r="A76" s="5" t="s">
        <v>377</v>
      </c>
      <c r="B76" s="5" t="s">
        <v>215</v>
      </c>
      <c r="C76" s="5" t="s">
        <v>216</v>
      </c>
      <c r="D76" s="5" t="s">
        <v>217</v>
      </c>
      <c r="E76" s="7" t="s">
        <v>414</v>
      </c>
    </row>
    <row r="77" spans="1:5">
      <c r="A77" s="5" t="s">
        <v>378</v>
      </c>
      <c r="B77" s="5" t="s">
        <v>218</v>
      </c>
      <c r="C77" s="5" t="s">
        <v>219</v>
      </c>
      <c r="D77" s="5" t="s">
        <v>220</v>
      </c>
      <c r="E77" s="7" t="s">
        <v>414</v>
      </c>
    </row>
    <row r="78" spans="1:5">
      <c r="A78" s="5" t="s">
        <v>371</v>
      </c>
      <c r="B78" s="5" t="s">
        <v>196</v>
      </c>
      <c r="C78" s="5" t="s">
        <v>197</v>
      </c>
      <c r="D78" s="5" t="s">
        <v>198</v>
      </c>
      <c r="E78" s="7" t="s">
        <v>9</v>
      </c>
    </row>
    <row r="79" spans="1:5">
      <c r="A79" s="5" t="s">
        <v>328</v>
      </c>
      <c r="B79" s="5" t="s">
        <v>67</v>
      </c>
      <c r="C79" s="5" t="s">
        <v>68</v>
      </c>
      <c r="D79" s="5" t="s">
        <v>69</v>
      </c>
      <c r="E79" s="7" t="s">
        <v>414</v>
      </c>
    </row>
    <row r="80" spans="1:5">
      <c r="A80" s="5" t="s">
        <v>394</v>
      </c>
      <c r="B80" s="5" t="s">
        <v>267</v>
      </c>
      <c r="C80" s="5" t="s">
        <v>268</v>
      </c>
      <c r="D80" s="5" t="s">
        <v>269</v>
      </c>
      <c r="E80" s="7" t="s">
        <v>415</v>
      </c>
    </row>
    <row r="81" spans="1:5">
      <c r="A81" s="5" t="s">
        <v>354</v>
      </c>
      <c r="B81" s="5" t="s">
        <v>145</v>
      </c>
      <c r="C81" s="5" t="s">
        <v>146</v>
      </c>
      <c r="D81" s="5" t="s">
        <v>147</v>
      </c>
      <c r="E81" s="7" t="s">
        <v>260</v>
      </c>
    </row>
    <row r="82" spans="1:5">
      <c r="A82" s="5" t="s">
        <v>309</v>
      </c>
      <c r="B82" s="5" t="s">
        <v>10</v>
      </c>
      <c r="C82" s="5" t="s">
        <v>11</v>
      </c>
      <c r="D82" s="5" t="s">
        <v>12</v>
      </c>
      <c r="E82" s="7" t="s">
        <v>414</v>
      </c>
    </row>
    <row r="83" spans="1:5">
      <c r="A83" s="5" t="s">
        <v>356</v>
      </c>
      <c r="B83" s="5" t="s">
        <v>151</v>
      </c>
      <c r="C83" s="5" t="s">
        <v>152</v>
      </c>
      <c r="D83" s="5" t="s">
        <v>153</v>
      </c>
      <c r="E83" s="7" t="s">
        <v>414</v>
      </c>
    </row>
    <row r="84" spans="1:5">
      <c r="A84" s="5" t="s">
        <v>311</v>
      </c>
      <c r="B84" s="5" t="s">
        <v>16</v>
      </c>
      <c r="C84" s="5" t="s">
        <v>17</v>
      </c>
      <c r="D84" s="5" t="s">
        <v>18</v>
      </c>
      <c r="E84" s="7" t="s">
        <v>9</v>
      </c>
    </row>
    <row r="85" spans="1:5">
      <c r="A85" s="5" t="s">
        <v>331</v>
      </c>
      <c r="B85" s="5" t="s">
        <v>76</v>
      </c>
      <c r="C85" s="5" t="s">
        <v>77</v>
      </c>
      <c r="D85" s="5" t="s">
        <v>78</v>
      </c>
      <c r="E85" s="7" t="s">
        <v>415</v>
      </c>
    </row>
    <row r="86" spans="1:5">
      <c r="A86" s="5" t="s">
        <v>332</v>
      </c>
      <c r="B86" s="5" t="s">
        <v>79</v>
      </c>
      <c r="C86" s="5" t="s">
        <v>80</v>
      </c>
      <c r="D86" s="5" t="s">
        <v>81</v>
      </c>
      <c r="E86" s="7" t="s">
        <v>414</v>
      </c>
    </row>
    <row r="87" spans="1:5">
      <c r="A87" s="5" t="s">
        <v>382</v>
      </c>
      <c r="B87" s="5" t="s">
        <v>230</v>
      </c>
      <c r="C87" s="5" t="s">
        <v>231</v>
      </c>
      <c r="D87" s="5" t="s">
        <v>232</v>
      </c>
      <c r="E87" s="7" t="s">
        <v>414</v>
      </c>
    </row>
    <row r="88" spans="1:5">
      <c r="A88" s="5" t="s">
        <v>333</v>
      </c>
      <c r="B88" s="5" t="s">
        <v>82</v>
      </c>
      <c r="C88" s="5" t="s">
        <v>83</v>
      </c>
      <c r="D88" s="5" t="s">
        <v>84</v>
      </c>
      <c r="E88" s="7" t="s">
        <v>414</v>
      </c>
    </row>
    <row r="89" spans="1:5">
      <c r="A89" s="5" t="s">
        <v>316</v>
      </c>
      <c r="B89" s="5" t="s">
        <v>31</v>
      </c>
      <c r="C89" s="5" t="s">
        <v>32</v>
      </c>
      <c r="D89" s="5" t="s">
        <v>33</v>
      </c>
      <c r="E89" s="7" t="s">
        <v>414</v>
      </c>
    </row>
    <row r="90" spans="1:5">
      <c r="A90" s="5" t="s">
        <v>376</v>
      </c>
      <c r="B90" s="5" t="s">
        <v>211</v>
      </c>
      <c r="C90" s="5" t="s">
        <v>212</v>
      </c>
      <c r="D90" s="5" t="s">
        <v>213</v>
      </c>
      <c r="E90" s="7" t="s">
        <v>415</v>
      </c>
    </row>
    <row r="91" spans="1:5">
      <c r="A91" s="5" t="s">
        <v>343</v>
      </c>
      <c r="B91" s="5" t="s">
        <v>112</v>
      </c>
      <c r="C91" s="5" t="s">
        <v>113</v>
      </c>
      <c r="D91" s="5" t="s">
        <v>114</v>
      </c>
      <c r="E91" s="7" t="s">
        <v>414</v>
      </c>
    </row>
    <row r="92" spans="1:5">
      <c r="A92" s="5" t="s">
        <v>344</v>
      </c>
      <c r="B92" s="5" t="s">
        <v>115</v>
      </c>
      <c r="C92" s="5" t="s">
        <v>116</v>
      </c>
      <c r="D92" s="5" t="s">
        <v>117</v>
      </c>
      <c r="E92" s="7" t="s">
        <v>9</v>
      </c>
    </row>
    <row r="93" spans="1:5">
      <c r="A93" s="5" t="s">
        <v>318</v>
      </c>
      <c r="B93" s="5" t="s">
        <v>37</v>
      </c>
      <c r="C93" s="5" t="s">
        <v>38</v>
      </c>
      <c r="D93" s="5" t="s">
        <v>39</v>
      </c>
      <c r="E93" s="7" t="s">
        <v>260</v>
      </c>
    </row>
    <row r="94" spans="1:5">
      <c r="A94" s="5" t="s">
        <v>359</v>
      </c>
      <c r="B94" s="5" t="s">
        <v>160</v>
      </c>
      <c r="C94" s="5" t="s">
        <v>161</v>
      </c>
      <c r="D94" s="5" t="s">
        <v>162</v>
      </c>
      <c r="E94" s="7" t="s">
        <v>9</v>
      </c>
    </row>
    <row r="95" spans="1:5">
      <c r="A95" s="5" t="s">
        <v>395</v>
      </c>
      <c r="B95" s="5" t="s">
        <v>270</v>
      </c>
      <c r="C95" s="5" t="s">
        <v>271</v>
      </c>
      <c r="D95" s="5" t="s">
        <v>272</v>
      </c>
      <c r="E95" s="7" t="s">
        <v>414</v>
      </c>
    </row>
    <row r="96" spans="1:5">
      <c r="A96" s="5" t="s">
        <v>397</v>
      </c>
      <c r="B96" s="5" t="s">
        <v>276</v>
      </c>
      <c r="C96" s="5" t="s">
        <v>277</v>
      </c>
      <c r="D96" s="5" t="s">
        <v>278</v>
      </c>
      <c r="E96" s="7" t="s">
        <v>414</v>
      </c>
    </row>
    <row r="97" spans="1:5">
      <c r="A97" s="5" t="s">
        <v>387</v>
      </c>
      <c r="B97" s="5" t="s">
        <v>245</v>
      </c>
      <c r="C97" s="5" t="s">
        <v>246</v>
      </c>
      <c r="D97" s="5" t="s">
        <v>247</v>
      </c>
      <c r="E97" s="7" t="s">
        <v>414</v>
      </c>
    </row>
    <row r="98" spans="1:5">
      <c r="A98" s="5" t="s">
        <v>391</v>
      </c>
      <c r="B98" s="5" t="s">
        <v>257</v>
      </c>
      <c r="C98" s="5" t="s">
        <v>258</v>
      </c>
      <c r="D98" s="5" t="s">
        <v>259</v>
      </c>
      <c r="E98" s="7" t="s">
        <v>414</v>
      </c>
    </row>
    <row r="99" spans="1:5">
      <c r="A99" s="5" t="s">
        <v>307</v>
      </c>
      <c r="B99" s="5" t="s">
        <v>3</v>
      </c>
      <c r="C99" s="5" t="s">
        <v>4</v>
      </c>
      <c r="D99" s="5" t="s">
        <v>5</v>
      </c>
      <c r="E99" s="7" t="s">
        <v>415</v>
      </c>
    </row>
    <row r="100" spans="1:5">
      <c r="A100" s="5" t="s">
        <v>398</v>
      </c>
      <c r="B100" s="5" t="s">
        <v>279</v>
      </c>
      <c r="C100" s="5" t="s">
        <v>280</v>
      </c>
      <c r="D100" s="5" t="s">
        <v>281</v>
      </c>
      <c r="E100" s="7" t="s">
        <v>9</v>
      </c>
    </row>
    <row r="101" spans="1:5">
      <c r="A101" s="5" t="s">
        <v>374</v>
      </c>
      <c r="B101" s="5" t="s">
        <v>205</v>
      </c>
      <c r="C101" s="5" t="s">
        <v>206</v>
      </c>
      <c r="D101" s="5" t="s">
        <v>207</v>
      </c>
      <c r="E101" s="7" t="s">
        <v>9</v>
      </c>
    </row>
    <row r="102" spans="1:5">
      <c r="A102" s="5" t="s">
        <v>399</v>
      </c>
      <c r="B102" s="5" t="s">
        <v>282</v>
      </c>
      <c r="C102" s="5" t="s">
        <v>283</v>
      </c>
      <c r="D102" s="5" t="s">
        <v>284</v>
      </c>
      <c r="E102" s="7" t="s">
        <v>414</v>
      </c>
    </row>
    <row r="103" spans="1:5">
      <c r="E103"/>
    </row>
  </sheetData>
  <sortState ref="A2:E101">
    <sortCondition ref="A2:A101"/>
  </sortState>
  <hyperlinks>
    <hyperlink ref="A1" location="Dashboard!A1" display="Return to Dashboard"/>
  </hyperlinks>
  <printOptions horizontalCentered="1"/>
  <pageMargins left="0.45" right="0.35" top="0.75" bottom="0.75" header="0.3" footer="0.3"/>
  <pageSetup orientation="portrait" r:id="rId1"/>
  <headerFooter>
    <oddFooter>&amp;LReport Review:  Bob Lopez&amp;CPage &amp;P of &amp;N&amp;R&amp;A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C102"/>
  <sheetViews>
    <sheetView workbookViewId="0">
      <pane ySplit="2" topLeftCell="A3" activePane="bottomLeft" state="frozenSplit"/>
      <selection pane="bottomLeft"/>
    </sheetView>
  </sheetViews>
  <sheetFormatPr defaultRowHeight="11.25"/>
  <cols>
    <col min="1" max="1" width="10.5" style="1" bestFit="1" customWidth="1"/>
    <col min="3" max="3" width="9.33203125" style="31"/>
  </cols>
  <sheetData>
    <row r="1" spans="1:3">
      <c r="A1" s="32" t="s">
        <v>436</v>
      </c>
    </row>
    <row r="2" spans="1:3">
      <c r="A2" s="9" t="s">
        <v>306</v>
      </c>
      <c r="B2" s="9" t="s">
        <v>416</v>
      </c>
      <c r="C2" s="29" t="s">
        <v>422</v>
      </c>
    </row>
    <row r="3" spans="1:3">
      <c r="A3" s="5" t="s">
        <v>307</v>
      </c>
      <c r="B3" s="7">
        <v>9</v>
      </c>
      <c r="C3" s="30" t="s">
        <v>423</v>
      </c>
    </row>
    <row r="4" spans="1:3">
      <c r="A4" s="5" t="s">
        <v>308</v>
      </c>
      <c r="B4" s="7">
        <v>9</v>
      </c>
      <c r="C4" s="30" t="s">
        <v>423</v>
      </c>
    </row>
    <row r="5" spans="1:3">
      <c r="A5" s="5" t="s">
        <v>309</v>
      </c>
      <c r="B5" s="7">
        <v>9</v>
      </c>
      <c r="C5" s="30" t="s">
        <v>423</v>
      </c>
    </row>
    <row r="6" spans="1:3">
      <c r="A6" s="5" t="s">
        <v>310</v>
      </c>
      <c r="B6" s="7">
        <v>9</v>
      </c>
      <c r="C6" s="30" t="s">
        <v>423</v>
      </c>
    </row>
    <row r="7" spans="1:3">
      <c r="A7" s="5" t="s">
        <v>311</v>
      </c>
      <c r="B7" s="7">
        <v>9</v>
      </c>
      <c r="C7" s="30" t="s">
        <v>423</v>
      </c>
    </row>
    <row r="8" spans="1:3">
      <c r="A8" s="5" t="s">
        <v>312</v>
      </c>
      <c r="B8" s="7">
        <v>9</v>
      </c>
      <c r="C8" s="30" t="s">
        <v>423</v>
      </c>
    </row>
    <row r="9" spans="1:3">
      <c r="A9" s="5" t="s">
        <v>313</v>
      </c>
      <c r="B9" s="7">
        <v>6</v>
      </c>
      <c r="C9" s="30" t="s">
        <v>423</v>
      </c>
    </row>
    <row r="10" spans="1:3">
      <c r="A10" s="5" t="s">
        <v>314</v>
      </c>
      <c r="B10" s="7">
        <v>6</v>
      </c>
      <c r="C10" s="30" t="s">
        <v>423</v>
      </c>
    </row>
    <row r="11" spans="1:3">
      <c r="A11" s="5" t="s">
        <v>315</v>
      </c>
      <c r="B11" s="7">
        <v>6</v>
      </c>
      <c r="C11" s="30" t="s">
        <v>423</v>
      </c>
    </row>
    <row r="12" spans="1:3">
      <c r="A12" s="5" t="s">
        <v>316</v>
      </c>
      <c r="B12" s="7">
        <v>6</v>
      </c>
      <c r="C12" s="30" t="s">
        <v>423</v>
      </c>
    </row>
    <row r="13" spans="1:3">
      <c r="A13" s="5" t="s">
        <v>317</v>
      </c>
      <c r="B13" s="7">
        <v>7</v>
      </c>
      <c r="C13" s="30" t="s">
        <v>423</v>
      </c>
    </row>
    <row r="14" spans="1:3">
      <c r="A14" s="5" t="s">
        <v>318</v>
      </c>
      <c r="B14" s="7">
        <v>7</v>
      </c>
      <c r="C14" s="30" t="s">
        <v>423</v>
      </c>
    </row>
    <row r="15" spans="1:3">
      <c r="A15" s="5" t="s">
        <v>319</v>
      </c>
      <c r="B15" s="7">
        <v>7</v>
      </c>
      <c r="C15" s="30" t="s">
        <v>423</v>
      </c>
    </row>
    <row r="16" spans="1:3">
      <c r="A16" s="5" t="s">
        <v>320</v>
      </c>
      <c r="B16" s="7">
        <v>7</v>
      </c>
      <c r="C16" s="30" t="s">
        <v>423</v>
      </c>
    </row>
    <row r="17" spans="1:3">
      <c r="A17" s="5" t="s">
        <v>321</v>
      </c>
      <c r="B17" s="7">
        <v>6</v>
      </c>
      <c r="C17" s="30" t="s">
        <v>423</v>
      </c>
    </row>
    <row r="18" spans="1:3">
      <c r="A18" s="5" t="s">
        <v>322</v>
      </c>
      <c r="B18" s="7">
        <v>6</v>
      </c>
      <c r="C18" s="30" t="s">
        <v>423</v>
      </c>
    </row>
    <row r="19" spans="1:3">
      <c r="A19" s="5" t="s">
        <v>323</v>
      </c>
      <c r="B19" s="7">
        <v>6</v>
      </c>
      <c r="C19" s="30" t="s">
        <v>423</v>
      </c>
    </row>
    <row r="20" spans="1:3">
      <c r="A20" s="5" t="s">
        <v>324</v>
      </c>
      <c r="B20" s="7">
        <v>6</v>
      </c>
      <c r="C20" s="30" t="s">
        <v>423</v>
      </c>
    </row>
    <row r="21" spans="1:3">
      <c r="A21" s="5" t="s">
        <v>325</v>
      </c>
      <c r="B21" s="7">
        <v>6</v>
      </c>
      <c r="C21" s="30" t="s">
        <v>423</v>
      </c>
    </row>
    <row r="22" spans="1:3">
      <c r="A22" s="5" t="s">
        <v>326</v>
      </c>
      <c r="B22" s="7">
        <v>6</v>
      </c>
      <c r="C22" s="30" t="s">
        <v>423</v>
      </c>
    </row>
    <row r="23" spans="1:3">
      <c r="A23" s="5" t="s">
        <v>327</v>
      </c>
      <c r="B23" s="7">
        <v>5</v>
      </c>
      <c r="C23" s="30" t="s">
        <v>423</v>
      </c>
    </row>
    <row r="24" spans="1:3">
      <c r="A24" s="5" t="s">
        <v>328</v>
      </c>
      <c r="B24" s="7">
        <v>5</v>
      </c>
      <c r="C24" s="30" t="s">
        <v>423</v>
      </c>
    </row>
    <row r="25" spans="1:3">
      <c r="A25" s="5" t="s">
        <v>329</v>
      </c>
      <c r="B25" s="7">
        <v>5</v>
      </c>
      <c r="C25" s="30" t="s">
        <v>423</v>
      </c>
    </row>
    <row r="26" spans="1:3">
      <c r="A26" s="5" t="s">
        <v>330</v>
      </c>
      <c r="B26" s="7">
        <v>5</v>
      </c>
      <c r="C26" s="30" t="s">
        <v>423</v>
      </c>
    </row>
    <row r="27" spans="1:3">
      <c r="A27" s="5" t="s">
        <v>331</v>
      </c>
      <c r="B27" s="7">
        <v>5</v>
      </c>
      <c r="C27" s="30" t="s">
        <v>423</v>
      </c>
    </row>
    <row r="28" spans="1:3">
      <c r="A28" s="5" t="s">
        <v>332</v>
      </c>
      <c r="B28" s="7">
        <v>5</v>
      </c>
      <c r="C28" s="30" t="s">
        <v>423</v>
      </c>
    </row>
    <row r="29" spans="1:3">
      <c r="A29" s="5" t="s">
        <v>333</v>
      </c>
      <c r="B29" s="7">
        <v>9</v>
      </c>
      <c r="C29" s="30" t="s">
        <v>423</v>
      </c>
    </row>
    <row r="30" spans="1:3">
      <c r="A30" s="5" t="s">
        <v>334</v>
      </c>
      <c r="B30" s="7">
        <v>9</v>
      </c>
      <c r="C30" s="30" t="s">
        <v>423</v>
      </c>
    </row>
    <row r="31" spans="1:3">
      <c r="A31" s="5" t="s">
        <v>335</v>
      </c>
      <c r="B31" s="7">
        <v>9</v>
      </c>
      <c r="C31" s="30" t="s">
        <v>423</v>
      </c>
    </row>
    <row r="32" spans="1:3">
      <c r="A32" s="5" t="s">
        <v>336</v>
      </c>
      <c r="B32" s="7">
        <v>9</v>
      </c>
      <c r="C32" s="30" t="s">
        <v>423</v>
      </c>
    </row>
    <row r="33" spans="1:3">
      <c r="A33" s="5" t="s">
        <v>337</v>
      </c>
      <c r="B33" s="7">
        <v>9</v>
      </c>
      <c r="C33" s="30" t="s">
        <v>423</v>
      </c>
    </row>
    <row r="34" spans="1:3">
      <c r="A34" s="5" t="s">
        <v>338</v>
      </c>
      <c r="B34" s="7">
        <v>9</v>
      </c>
      <c r="C34" s="30" t="s">
        <v>423</v>
      </c>
    </row>
    <row r="35" spans="1:3">
      <c r="A35" s="5" t="s">
        <v>339</v>
      </c>
      <c r="B35" s="7">
        <v>6</v>
      </c>
      <c r="C35" s="30" t="s">
        <v>423</v>
      </c>
    </row>
    <row r="36" spans="1:3">
      <c r="A36" s="5" t="s">
        <v>340</v>
      </c>
      <c r="B36" s="7">
        <v>6</v>
      </c>
      <c r="C36" s="30" t="s">
        <v>423</v>
      </c>
    </row>
    <row r="37" spans="1:3">
      <c r="A37" s="5" t="s">
        <v>341</v>
      </c>
      <c r="B37" s="7">
        <v>6</v>
      </c>
      <c r="C37" s="30" t="s">
        <v>423</v>
      </c>
    </row>
    <row r="38" spans="1:3">
      <c r="A38" s="5" t="s">
        <v>342</v>
      </c>
      <c r="B38" s="7">
        <v>6</v>
      </c>
      <c r="C38" s="30" t="s">
        <v>423</v>
      </c>
    </row>
    <row r="39" spans="1:3">
      <c r="A39" s="5" t="s">
        <v>343</v>
      </c>
      <c r="B39" s="7">
        <v>7</v>
      </c>
      <c r="C39" s="30" t="s">
        <v>423</v>
      </c>
    </row>
    <row r="40" spans="1:3">
      <c r="A40" s="5" t="s">
        <v>344</v>
      </c>
      <c r="B40" s="7">
        <v>7</v>
      </c>
      <c r="C40" s="30" t="s">
        <v>423</v>
      </c>
    </row>
    <row r="41" spans="1:3">
      <c r="A41" s="5" t="s">
        <v>345</v>
      </c>
      <c r="B41" s="7">
        <v>7</v>
      </c>
      <c r="C41" s="30" t="s">
        <v>423</v>
      </c>
    </row>
    <row r="42" spans="1:3">
      <c r="A42" s="5" t="s">
        <v>346</v>
      </c>
      <c r="B42" s="7">
        <v>7</v>
      </c>
      <c r="C42" s="30" t="s">
        <v>423</v>
      </c>
    </row>
    <row r="43" spans="1:3">
      <c r="A43" s="5" t="s">
        <v>347</v>
      </c>
      <c r="B43" s="7">
        <v>6</v>
      </c>
      <c r="C43" s="30" t="s">
        <v>423</v>
      </c>
    </row>
    <row r="44" spans="1:3">
      <c r="A44" s="5" t="s">
        <v>348</v>
      </c>
      <c r="B44" s="7">
        <v>6</v>
      </c>
      <c r="C44" s="30" t="s">
        <v>423</v>
      </c>
    </row>
    <row r="45" spans="1:3">
      <c r="A45" s="5" t="s">
        <v>349</v>
      </c>
      <c r="B45" s="7">
        <v>6</v>
      </c>
      <c r="C45" s="30" t="s">
        <v>423</v>
      </c>
    </row>
    <row r="46" spans="1:3">
      <c r="A46" s="5" t="s">
        <v>350</v>
      </c>
      <c r="B46" s="7">
        <v>6</v>
      </c>
      <c r="C46" s="30" t="s">
        <v>423</v>
      </c>
    </row>
    <row r="47" spans="1:3">
      <c r="A47" s="5" t="s">
        <v>351</v>
      </c>
      <c r="B47" s="7">
        <v>6</v>
      </c>
      <c r="C47" s="30" t="s">
        <v>423</v>
      </c>
    </row>
    <row r="48" spans="1:3">
      <c r="A48" s="5" t="s">
        <v>352</v>
      </c>
      <c r="B48" s="7">
        <v>6</v>
      </c>
      <c r="C48" s="30" t="s">
        <v>423</v>
      </c>
    </row>
    <row r="49" spans="1:3">
      <c r="A49" s="5" t="s">
        <v>353</v>
      </c>
      <c r="B49" s="7">
        <v>5</v>
      </c>
      <c r="C49" s="30" t="s">
        <v>423</v>
      </c>
    </row>
    <row r="50" spans="1:3">
      <c r="A50" s="5" t="s">
        <v>354</v>
      </c>
      <c r="B50" s="7">
        <v>5</v>
      </c>
      <c r="C50" s="30" t="s">
        <v>423</v>
      </c>
    </row>
    <row r="51" spans="1:3">
      <c r="A51" s="5" t="s">
        <v>355</v>
      </c>
      <c r="B51" s="7">
        <v>5</v>
      </c>
      <c r="C51" s="30" t="s">
        <v>423</v>
      </c>
    </row>
    <row r="52" spans="1:3">
      <c r="A52" s="5" t="s">
        <v>356</v>
      </c>
      <c r="B52" s="7">
        <v>5</v>
      </c>
      <c r="C52" s="30" t="s">
        <v>423</v>
      </c>
    </row>
    <row r="53" spans="1:3">
      <c r="A53" s="5" t="s">
        <v>357</v>
      </c>
      <c r="B53" s="7">
        <v>5</v>
      </c>
      <c r="C53" s="30" t="s">
        <v>423</v>
      </c>
    </row>
    <row r="54" spans="1:3">
      <c r="A54" s="5" t="s">
        <v>358</v>
      </c>
      <c r="B54" s="7">
        <v>5</v>
      </c>
      <c r="C54" s="30" t="s">
        <v>423</v>
      </c>
    </row>
    <row r="55" spans="1:3">
      <c r="A55" s="5" t="s">
        <v>359</v>
      </c>
      <c r="B55" s="7">
        <v>9</v>
      </c>
      <c r="C55" s="30" t="s">
        <v>423</v>
      </c>
    </row>
    <row r="56" spans="1:3">
      <c r="A56" s="5" t="s">
        <v>360</v>
      </c>
      <c r="B56" s="7">
        <v>9</v>
      </c>
      <c r="C56" s="30" t="s">
        <v>423</v>
      </c>
    </row>
    <row r="57" spans="1:3">
      <c r="A57" s="5" t="s">
        <v>361</v>
      </c>
      <c r="B57" s="7">
        <v>9</v>
      </c>
      <c r="C57" s="30" t="s">
        <v>423</v>
      </c>
    </row>
    <row r="58" spans="1:3">
      <c r="A58" s="5" t="s">
        <v>362</v>
      </c>
      <c r="B58" s="7">
        <v>9</v>
      </c>
      <c r="C58" s="30" t="s">
        <v>423</v>
      </c>
    </row>
    <row r="59" spans="1:3">
      <c r="A59" s="5" t="s">
        <v>363</v>
      </c>
      <c r="B59" s="7">
        <v>9</v>
      </c>
      <c r="C59" s="30" t="s">
        <v>423</v>
      </c>
    </row>
    <row r="60" spans="1:3">
      <c r="A60" s="5" t="s">
        <v>364</v>
      </c>
      <c r="B60" s="7">
        <v>9</v>
      </c>
      <c r="C60" s="30" t="s">
        <v>423</v>
      </c>
    </row>
    <row r="61" spans="1:3">
      <c r="A61" s="5" t="s">
        <v>365</v>
      </c>
      <c r="B61" s="7">
        <v>6</v>
      </c>
      <c r="C61" s="30" t="s">
        <v>423</v>
      </c>
    </row>
    <row r="62" spans="1:3">
      <c r="A62" s="5" t="s">
        <v>366</v>
      </c>
      <c r="B62" s="7">
        <v>6</v>
      </c>
      <c r="C62" s="30" t="s">
        <v>423</v>
      </c>
    </row>
    <row r="63" spans="1:3">
      <c r="A63" s="5" t="s">
        <v>367</v>
      </c>
      <c r="B63" s="7">
        <v>6</v>
      </c>
      <c r="C63" s="30" t="s">
        <v>423</v>
      </c>
    </row>
    <row r="64" spans="1:3">
      <c r="A64" s="5" t="s">
        <v>368</v>
      </c>
      <c r="B64" s="7">
        <v>6</v>
      </c>
      <c r="C64" s="30" t="s">
        <v>423</v>
      </c>
    </row>
    <row r="65" spans="1:3">
      <c r="A65" s="5" t="s">
        <v>369</v>
      </c>
      <c r="B65" s="7">
        <v>7</v>
      </c>
      <c r="C65" s="30" t="s">
        <v>423</v>
      </c>
    </row>
    <row r="66" spans="1:3">
      <c r="A66" s="5" t="s">
        <v>370</v>
      </c>
      <c r="B66" s="7">
        <v>7</v>
      </c>
      <c r="C66" s="30" t="s">
        <v>423</v>
      </c>
    </row>
    <row r="67" spans="1:3">
      <c r="A67" s="5" t="s">
        <v>371</v>
      </c>
      <c r="B67" s="7">
        <v>7</v>
      </c>
      <c r="C67" s="30" t="s">
        <v>423</v>
      </c>
    </row>
    <row r="68" spans="1:3">
      <c r="A68" s="5" t="s">
        <v>372</v>
      </c>
      <c r="B68" s="7">
        <v>7</v>
      </c>
      <c r="C68" s="30" t="s">
        <v>423</v>
      </c>
    </row>
    <row r="69" spans="1:3">
      <c r="A69" s="5" t="s">
        <v>373</v>
      </c>
      <c r="B69" s="7">
        <v>6</v>
      </c>
      <c r="C69" s="30" t="s">
        <v>423</v>
      </c>
    </row>
    <row r="70" spans="1:3">
      <c r="A70" s="5" t="s">
        <v>374</v>
      </c>
      <c r="B70" s="10">
        <v>6</v>
      </c>
      <c r="C70" s="30" t="s">
        <v>423</v>
      </c>
    </row>
    <row r="71" spans="1:3">
      <c r="A71" s="5" t="s">
        <v>375</v>
      </c>
      <c r="B71" s="10">
        <v>6</v>
      </c>
      <c r="C71" s="30" t="s">
        <v>423</v>
      </c>
    </row>
    <row r="72" spans="1:3">
      <c r="A72" s="5" t="s">
        <v>376</v>
      </c>
      <c r="B72" s="10">
        <v>6</v>
      </c>
      <c r="C72" s="30" t="s">
        <v>423</v>
      </c>
    </row>
    <row r="73" spans="1:3">
      <c r="A73" s="5" t="s">
        <v>377</v>
      </c>
      <c r="B73" s="10">
        <v>6</v>
      </c>
      <c r="C73" s="30" t="s">
        <v>423</v>
      </c>
    </row>
    <row r="74" spans="1:3">
      <c r="A74" s="5" t="s">
        <v>378</v>
      </c>
      <c r="B74" s="10">
        <v>6</v>
      </c>
      <c r="C74" s="30" t="s">
        <v>423</v>
      </c>
    </row>
    <row r="75" spans="1:3">
      <c r="A75" s="5" t="s">
        <v>379</v>
      </c>
      <c r="B75" s="10">
        <v>5</v>
      </c>
      <c r="C75" s="30" t="s">
        <v>423</v>
      </c>
    </row>
    <row r="76" spans="1:3">
      <c r="A76" s="5" t="s">
        <v>380</v>
      </c>
      <c r="B76" s="10">
        <v>5</v>
      </c>
      <c r="C76" s="30" t="s">
        <v>423</v>
      </c>
    </row>
    <row r="77" spans="1:3">
      <c r="A77" s="5" t="s">
        <v>381</v>
      </c>
      <c r="B77" s="10">
        <v>5</v>
      </c>
      <c r="C77" s="30" t="s">
        <v>423</v>
      </c>
    </row>
    <row r="78" spans="1:3">
      <c r="A78" s="5" t="s">
        <v>382</v>
      </c>
      <c r="B78" s="10">
        <v>5</v>
      </c>
      <c r="C78" s="30" t="s">
        <v>423</v>
      </c>
    </row>
    <row r="79" spans="1:3">
      <c r="A79" s="5" t="s">
        <v>383</v>
      </c>
      <c r="B79" s="10">
        <v>5</v>
      </c>
      <c r="C79" s="30" t="s">
        <v>423</v>
      </c>
    </row>
    <row r="80" spans="1:3">
      <c r="A80" s="5" t="s">
        <v>384</v>
      </c>
      <c r="B80" s="10">
        <v>5</v>
      </c>
      <c r="C80" s="30" t="s">
        <v>423</v>
      </c>
    </row>
    <row r="81" spans="1:3">
      <c r="A81" s="5" t="s">
        <v>385</v>
      </c>
      <c r="B81" s="10">
        <v>9</v>
      </c>
      <c r="C81" s="30" t="s">
        <v>423</v>
      </c>
    </row>
    <row r="82" spans="1:3">
      <c r="A82" s="5" t="s">
        <v>386</v>
      </c>
      <c r="B82" s="10">
        <v>9</v>
      </c>
      <c r="C82" s="30" t="s">
        <v>423</v>
      </c>
    </row>
    <row r="83" spans="1:3">
      <c r="A83" s="5" t="s">
        <v>387</v>
      </c>
      <c r="B83" s="10">
        <v>9</v>
      </c>
      <c r="C83" s="30" t="s">
        <v>423</v>
      </c>
    </row>
    <row r="84" spans="1:3">
      <c r="A84" s="5" t="s">
        <v>388</v>
      </c>
      <c r="B84" s="10">
        <v>9</v>
      </c>
      <c r="C84" s="30" t="s">
        <v>423</v>
      </c>
    </row>
    <row r="85" spans="1:3">
      <c r="A85" s="5" t="s">
        <v>389</v>
      </c>
      <c r="B85" s="10">
        <v>9</v>
      </c>
      <c r="C85" s="30" t="s">
        <v>423</v>
      </c>
    </row>
    <row r="86" spans="1:3">
      <c r="A86" s="5" t="s">
        <v>390</v>
      </c>
      <c r="B86" s="10">
        <v>9</v>
      </c>
      <c r="C86" s="30" t="s">
        <v>423</v>
      </c>
    </row>
    <row r="87" spans="1:3">
      <c r="A87" s="5" t="s">
        <v>391</v>
      </c>
      <c r="B87" s="10">
        <v>6</v>
      </c>
      <c r="C87" s="30" t="s">
        <v>423</v>
      </c>
    </row>
    <row r="88" spans="1:3">
      <c r="A88" s="5" t="s">
        <v>392</v>
      </c>
      <c r="B88" s="10">
        <v>6</v>
      </c>
      <c r="C88" s="30" t="s">
        <v>423</v>
      </c>
    </row>
    <row r="89" spans="1:3">
      <c r="A89" s="5" t="s">
        <v>393</v>
      </c>
      <c r="B89" s="10">
        <v>6</v>
      </c>
      <c r="C89" s="30" t="s">
        <v>423</v>
      </c>
    </row>
    <row r="90" spans="1:3">
      <c r="A90" s="5" t="s">
        <v>394</v>
      </c>
      <c r="B90" s="10">
        <v>6</v>
      </c>
      <c r="C90" s="30" t="s">
        <v>423</v>
      </c>
    </row>
    <row r="91" spans="1:3">
      <c r="A91" s="5" t="s">
        <v>395</v>
      </c>
      <c r="B91" s="10">
        <v>7</v>
      </c>
      <c r="C91" s="30" t="s">
        <v>423</v>
      </c>
    </row>
    <row r="92" spans="1:3">
      <c r="A92" s="5" t="s">
        <v>396</v>
      </c>
      <c r="B92" s="10">
        <v>7</v>
      </c>
      <c r="C92" s="30" t="s">
        <v>423</v>
      </c>
    </row>
    <row r="93" spans="1:3">
      <c r="A93" s="5" t="s">
        <v>397</v>
      </c>
      <c r="B93" s="10">
        <v>7</v>
      </c>
      <c r="C93" s="30" t="s">
        <v>423</v>
      </c>
    </row>
    <row r="94" spans="1:3">
      <c r="A94" s="5" t="s">
        <v>398</v>
      </c>
      <c r="B94" s="10">
        <v>7</v>
      </c>
      <c r="C94" s="30" t="s">
        <v>423</v>
      </c>
    </row>
    <row r="95" spans="1:3">
      <c r="A95" s="5" t="s">
        <v>399</v>
      </c>
      <c r="B95" s="10">
        <v>6</v>
      </c>
      <c r="C95" s="30" t="s">
        <v>423</v>
      </c>
    </row>
    <row r="96" spans="1:3">
      <c r="A96" s="5" t="s">
        <v>400</v>
      </c>
      <c r="B96" s="10">
        <v>6</v>
      </c>
      <c r="C96" s="30" t="s">
        <v>423</v>
      </c>
    </row>
    <row r="97" spans="1:3">
      <c r="A97" s="5" t="s">
        <v>401</v>
      </c>
      <c r="B97" s="10">
        <v>6</v>
      </c>
      <c r="C97" s="30" t="s">
        <v>423</v>
      </c>
    </row>
    <row r="98" spans="1:3">
      <c r="A98" s="5" t="s">
        <v>402</v>
      </c>
      <c r="B98" s="10">
        <v>6</v>
      </c>
      <c r="C98" s="30" t="s">
        <v>423</v>
      </c>
    </row>
    <row r="99" spans="1:3">
      <c r="A99" s="5" t="s">
        <v>403</v>
      </c>
      <c r="B99" s="10">
        <v>6</v>
      </c>
      <c r="C99" s="30" t="s">
        <v>423</v>
      </c>
    </row>
    <row r="100" spans="1:3">
      <c r="A100" s="5" t="s">
        <v>404</v>
      </c>
      <c r="B100" s="10">
        <v>6</v>
      </c>
      <c r="C100" s="30" t="s">
        <v>423</v>
      </c>
    </row>
    <row r="101" spans="1:3">
      <c r="A101" s="5" t="s">
        <v>405</v>
      </c>
      <c r="B101" s="10">
        <v>5</v>
      </c>
      <c r="C101" s="30" t="s">
        <v>423</v>
      </c>
    </row>
    <row r="102" spans="1:3">
      <c r="A102" s="5" t="s">
        <v>406</v>
      </c>
      <c r="B102" s="10">
        <v>5</v>
      </c>
      <c r="C102" s="30" t="s">
        <v>423</v>
      </c>
    </row>
  </sheetData>
  <hyperlinks>
    <hyperlink ref="A1" location="Dashboard!A1" display="Return to Dashboard"/>
  </hyperlinks>
  <pageMargins left="0.7" right="0.7" top="0.75" bottom="0.75" header="0.3" footer="0.3"/>
  <pageSetup orientation="portrait" r:id="rId1"/>
  <headerFooter>
    <oddFooter>&amp;LReport Review:  Bob Lopez&amp;C&amp;D&amp;R&amp;A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Dashboard</vt:lpstr>
      <vt:lpstr>StatusReport</vt:lpstr>
      <vt:lpstr>BogusAssetPlan</vt:lpstr>
      <vt:lpstr>BogusNames</vt:lpstr>
      <vt:lpstr>BogusHRBand</vt:lpstr>
      <vt:lpstr>BogusAssetPlan!Print_Area</vt:lpstr>
      <vt:lpstr>BogusNames!Print_Area</vt:lpstr>
      <vt:lpstr>Dashboard!Print_Area</vt:lpstr>
      <vt:lpstr>StatusReport!Print_Area</vt:lpstr>
      <vt:lpstr>BogusNames!Print_Titles</vt:lpstr>
    </vt:vector>
  </TitlesOfParts>
  <Company>IBM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boblopez</dc:creator>
  <cp:lastModifiedBy>Lopez</cp:lastModifiedBy>
  <cp:lastPrinted>2011-04-20T21:02:59Z</cp:lastPrinted>
  <dcterms:created xsi:type="dcterms:W3CDTF">2011-04-15T22:04:55Z</dcterms:created>
  <dcterms:modified xsi:type="dcterms:W3CDTF">2011-04-20T21:39:40Z</dcterms:modified>
</cp:coreProperties>
</file>