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enan Çılman\Desktop\İTÜSEM\Finansal Excel Dökumanları\Şablonlar\"/>
    </mc:Choice>
  </mc:AlternateContent>
  <bookViews>
    <workbookView xWindow="-30" yWindow="-120" windowWidth="15480" windowHeight="8745" tabRatio="925"/>
  </bookViews>
  <sheets>
    <sheet name="Revenue Input" sheetId="1" r:id="rId1"/>
    <sheet name="Optimistic Revenue" sheetId="2" r:id="rId2"/>
    <sheet name="Most Likely Revenue" sheetId="3" r:id="rId3"/>
    <sheet name="Pessimistic Revenue" sheetId="4" r:id="rId4"/>
    <sheet name="Mean Revenue" sheetId="5" r:id="rId5"/>
    <sheet name="Monthly Revenue" sheetId="8" r:id="rId6"/>
    <sheet name="Cumulative Revenue" sheetId="9" r:id="rId7"/>
  </sheets>
  <definedNames>
    <definedName name="_xlnm._FilterDatabase" localSheetId="0" hidden="1">'Revenue Input'!$F$10:$F$34</definedName>
  </definedNames>
  <calcPr calcId="152511"/>
</workbook>
</file>

<file path=xl/calcChain.xml><?xml version="1.0" encoding="utf-8"?>
<calcChain xmlns="http://schemas.openxmlformats.org/spreadsheetml/2006/main">
  <c r="E35" i="1" l="1"/>
  <c r="D35" i="1"/>
  <c r="C35" i="1"/>
  <c r="G11" i="1" l="1"/>
  <c r="G12" i="1"/>
  <c r="B9" i="5" s="1"/>
  <c r="G13" i="1"/>
  <c r="G14" i="1"/>
  <c r="D11" i="5" s="1"/>
  <c r="G15" i="1"/>
  <c r="E12" i="5" s="1"/>
  <c r="G16" i="1"/>
  <c r="F13" i="5" s="1"/>
  <c r="G17" i="1"/>
  <c r="G14" i="5" s="1"/>
  <c r="G18" i="1"/>
  <c r="H15" i="5" s="1"/>
  <c r="G19" i="1"/>
  <c r="G20" i="1"/>
  <c r="J17" i="5" s="1"/>
  <c r="G21" i="1"/>
  <c r="K18" i="5" s="1"/>
  <c r="G22" i="1"/>
  <c r="L19" i="5" s="1"/>
  <c r="G23" i="1"/>
  <c r="A20" i="5" s="1"/>
  <c r="G24" i="1"/>
  <c r="C21" i="5" s="1"/>
  <c r="G25" i="1"/>
  <c r="G26" i="1"/>
  <c r="F23" i="5" s="1"/>
  <c r="G27" i="1"/>
  <c r="J24" i="5" s="1"/>
  <c r="G28" i="1"/>
  <c r="L25" i="5" s="1"/>
  <c r="G29" i="1"/>
  <c r="K26" i="5" s="1"/>
  <c r="G30" i="1"/>
  <c r="B27" i="5" s="1"/>
  <c r="G31" i="1"/>
  <c r="G32" i="1"/>
  <c r="G33" i="1"/>
  <c r="G34" i="1"/>
  <c r="I31" i="5" s="1"/>
  <c r="A1" i="5"/>
  <c r="A1" i="4"/>
  <c r="A1" i="3"/>
  <c r="A1" i="2"/>
  <c r="G9" i="5"/>
  <c r="G10" i="5"/>
  <c r="G11" i="5"/>
  <c r="G12" i="5"/>
  <c r="G13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8" i="5"/>
  <c r="A9" i="5"/>
  <c r="C9" i="5"/>
  <c r="D9" i="5"/>
  <c r="E9" i="5"/>
  <c r="F9" i="5"/>
  <c r="H9" i="5"/>
  <c r="I9" i="5"/>
  <c r="J9" i="5"/>
  <c r="K9" i="5"/>
  <c r="L9" i="5"/>
  <c r="A10" i="5"/>
  <c r="B10" i="5"/>
  <c r="C10" i="5"/>
  <c r="D10" i="5"/>
  <c r="E10" i="5"/>
  <c r="F10" i="5"/>
  <c r="H10" i="5"/>
  <c r="I10" i="5"/>
  <c r="J10" i="5"/>
  <c r="K10" i="5"/>
  <c r="L10" i="5"/>
  <c r="A11" i="5"/>
  <c r="B11" i="5"/>
  <c r="C11" i="5"/>
  <c r="E11" i="5"/>
  <c r="F11" i="5"/>
  <c r="H11" i="5"/>
  <c r="I11" i="5"/>
  <c r="J11" i="5"/>
  <c r="K11" i="5"/>
  <c r="L11" i="5"/>
  <c r="A12" i="5"/>
  <c r="B12" i="5"/>
  <c r="C12" i="5"/>
  <c r="D12" i="5"/>
  <c r="F12" i="5"/>
  <c r="H12" i="5"/>
  <c r="I12" i="5"/>
  <c r="J12" i="5"/>
  <c r="K12" i="5"/>
  <c r="L12" i="5"/>
  <c r="A13" i="5"/>
  <c r="B13" i="5"/>
  <c r="C13" i="5"/>
  <c r="D13" i="5"/>
  <c r="E13" i="5"/>
  <c r="H13" i="5"/>
  <c r="I13" i="5"/>
  <c r="J13" i="5"/>
  <c r="K13" i="5"/>
  <c r="L13" i="5"/>
  <c r="A14" i="5"/>
  <c r="B14" i="5"/>
  <c r="C14" i="5"/>
  <c r="D14" i="5"/>
  <c r="E14" i="5"/>
  <c r="F14" i="5"/>
  <c r="H14" i="5"/>
  <c r="I14" i="5"/>
  <c r="J14" i="5"/>
  <c r="K14" i="5"/>
  <c r="L14" i="5"/>
  <c r="A15" i="5"/>
  <c r="B15" i="5"/>
  <c r="C15" i="5"/>
  <c r="D15" i="5"/>
  <c r="E15" i="5"/>
  <c r="F15" i="5"/>
  <c r="I15" i="5"/>
  <c r="J15" i="5"/>
  <c r="K15" i="5"/>
  <c r="L15" i="5"/>
  <c r="A16" i="5"/>
  <c r="B16" i="5"/>
  <c r="C16" i="5"/>
  <c r="D16" i="5"/>
  <c r="E16" i="5"/>
  <c r="F16" i="5"/>
  <c r="H16" i="5"/>
  <c r="I16" i="5"/>
  <c r="J16" i="5"/>
  <c r="K16" i="5"/>
  <c r="L16" i="5"/>
  <c r="A17" i="5"/>
  <c r="B17" i="5"/>
  <c r="C17" i="5"/>
  <c r="D17" i="5"/>
  <c r="E17" i="5"/>
  <c r="F17" i="5"/>
  <c r="H17" i="5"/>
  <c r="I17" i="5"/>
  <c r="K17" i="5"/>
  <c r="L17" i="5"/>
  <c r="A18" i="5"/>
  <c r="B18" i="5"/>
  <c r="C18" i="5"/>
  <c r="D18" i="5"/>
  <c r="E18" i="5"/>
  <c r="F18" i="5"/>
  <c r="H18" i="5"/>
  <c r="I18" i="5"/>
  <c r="J18" i="5"/>
  <c r="L18" i="5"/>
  <c r="A19" i="5"/>
  <c r="B19" i="5"/>
  <c r="C19" i="5"/>
  <c r="D19" i="5"/>
  <c r="E19" i="5"/>
  <c r="F19" i="5"/>
  <c r="H19" i="5"/>
  <c r="I19" i="5"/>
  <c r="J19" i="5"/>
  <c r="K19" i="5"/>
  <c r="B20" i="5"/>
  <c r="C20" i="5"/>
  <c r="D20" i="5"/>
  <c r="E20" i="5"/>
  <c r="F20" i="5"/>
  <c r="H20" i="5"/>
  <c r="I20" i="5"/>
  <c r="J20" i="5"/>
  <c r="K20" i="5"/>
  <c r="L20" i="5"/>
  <c r="A21" i="5"/>
  <c r="B21" i="5"/>
  <c r="D21" i="5"/>
  <c r="E21" i="5"/>
  <c r="F21" i="5"/>
  <c r="H21" i="5"/>
  <c r="I21" i="5"/>
  <c r="J21" i="5"/>
  <c r="K21" i="5"/>
  <c r="L21" i="5"/>
  <c r="A22" i="5"/>
  <c r="B22" i="5"/>
  <c r="C22" i="5"/>
  <c r="D22" i="5"/>
  <c r="E22" i="5"/>
  <c r="F22" i="5"/>
  <c r="H22" i="5"/>
  <c r="I22" i="5"/>
  <c r="J22" i="5"/>
  <c r="K22" i="5"/>
  <c r="L22" i="5"/>
  <c r="A23" i="5"/>
  <c r="B23" i="5"/>
  <c r="C23" i="5"/>
  <c r="D23" i="5"/>
  <c r="E23" i="5"/>
  <c r="H23" i="5"/>
  <c r="I23" i="5"/>
  <c r="J23" i="5"/>
  <c r="K23" i="5"/>
  <c r="L23" i="5"/>
  <c r="A24" i="5"/>
  <c r="B24" i="5"/>
  <c r="C24" i="5"/>
  <c r="D24" i="5"/>
  <c r="E24" i="5"/>
  <c r="F24" i="5"/>
  <c r="H24" i="5"/>
  <c r="I24" i="5"/>
  <c r="K24" i="5"/>
  <c r="L24" i="5"/>
  <c r="A25" i="5"/>
  <c r="B25" i="5"/>
  <c r="C25" i="5"/>
  <c r="D25" i="5"/>
  <c r="E25" i="5"/>
  <c r="F25" i="5"/>
  <c r="H25" i="5"/>
  <c r="I25" i="5"/>
  <c r="J25" i="5"/>
  <c r="K25" i="5"/>
  <c r="A26" i="5"/>
  <c r="B26" i="5"/>
  <c r="C26" i="5"/>
  <c r="D26" i="5"/>
  <c r="E26" i="5"/>
  <c r="F26" i="5"/>
  <c r="H26" i="5"/>
  <c r="I26" i="5"/>
  <c r="J26" i="5"/>
  <c r="L26" i="5"/>
  <c r="A27" i="5"/>
  <c r="C27" i="5"/>
  <c r="D27" i="5"/>
  <c r="E27" i="5"/>
  <c r="F27" i="5"/>
  <c r="H27" i="5"/>
  <c r="I27" i="5"/>
  <c r="J27" i="5"/>
  <c r="K27" i="5"/>
  <c r="L27" i="5"/>
  <c r="A28" i="5"/>
  <c r="B28" i="5"/>
  <c r="C28" i="5"/>
  <c r="D28" i="5"/>
  <c r="E28" i="5"/>
  <c r="F28" i="5"/>
  <c r="H28" i="5"/>
  <c r="I28" i="5"/>
  <c r="J28" i="5"/>
  <c r="K28" i="5"/>
  <c r="L28" i="5"/>
  <c r="A29" i="5"/>
  <c r="B29" i="5"/>
  <c r="C29" i="5"/>
  <c r="D29" i="5"/>
  <c r="E29" i="5"/>
  <c r="F29" i="5"/>
  <c r="H29" i="5"/>
  <c r="I29" i="5"/>
  <c r="J29" i="5"/>
  <c r="K29" i="5"/>
  <c r="L29" i="5"/>
  <c r="A30" i="5"/>
  <c r="B30" i="5"/>
  <c r="C30" i="5"/>
  <c r="D30" i="5"/>
  <c r="E30" i="5"/>
  <c r="F30" i="5"/>
  <c r="H30" i="5"/>
  <c r="I30" i="5"/>
  <c r="J30" i="5"/>
  <c r="K30" i="5"/>
  <c r="L30" i="5"/>
  <c r="A31" i="5"/>
  <c r="B31" i="5"/>
  <c r="C31" i="5"/>
  <c r="D31" i="5"/>
  <c r="E31" i="5"/>
  <c r="F31" i="5"/>
  <c r="H31" i="5"/>
  <c r="J31" i="5"/>
  <c r="K31" i="5"/>
  <c r="L31" i="5"/>
  <c r="L8" i="5"/>
  <c r="K8" i="5"/>
  <c r="J8" i="5"/>
  <c r="I8" i="5"/>
  <c r="H8" i="5"/>
  <c r="F8" i="5"/>
  <c r="F32" i="5" s="1"/>
  <c r="E8" i="5"/>
  <c r="D8" i="5"/>
  <c r="C8" i="5"/>
  <c r="B8" i="5"/>
  <c r="A8" i="5"/>
  <c r="A9" i="4"/>
  <c r="B9" i="4"/>
  <c r="C9" i="4"/>
  <c r="D9" i="4"/>
  <c r="E9" i="4"/>
  <c r="F9" i="4"/>
  <c r="G9" i="4"/>
  <c r="H9" i="4"/>
  <c r="I9" i="4"/>
  <c r="J9" i="4"/>
  <c r="K9" i="4"/>
  <c r="L9" i="4"/>
  <c r="A10" i="4"/>
  <c r="B10" i="4"/>
  <c r="C10" i="4"/>
  <c r="D10" i="4"/>
  <c r="E10" i="4"/>
  <c r="F10" i="4"/>
  <c r="G10" i="4"/>
  <c r="H10" i="4"/>
  <c r="I10" i="4"/>
  <c r="J10" i="4"/>
  <c r="K10" i="4"/>
  <c r="L10" i="4"/>
  <c r="A11" i="4"/>
  <c r="B11" i="4"/>
  <c r="C11" i="4"/>
  <c r="D11" i="4"/>
  <c r="E11" i="4"/>
  <c r="F11" i="4"/>
  <c r="G11" i="4"/>
  <c r="H11" i="4"/>
  <c r="I11" i="4"/>
  <c r="J11" i="4"/>
  <c r="K11" i="4"/>
  <c r="L11" i="4"/>
  <c r="A12" i="4"/>
  <c r="B12" i="4"/>
  <c r="C12" i="4"/>
  <c r="D12" i="4"/>
  <c r="E12" i="4"/>
  <c r="F12" i="4"/>
  <c r="G12" i="4"/>
  <c r="H12" i="4"/>
  <c r="I12" i="4"/>
  <c r="J12" i="4"/>
  <c r="K12" i="4"/>
  <c r="L12" i="4"/>
  <c r="A13" i="4"/>
  <c r="B13" i="4"/>
  <c r="C13" i="4"/>
  <c r="D13" i="4"/>
  <c r="E13" i="4"/>
  <c r="F13" i="4"/>
  <c r="G13" i="4"/>
  <c r="H13" i="4"/>
  <c r="I13" i="4"/>
  <c r="J13" i="4"/>
  <c r="K13" i="4"/>
  <c r="L13" i="4"/>
  <c r="A14" i="4"/>
  <c r="B14" i="4"/>
  <c r="C14" i="4"/>
  <c r="D14" i="4"/>
  <c r="E14" i="4"/>
  <c r="F14" i="4"/>
  <c r="G14" i="4"/>
  <c r="H14" i="4"/>
  <c r="I14" i="4"/>
  <c r="J14" i="4"/>
  <c r="K14" i="4"/>
  <c r="L14" i="4"/>
  <c r="A15" i="4"/>
  <c r="B15" i="4"/>
  <c r="C15" i="4"/>
  <c r="D15" i="4"/>
  <c r="E15" i="4"/>
  <c r="F15" i="4"/>
  <c r="G15" i="4"/>
  <c r="H15" i="4"/>
  <c r="I15" i="4"/>
  <c r="J15" i="4"/>
  <c r="K15" i="4"/>
  <c r="L15" i="4"/>
  <c r="A16" i="4"/>
  <c r="B16" i="4"/>
  <c r="C16" i="4"/>
  <c r="D16" i="4"/>
  <c r="E16" i="4"/>
  <c r="F16" i="4"/>
  <c r="G16" i="4"/>
  <c r="H16" i="4"/>
  <c r="I16" i="4"/>
  <c r="J16" i="4"/>
  <c r="K16" i="4"/>
  <c r="L16" i="4"/>
  <c r="A17" i="4"/>
  <c r="B17" i="4"/>
  <c r="C17" i="4"/>
  <c r="D17" i="4"/>
  <c r="E17" i="4"/>
  <c r="F17" i="4"/>
  <c r="G17" i="4"/>
  <c r="H17" i="4"/>
  <c r="I17" i="4"/>
  <c r="J17" i="4"/>
  <c r="K17" i="4"/>
  <c r="L17" i="4"/>
  <c r="A18" i="4"/>
  <c r="B18" i="4"/>
  <c r="C18" i="4"/>
  <c r="D18" i="4"/>
  <c r="E18" i="4"/>
  <c r="F18" i="4"/>
  <c r="G18" i="4"/>
  <c r="H18" i="4"/>
  <c r="I18" i="4"/>
  <c r="J18" i="4"/>
  <c r="K18" i="4"/>
  <c r="L18" i="4"/>
  <c r="A19" i="4"/>
  <c r="B19" i="4"/>
  <c r="C19" i="4"/>
  <c r="D19" i="4"/>
  <c r="E19" i="4"/>
  <c r="F19" i="4"/>
  <c r="G19" i="4"/>
  <c r="H19" i="4"/>
  <c r="I19" i="4"/>
  <c r="J19" i="4"/>
  <c r="K19" i="4"/>
  <c r="L19" i="4"/>
  <c r="A20" i="4"/>
  <c r="B20" i="4"/>
  <c r="C20" i="4"/>
  <c r="D20" i="4"/>
  <c r="E20" i="4"/>
  <c r="F20" i="4"/>
  <c r="G20" i="4"/>
  <c r="H20" i="4"/>
  <c r="I20" i="4"/>
  <c r="J20" i="4"/>
  <c r="K20" i="4"/>
  <c r="L20" i="4"/>
  <c r="A21" i="4"/>
  <c r="B21" i="4"/>
  <c r="C21" i="4"/>
  <c r="D21" i="4"/>
  <c r="E21" i="4"/>
  <c r="F21" i="4"/>
  <c r="G21" i="4"/>
  <c r="H21" i="4"/>
  <c r="I21" i="4"/>
  <c r="J21" i="4"/>
  <c r="K21" i="4"/>
  <c r="L21" i="4"/>
  <c r="A22" i="4"/>
  <c r="B22" i="4"/>
  <c r="C22" i="4"/>
  <c r="D22" i="4"/>
  <c r="E22" i="4"/>
  <c r="F22" i="4"/>
  <c r="G22" i="4"/>
  <c r="H22" i="4"/>
  <c r="I22" i="4"/>
  <c r="J22" i="4"/>
  <c r="K22" i="4"/>
  <c r="L22" i="4"/>
  <c r="A23" i="4"/>
  <c r="B23" i="4"/>
  <c r="C23" i="4"/>
  <c r="D23" i="4"/>
  <c r="E23" i="4"/>
  <c r="F23" i="4"/>
  <c r="G23" i="4"/>
  <c r="H23" i="4"/>
  <c r="I23" i="4"/>
  <c r="J23" i="4"/>
  <c r="K23" i="4"/>
  <c r="L23" i="4"/>
  <c r="A24" i="4"/>
  <c r="B24" i="4"/>
  <c r="C24" i="4"/>
  <c r="D24" i="4"/>
  <c r="E24" i="4"/>
  <c r="F24" i="4"/>
  <c r="G24" i="4"/>
  <c r="H24" i="4"/>
  <c r="I24" i="4"/>
  <c r="J24" i="4"/>
  <c r="K24" i="4"/>
  <c r="L24" i="4"/>
  <c r="A25" i="4"/>
  <c r="B25" i="4"/>
  <c r="C25" i="4"/>
  <c r="D25" i="4"/>
  <c r="E25" i="4"/>
  <c r="F25" i="4"/>
  <c r="G25" i="4"/>
  <c r="H25" i="4"/>
  <c r="I25" i="4"/>
  <c r="J25" i="4"/>
  <c r="K25" i="4"/>
  <c r="L25" i="4"/>
  <c r="A26" i="4"/>
  <c r="B26" i="4"/>
  <c r="C26" i="4"/>
  <c r="D26" i="4"/>
  <c r="E26" i="4"/>
  <c r="F26" i="4"/>
  <c r="G26" i="4"/>
  <c r="H26" i="4"/>
  <c r="I26" i="4"/>
  <c r="J26" i="4"/>
  <c r="K26" i="4"/>
  <c r="L26" i="4"/>
  <c r="A27" i="4"/>
  <c r="B27" i="4"/>
  <c r="C27" i="4"/>
  <c r="D27" i="4"/>
  <c r="E27" i="4"/>
  <c r="F27" i="4"/>
  <c r="G27" i="4"/>
  <c r="H27" i="4"/>
  <c r="I27" i="4"/>
  <c r="J27" i="4"/>
  <c r="K27" i="4"/>
  <c r="L27" i="4"/>
  <c r="A28" i="4"/>
  <c r="B28" i="4"/>
  <c r="C28" i="4"/>
  <c r="D28" i="4"/>
  <c r="E28" i="4"/>
  <c r="F28" i="4"/>
  <c r="G28" i="4"/>
  <c r="H28" i="4"/>
  <c r="I28" i="4"/>
  <c r="J28" i="4"/>
  <c r="K28" i="4"/>
  <c r="L28" i="4"/>
  <c r="A29" i="4"/>
  <c r="B29" i="4"/>
  <c r="C29" i="4"/>
  <c r="D29" i="4"/>
  <c r="E29" i="4"/>
  <c r="F29" i="4"/>
  <c r="G29" i="4"/>
  <c r="H29" i="4"/>
  <c r="I29" i="4"/>
  <c r="J29" i="4"/>
  <c r="K29" i="4"/>
  <c r="L29" i="4"/>
  <c r="A30" i="4"/>
  <c r="B30" i="4"/>
  <c r="C30" i="4"/>
  <c r="D30" i="4"/>
  <c r="E30" i="4"/>
  <c r="F30" i="4"/>
  <c r="G30" i="4"/>
  <c r="H30" i="4"/>
  <c r="I30" i="4"/>
  <c r="J30" i="4"/>
  <c r="K30" i="4"/>
  <c r="L30" i="4"/>
  <c r="A31" i="4"/>
  <c r="B31" i="4"/>
  <c r="C31" i="4"/>
  <c r="D31" i="4"/>
  <c r="E31" i="4"/>
  <c r="F31" i="4"/>
  <c r="G31" i="4"/>
  <c r="H31" i="4"/>
  <c r="I31" i="4"/>
  <c r="J31" i="4"/>
  <c r="K31" i="4"/>
  <c r="L31" i="4"/>
  <c r="L8" i="4"/>
  <c r="K8" i="4"/>
  <c r="J8" i="4"/>
  <c r="J32" i="4" s="1"/>
  <c r="I8" i="4"/>
  <c r="I32" i="4" s="1"/>
  <c r="H8" i="4"/>
  <c r="H32" i="4" s="1"/>
  <c r="G8" i="4"/>
  <c r="F8" i="4"/>
  <c r="F32" i="4" s="1"/>
  <c r="E8" i="4"/>
  <c r="E32" i="4" s="1"/>
  <c r="D8" i="4"/>
  <c r="D32" i="4" s="1"/>
  <c r="C8" i="4"/>
  <c r="B8" i="4"/>
  <c r="B32" i="4" s="1"/>
  <c r="A8" i="4"/>
  <c r="A32" i="4" s="1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8" i="3"/>
  <c r="A9" i="3"/>
  <c r="B9" i="3"/>
  <c r="C9" i="3"/>
  <c r="D9" i="3"/>
  <c r="E9" i="3"/>
  <c r="F9" i="3"/>
  <c r="G9" i="3"/>
  <c r="H9" i="3"/>
  <c r="I9" i="3"/>
  <c r="J9" i="3"/>
  <c r="L9" i="3"/>
  <c r="A10" i="3"/>
  <c r="B10" i="3"/>
  <c r="C10" i="3"/>
  <c r="D10" i="3"/>
  <c r="E10" i="3"/>
  <c r="F10" i="3"/>
  <c r="G10" i="3"/>
  <c r="H10" i="3"/>
  <c r="I10" i="3"/>
  <c r="J10" i="3"/>
  <c r="L10" i="3"/>
  <c r="A11" i="3"/>
  <c r="B11" i="3"/>
  <c r="C11" i="3"/>
  <c r="D11" i="3"/>
  <c r="E11" i="3"/>
  <c r="F11" i="3"/>
  <c r="G11" i="3"/>
  <c r="H11" i="3"/>
  <c r="I11" i="3"/>
  <c r="J11" i="3"/>
  <c r="L11" i="3"/>
  <c r="A12" i="3"/>
  <c r="B12" i="3"/>
  <c r="C12" i="3"/>
  <c r="D12" i="3"/>
  <c r="E12" i="3"/>
  <c r="F12" i="3"/>
  <c r="G12" i="3"/>
  <c r="H12" i="3"/>
  <c r="I12" i="3"/>
  <c r="J12" i="3"/>
  <c r="L12" i="3"/>
  <c r="A13" i="3"/>
  <c r="B13" i="3"/>
  <c r="C13" i="3"/>
  <c r="D13" i="3"/>
  <c r="E13" i="3"/>
  <c r="F13" i="3"/>
  <c r="G13" i="3"/>
  <c r="H13" i="3"/>
  <c r="I13" i="3"/>
  <c r="J13" i="3"/>
  <c r="L13" i="3"/>
  <c r="A14" i="3"/>
  <c r="B14" i="3"/>
  <c r="C14" i="3"/>
  <c r="D14" i="3"/>
  <c r="E14" i="3"/>
  <c r="F14" i="3"/>
  <c r="G14" i="3"/>
  <c r="H14" i="3"/>
  <c r="I14" i="3"/>
  <c r="J14" i="3"/>
  <c r="L14" i="3"/>
  <c r="A15" i="3"/>
  <c r="B15" i="3"/>
  <c r="C15" i="3"/>
  <c r="D15" i="3"/>
  <c r="E15" i="3"/>
  <c r="F15" i="3"/>
  <c r="G15" i="3"/>
  <c r="H15" i="3"/>
  <c r="I15" i="3"/>
  <c r="J15" i="3"/>
  <c r="L15" i="3"/>
  <c r="A16" i="3"/>
  <c r="B16" i="3"/>
  <c r="C16" i="3"/>
  <c r="D16" i="3"/>
  <c r="E16" i="3"/>
  <c r="F16" i="3"/>
  <c r="G16" i="3"/>
  <c r="H16" i="3"/>
  <c r="I16" i="3"/>
  <c r="J16" i="3"/>
  <c r="L16" i="3"/>
  <c r="A17" i="3"/>
  <c r="B17" i="3"/>
  <c r="C17" i="3"/>
  <c r="D17" i="3"/>
  <c r="E17" i="3"/>
  <c r="F17" i="3"/>
  <c r="G17" i="3"/>
  <c r="H17" i="3"/>
  <c r="I17" i="3"/>
  <c r="J17" i="3"/>
  <c r="L17" i="3"/>
  <c r="A18" i="3"/>
  <c r="B18" i="3"/>
  <c r="C18" i="3"/>
  <c r="D18" i="3"/>
  <c r="E18" i="3"/>
  <c r="F18" i="3"/>
  <c r="G18" i="3"/>
  <c r="H18" i="3"/>
  <c r="I18" i="3"/>
  <c r="J18" i="3"/>
  <c r="L18" i="3"/>
  <c r="A19" i="3"/>
  <c r="B19" i="3"/>
  <c r="C19" i="3"/>
  <c r="D19" i="3"/>
  <c r="E19" i="3"/>
  <c r="F19" i="3"/>
  <c r="G19" i="3"/>
  <c r="H19" i="3"/>
  <c r="I19" i="3"/>
  <c r="J19" i="3"/>
  <c r="L19" i="3"/>
  <c r="A20" i="3"/>
  <c r="B20" i="3"/>
  <c r="C20" i="3"/>
  <c r="D20" i="3"/>
  <c r="E20" i="3"/>
  <c r="F20" i="3"/>
  <c r="G20" i="3"/>
  <c r="H20" i="3"/>
  <c r="I20" i="3"/>
  <c r="J20" i="3"/>
  <c r="L20" i="3"/>
  <c r="A21" i="3"/>
  <c r="B21" i="3"/>
  <c r="C21" i="3"/>
  <c r="D21" i="3"/>
  <c r="E21" i="3"/>
  <c r="F21" i="3"/>
  <c r="G21" i="3"/>
  <c r="H21" i="3"/>
  <c r="I21" i="3"/>
  <c r="J21" i="3"/>
  <c r="L21" i="3"/>
  <c r="A22" i="3"/>
  <c r="B22" i="3"/>
  <c r="C22" i="3"/>
  <c r="D22" i="3"/>
  <c r="E22" i="3"/>
  <c r="F22" i="3"/>
  <c r="G22" i="3"/>
  <c r="H22" i="3"/>
  <c r="I22" i="3"/>
  <c r="J22" i="3"/>
  <c r="L22" i="3"/>
  <c r="A23" i="3"/>
  <c r="B23" i="3"/>
  <c r="C23" i="3"/>
  <c r="D23" i="3"/>
  <c r="E23" i="3"/>
  <c r="F23" i="3"/>
  <c r="G23" i="3"/>
  <c r="H23" i="3"/>
  <c r="I23" i="3"/>
  <c r="J23" i="3"/>
  <c r="L23" i="3"/>
  <c r="A24" i="3"/>
  <c r="B24" i="3"/>
  <c r="C24" i="3"/>
  <c r="D24" i="3"/>
  <c r="E24" i="3"/>
  <c r="F24" i="3"/>
  <c r="G24" i="3"/>
  <c r="H24" i="3"/>
  <c r="I24" i="3"/>
  <c r="J24" i="3"/>
  <c r="L24" i="3"/>
  <c r="A25" i="3"/>
  <c r="B25" i="3"/>
  <c r="C25" i="3"/>
  <c r="D25" i="3"/>
  <c r="E25" i="3"/>
  <c r="F25" i="3"/>
  <c r="G25" i="3"/>
  <c r="H25" i="3"/>
  <c r="I25" i="3"/>
  <c r="J25" i="3"/>
  <c r="L25" i="3"/>
  <c r="A26" i="3"/>
  <c r="B26" i="3"/>
  <c r="C26" i="3"/>
  <c r="D26" i="3"/>
  <c r="E26" i="3"/>
  <c r="F26" i="3"/>
  <c r="G26" i="3"/>
  <c r="H26" i="3"/>
  <c r="I26" i="3"/>
  <c r="J26" i="3"/>
  <c r="L26" i="3"/>
  <c r="A27" i="3"/>
  <c r="B27" i="3"/>
  <c r="C27" i="3"/>
  <c r="D27" i="3"/>
  <c r="E27" i="3"/>
  <c r="F27" i="3"/>
  <c r="G27" i="3"/>
  <c r="H27" i="3"/>
  <c r="I27" i="3"/>
  <c r="J27" i="3"/>
  <c r="L27" i="3"/>
  <c r="A28" i="3"/>
  <c r="B28" i="3"/>
  <c r="C28" i="3"/>
  <c r="D28" i="3"/>
  <c r="E28" i="3"/>
  <c r="F28" i="3"/>
  <c r="G28" i="3"/>
  <c r="H28" i="3"/>
  <c r="I28" i="3"/>
  <c r="J28" i="3"/>
  <c r="L28" i="3"/>
  <c r="A29" i="3"/>
  <c r="B29" i="3"/>
  <c r="C29" i="3"/>
  <c r="D29" i="3"/>
  <c r="E29" i="3"/>
  <c r="F29" i="3"/>
  <c r="G29" i="3"/>
  <c r="H29" i="3"/>
  <c r="I29" i="3"/>
  <c r="J29" i="3"/>
  <c r="L29" i="3"/>
  <c r="A30" i="3"/>
  <c r="B30" i="3"/>
  <c r="C30" i="3"/>
  <c r="D30" i="3"/>
  <c r="E30" i="3"/>
  <c r="F30" i="3"/>
  <c r="G30" i="3"/>
  <c r="H30" i="3"/>
  <c r="I30" i="3"/>
  <c r="J30" i="3"/>
  <c r="L30" i="3"/>
  <c r="A31" i="3"/>
  <c r="B31" i="3"/>
  <c r="C31" i="3"/>
  <c r="D31" i="3"/>
  <c r="E31" i="3"/>
  <c r="F31" i="3"/>
  <c r="G31" i="3"/>
  <c r="H31" i="3"/>
  <c r="I31" i="3"/>
  <c r="J31" i="3"/>
  <c r="L31" i="3"/>
  <c r="L8" i="3"/>
  <c r="J8" i="3"/>
  <c r="I8" i="3"/>
  <c r="H8" i="3"/>
  <c r="G8" i="3"/>
  <c r="F8" i="3"/>
  <c r="F32" i="3" s="1"/>
  <c r="E8" i="3"/>
  <c r="D8" i="3"/>
  <c r="C8" i="3"/>
  <c r="B8" i="3"/>
  <c r="B32" i="3" s="1"/>
  <c r="A8" i="3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8" i="2"/>
  <c r="A9" i="2"/>
  <c r="B9" i="2"/>
  <c r="C9" i="2"/>
  <c r="D9" i="2"/>
  <c r="E9" i="2"/>
  <c r="F9" i="2"/>
  <c r="G9" i="2"/>
  <c r="H9" i="2"/>
  <c r="I9" i="2"/>
  <c r="J9" i="2"/>
  <c r="L9" i="2"/>
  <c r="A10" i="2"/>
  <c r="B10" i="2"/>
  <c r="C10" i="2"/>
  <c r="D10" i="2"/>
  <c r="E10" i="2"/>
  <c r="F10" i="2"/>
  <c r="G10" i="2"/>
  <c r="H10" i="2"/>
  <c r="I10" i="2"/>
  <c r="J10" i="2"/>
  <c r="L10" i="2"/>
  <c r="A11" i="2"/>
  <c r="B11" i="2"/>
  <c r="C11" i="2"/>
  <c r="D11" i="2"/>
  <c r="E11" i="2"/>
  <c r="F11" i="2"/>
  <c r="G11" i="2"/>
  <c r="H11" i="2"/>
  <c r="I11" i="2"/>
  <c r="J11" i="2"/>
  <c r="L11" i="2"/>
  <c r="A12" i="2"/>
  <c r="B12" i="2"/>
  <c r="C12" i="2"/>
  <c r="D12" i="2"/>
  <c r="E12" i="2"/>
  <c r="F12" i="2"/>
  <c r="G12" i="2"/>
  <c r="H12" i="2"/>
  <c r="I12" i="2"/>
  <c r="J12" i="2"/>
  <c r="L12" i="2"/>
  <c r="A13" i="2"/>
  <c r="B13" i="2"/>
  <c r="C13" i="2"/>
  <c r="D13" i="2"/>
  <c r="E13" i="2"/>
  <c r="F13" i="2"/>
  <c r="G13" i="2"/>
  <c r="H13" i="2"/>
  <c r="I13" i="2"/>
  <c r="J13" i="2"/>
  <c r="L13" i="2"/>
  <c r="A14" i="2"/>
  <c r="B14" i="2"/>
  <c r="C14" i="2"/>
  <c r="D14" i="2"/>
  <c r="E14" i="2"/>
  <c r="F14" i="2"/>
  <c r="G14" i="2"/>
  <c r="H14" i="2"/>
  <c r="I14" i="2"/>
  <c r="J14" i="2"/>
  <c r="L14" i="2"/>
  <c r="A15" i="2"/>
  <c r="B15" i="2"/>
  <c r="C15" i="2"/>
  <c r="D15" i="2"/>
  <c r="E15" i="2"/>
  <c r="F15" i="2"/>
  <c r="G15" i="2"/>
  <c r="H15" i="2"/>
  <c r="I15" i="2"/>
  <c r="J15" i="2"/>
  <c r="L15" i="2"/>
  <c r="A16" i="2"/>
  <c r="B16" i="2"/>
  <c r="C16" i="2"/>
  <c r="D16" i="2"/>
  <c r="E16" i="2"/>
  <c r="F16" i="2"/>
  <c r="G16" i="2"/>
  <c r="H16" i="2"/>
  <c r="I16" i="2"/>
  <c r="J16" i="2"/>
  <c r="L16" i="2"/>
  <c r="A17" i="2"/>
  <c r="B17" i="2"/>
  <c r="C17" i="2"/>
  <c r="D17" i="2"/>
  <c r="E17" i="2"/>
  <c r="F17" i="2"/>
  <c r="G17" i="2"/>
  <c r="H17" i="2"/>
  <c r="I17" i="2"/>
  <c r="J17" i="2"/>
  <c r="L17" i="2"/>
  <c r="A18" i="2"/>
  <c r="B18" i="2"/>
  <c r="C18" i="2"/>
  <c r="D18" i="2"/>
  <c r="E18" i="2"/>
  <c r="F18" i="2"/>
  <c r="G18" i="2"/>
  <c r="H18" i="2"/>
  <c r="I18" i="2"/>
  <c r="J18" i="2"/>
  <c r="L18" i="2"/>
  <c r="A19" i="2"/>
  <c r="B19" i="2"/>
  <c r="C19" i="2"/>
  <c r="D19" i="2"/>
  <c r="E19" i="2"/>
  <c r="F19" i="2"/>
  <c r="G19" i="2"/>
  <c r="H19" i="2"/>
  <c r="I19" i="2"/>
  <c r="J19" i="2"/>
  <c r="L19" i="2"/>
  <c r="A20" i="2"/>
  <c r="B20" i="2"/>
  <c r="C20" i="2"/>
  <c r="D20" i="2"/>
  <c r="E20" i="2"/>
  <c r="F20" i="2"/>
  <c r="G20" i="2"/>
  <c r="H20" i="2"/>
  <c r="I20" i="2"/>
  <c r="J20" i="2"/>
  <c r="L20" i="2"/>
  <c r="A21" i="2"/>
  <c r="B21" i="2"/>
  <c r="C21" i="2"/>
  <c r="D21" i="2"/>
  <c r="E21" i="2"/>
  <c r="F21" i="2"/>
  <c r="G21" i="2"/>
  <c r="H21" i="2"/>
  <c r="I21" i="2"/>
  <c r="J21" i="2"/>
  <c r="L21" i="2"/>
  <c r="A22" i="2"/>
  <c r="B22" i="2"/>
  <c r="C22" i="2"/>
  <c r="D22" i="2"/>
  <c r="E22" i="2"/>
  <c r="F22" i="2"/>
  <c r="G22" i="2"/>
  <c r="H22" i="2"/>
  <c r="I22" i="2"/>
  <c r="J22" i="2"/>
  <c r="L22" i="2"/>
  <c r="A23" i="2"/>
  <c r="B23" i="2"/>
  <c r="C23" i="2"/>
  <c r="D23" i="2"/>
  <c r="E23" i="2"/>
  <c r="F23" i="2"/>
  <c r="G23" i="2"/>
  <c r="H23" i="2"/>
  <c r="I23" i="2"/>
  <c r="J23" i="2"/>
  <c r="L23" i="2"/>
  <c r="A24" i="2"/>
  <c r="B24" i="2"/>
  <c r="C24" i="2"/>
  <c r="D24" i="2"/>
  <c r="E24" i="2"/>
  <c r="F24" i="2"/>
  <c r="G24" i="2"/>
  <c r="H24" i="2"/>
  <c r="I24" i="2"/>
  <c r="J24" i="2"/>
  <c r="L24" i="2"/>
  <c r="A25" i="2"/>
  <c r="B25" i="2"/>
  <c r="C25" i="2"/>
  <c r="D25" i="2"/>
  <c r="E25" i="2"/>
  <c r="F25" i="2"/>
  <c r="G25" i="2"/>
  <c r="H25" i="2"/>
  <c r="I25" i="2"/>
  <c r="J25" i="2"/>
  <c r="L25" i="2"/>
  <c r="A26" i="2"/>
  <c r="B26" i="2"/>
  <c r="C26" i="2"/>
  <c r="D26" i="2"/>
  <c r="E26" i="2"/>
  <c r="F26" i="2"/>
  <c r="G26" i="2"/>
  <c r="H26" i="2"/>
  <c r="I26" i="2"/>
  <c r="J26" i="2"/>
  <c r="L26" i="2"/>
  <c r="A27" i="2"/>
  <c r="B27" i="2"/>
  <c r="C27" i="2"/>
  <c r="D27" i="2"/>
  <c r="E27" i="2"/>
  <c r="F27" i="2"/>
  <c r="G27" i="2"/>
  <c r="H27" i="2"/>
  <c r="I27" i="2"/>
  <c r="J27" i="2"/>
  <c r="L27" i="2"/>
  <c r="A28" i="2"/>
  <c r="B28" i="2"/>
  <c r="C28" i="2"/>
  <c r="D28" i="2"/>
  <c r="E28" i="2"/>
  <c r="F28" i="2"/>
  <c r="G28" i="2"/>
  <c r="H28" i="2"/>
  <c r="I28" i="2"/>
  <c r="J28" i="2"/>
  <c r="L28" i="2"/>
  <c r="A29" i="2"/>
  <c r="B29" i="2"/>
  <c r="C29" i="2"/>
  <c r="D29" i="2"/>
  <c r="E29" i="2"/>
  <c r="F29" i="2"/>
  <c r="G29" i="2"/>
  <c r="H29" i="2"/>
  <c r="I29" i="2"/>
  <c r="J29" i="2"/>
  <c r="L29" i="2"/>
  <c r="A30" i="2"/>
  <c r="B30" i="2"/>
  <c r="C30" i="2"/>
  <c r="D30" i="2"/>
  <c r="E30" i="2"/>
  <c r="F30" i="2"/>
  <c r="G30" i="2"/>
  <c r="H30" i="2"/>
  <c r="I30" i="2"/>
  <c r="J30" i="2"/>
  <c r="L30" i="2"/>
  <c r="A31" i="2"/>
  <c r="B31" i="2"/>
  <c r="C31" i="2"/>
  <c r="D31" i="2"/>
  <c r="E31" i="2"/>
  <c r="F31" i="2"/>
  <c r="G31" i="2"/>
  <c r="H31" i="2"/>
  <c r="I31" i="2"/>
  <c r="J31" i="2"/>
  <c r="L31" i="2"/>
  <c r="L8" i="2"/>
  <c r="J8" i="2"/>
  <c r="I8" i="2"/>
  <c r="H8" i="2"/>
  <c r="G8" i="2"/>
  <c r="F8" i="2"/>
  <c r="E8" i="2"/>
  <c r="D8" i="2"/>
  <c r="C8" i="2"/>
  <c r="B8" i="2"/>
  <c r="A8" i="2"/>
  <c r="C32" i="3" l="1"/>
  <c r="G32" i="3"/>
  <c r="L32" i="3"/>
  <c r="C32" i="4"/>
  <c r="G32" i="4"/>
  <c r="K32" i="4"/>
  <c r="C32" i="5"/>
  <c r="H32" i="5"/>
  <c r="L32" i="5"/>
  <c r="G32" i="5"/>
  <c r="D32" i="3"/>
  <c r="D32" i="5"/>
  <c r="B32" i="5"/>
  <c r="A32" i="3"/>
  <c r="B33" i="3" s="1"/>
  <c r="C33" i="3" s="1"/>
  <c r="D33" i="3" s="1"/>
  <c r="E33" i="3" s="1"/>
  <c r="F33" i="3" s="1"/>
  <c r="G33" i="3" s="1"/>
  <c r="E32" i="3"/>
  <c r="I32" i="3"/>
  <c r="K32" i="3"/>
  <c r="B33" i="4"/>
  <c r="A32" i="5"/>
  <c r="B33" i="5" s="1"/>
  <c r="C33" i="5" s="1"/>
  <c r="E32" i="5"/>
  <c r="J32" i="5"/>
  <c r="H32" i="3"/>
  <c r="H33" i="3" s="1"/>
  <c r="L32" i="4"/>
  <c r="I32" i="5"/>
  <c r="K32" i="5"/>
  <c r="J32" i="3"/>
  <c r="A32" i="2"/>
  <c r="C32" i="2"/>
  <c r="E32" i="2"/>
  <c r="G32" i="2"/>
  <c r="I32" i="2"/>
  <c r="L32" i="2"/>
  <c r="K32" i="2"/>
  <c r="B32" i="2"/>
  <c r="D32" i="2"/>
  <c r="F32" i="2"/>
  <c r="H32" i="2"/>
  <c r="J32" i="2"/>
  <c r="G35" i="1"/>
  <c r="D33" i="5" l="1"/>
  <c r="E33" i="5" s="1"/>
  <c r="F33" i="5" s="1"/>
  <c r="G33" i="5" s="1"/>
  <c r="H33" i="5" s="1"/>
  <c r="I33" i="5" s="1"/>
  <c r="J33" i="5" s="1"/>
  <c r="K33" i="5" s="1"/>
  <c r="L33" i="5" s="1"/>
  <c r="I33" i="3"/>
  <c r="C33" i="4"/>
  <c r="D33" i="4" s="1"/>
  <c r="E33" i="4" s="1"/>
  <c r="F33" i="4" s="1"/>
  <c r="G33" i="4" s="1"/>
  <c r="H33" i="4" s="1"/>
  <c r="I33" i="4" s="1"/>
  <c r="J33" i="4" s="1"/>
  <c r="K33" i="4" s="1"/>
  <c r="L33" i="4" s="1"/>
  <c r="B33" i="2"/>
  <c r="J33" i="3"/>
  <c r="K33" i="3" s="1"/>
  <c r="L33" i="3" s="1"/>
  <c r="C33" i="2"/>
  <c r="D33" i="2" s="1"/>
  <c r="E33" i="2" s="1"/>
  <c r="F33" i="2" s="1"/>
  <c r="G33" i="2" s="1"/>
  <c r="H33" i="2" s="1"/>
  <c r="I33" i="2" s="1"/>
  <c r="J33" i="2" s="1"/>
  <c r="K33" i="2" s="1"/>
  <c r="L33" i="2" s="1"/>
</calcChain>
</file>

<file path=xl/sharedStrings.xml><?xml version="1.0" encoding="utf-8"?>
<sst xmlns="http://schemas.openxmlformats.org/spreadsheetml/2006/main" count="154" uniqueCount="75">
  <si>
    <t>A. Datum Corporation</t>
  </si>
  <si>
    <t>Consulting</t>
  </si>
  <si>
    <t>January</t>
  </si>
  <si>
    <t>Adventure Works</t>
  </si>
  <si>
    <t>Products</t>
  </si>
  <si>
    <t>February</t>
  </si>
  <si>
    <t>Training</t>
  </si>
  <si>
    <t>March</t>
  </si>
  <si>
    <t>Baldwin Museum of Science</t>
  </si>
  <si>
    <t>Mixture</t>
  </si>
  <si>
    <t>April</t>
  </si>
  <si>
    <t>Blue Yonder Airlines</t>
  </si>
  <si>
    <t>May</t>
  </si>
  <si>
    <t>City Power &amp; Light</t>
  </si>
  <si>
    <t>Support</t>
  </si>
  <si>
    <t>June</t>
  </si>
  <si>
    <t>Coho Vineyard</t>
  </si>
  <si>
    <t>July</t>
  </si>
  <si>
    <t>Coho Winery</t>
  </si>
  <si>
    <t>August</t>
  </si>
  <si>
    <t>Coho Vineyard &amp; Winery</t>
  </si>
  <si>
    <t>September</t>
  </si>
  <si>
    <t>October</t>
  </si>
  <si>
    <t>Contoso Pharmaceuticals</t>
  </si>
  <si>
    <t>November</t>
  </si>
  <si>
    <t>Consolidated Messenger</t>
  </si>
  <si>
    <t>December</t>
  </si>
  <si>
    <t>Fabrikam, Inc.</t>
  </si>
  <si>
    <t>Fourth Coffee</t>
  </si>
  <si>
    <t>Graphic Design Institute</t>
  </si>
  <si>
    <t>Services</t>
  </si>
  <si>
    <t>Humongous Insurance</t>
  </si>
  <si>
    <t>Litware, Inc.</t>
  </si>
  <si>
    <t>Lucerne Publishing</t>
  </si>
  <si>
    <t>Margie's Travel</t>
  </si>
  <si>
    <t>Northwind Traders</t>
  </si>
  <si>
    <t>Proseware, Inc.</t>
  </si>
  <si>
    <t>School of Fine Art</t>
  </si>
  <si>
    <t>Southridge Video</t>
  </si>
  <si>
    <t>Tailspin Toys</t>
  </si>
  <si>
    <t xml:space="preserve">[Company Name] </t>
  </si>
  <si>
    <t>[Date]</t>
  </si>
  <si>
    <t>Opportunity
name</t>
  </si>
  <si>
    <t>Mean
forecast</t>
  </si>
  <si>
    <t>Sales
category</t>
  </si>
  <si>
    <t>Optimistic
forecast</t>
  </si>
  <si>
    <t>Pessimistic
forecast</t>
  </si>
  <si>
    <t>Forecast
close</t>
  </si>
  <si>
    <t>Optimistic Revenue Forecast</t>
  </si>
  <si>
    <t>Most Likely Revenue Forecast</t>
  </si>
  <si>
    <t>Pessimistic Revenue Forecast</t>
  </si>
  <si>
    <t>Mean Revenue Forecast</t>
  </si>
  <si>
    <t>[Company Name] Confidential</t>
  </si>
  <si>
    <t>FISCAL YEAR BEGINNING</t>
  </si>
  <si>
    <t>Most likely
forecast</t>
  </si>
  <si>
    <t>Prof. services</t>
  </si>
  <si>
    <t xml:space="preserve">Gray cells are calculated for you, and they generally should not be altered. </t>
  </si>
  <si>
    <t>Detailed Revenue Plan—Input</t>
  </si>
  <si>
    <t>Alpine Ski House</t>
  </si>
  <si>
    <t>Contoso, Ltd.</t>
  </si>
  <si>
    <t>Total</t>
  </si>
  <si>
    <t>Jul-16</t>
  </si>
  <si>
    <t>Aug-16</t>
  </si>
  <si>
    <t>Sep-16</t>
  </si>
  <si>
    <t>Oct-16</t>
  </si>
  <si>
    <t>Nov-16</t>
  </si>
  <si>
    <t>Dec-16</t>
  </si>
  <si>
    <t>Jan-17</t>
  </si>
  <si>
    <t>Feb-17</t>
  </si>
  <si>
    <t>Mar-17</t>
  </si>
  <si>
    <t>Apr-17</t>
  </si>
  <si>
    <t>May-17</t>
  </si>
  <si>
    <t>Jun-17</t>
  </si>
  <si>
    <t>These cells are calculated for you, and they generally should not be altered.</t>
  </si>
  <si>
    <t>Running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</si>
</sst>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[$-409]mmm\-yy;@"/>
  </numFmts>
  <fonts count="21" x14ac:knownFonts="1">
    <font>
      <sz val="10"/>
      <name val="Arial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sz val="14"/>
      <name val="Arial"/>
      <family val="2"/>
      <scheme val="minor"/>
    </font>
    <font>
      <b/>
      <sz val="10"/>
      <name val="Arial"/>
      <family val="2"/>
      <scheme val="minor"/>
    </font>
    <font>
      <b/>
      <sz val="11"/>
      <name val="Arial"/>
      <family val="2"/>
      <scheme val="minor"/>
    </font>
    <font>
      <i/>
      <sz val="8"/>
      <name val="Arial"/>
      <family val="2"/>
      <scheme val="minor"/>
    </font>
    <font>
      <b/>
      <sz val="10"/>
      <color indexed="9"/>
      <name val="Arial"/>
      <family val="2"/>
      <scheme val="minor"/>
    </font>
    <font>
      <b/>
      <sz val="12"/>
      <name val="Arial"/>
      <family val="2"/>
      <scheme val="major"/>
    </font>
    <font>
      <sz val="14"/>
      <name val="Arial"/>
      <family val="2"/>
      <scheme val="major"/>
    </font>
    <font>
      <sz val="10"/>
      <name val="Arial"/>
      <family val="2"/>
      <scheme val="major"/>
    </font>
    <font>
      <b/>
      <sz val="14"/>
      <name val="Arial"/>
      <family val="2"/>
      <scheme val="minor"/>
    </font>
    <font>
      <i/>
      <sz val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14" fontId="4" fillId="0" borderId="0" xfId="0" applyNumberFormat="1" applyFont="1" applyAlignment="1">
      <alignment horizontal="left"/>
    </xf>
    <xf numFmtId="14" fontId="8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/>
    <xf numFmtId="0" fontId="3" fillId="0" borderId="0" xfId="0" applyFont="1" applyAlignment="1">
      <alignment vertical="center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/>
    <xf numFmtId="0" fontId="10" fillId="0" borderId="0" xfId="0" applyFont="1"/>
    <xf numFmtId="0" fontId="12" fillId="0" borderId="0" xfId="0" applyFont="1" applyAlignment="1" applyProtection="1">
      <protection locked="0"/>
    </xf>
    <xf numFmtId="14" fontId="12" fillId="0" borderId="0" xfId="0" applyNumberFormat="1" applyFont="1" applyAlignment="1">
      <alignment horizontal="left"/>
    </xf>
    <xf numFmtId="0" fontId="10" fillId="0" borderId="0" xfId="0" applyFont="1" applyAlignment="1">
      <alignment horizontal="center"/>
    </xf>
    <xf numFmtId="14" fontId="13" fillId="0" borderId="0" xfId="0" applyNumberFormat="1" applyFont="1" applyAlignment="1">
      <alignment horizontal="left"/>
    </xf>
    <xf numFmtId="0" fontId="13" fillId="0" borderId="0" xfId="0" applyFont="1" applyAlignment="1"/>
    <xf numFmtId="0" fontId="14" fillId="0" borderId="0" xfId="0" applyFont="1"/>
    <xf numFmtId="0" fontId="10" fillId="0" borderId="0" xfId="0" applyFont="1" applyAlignment="1">
      <alignment vertical="center"/>
    </xf>
    <xf numFmtId="0" fontId="16" fillId="0" borderId="0" xfId="0" applyFont="1" applyAlignment="1" applyProtection="1">
      <protection locked="0"/>
    </xf>
    <xf numFmtId="0" fontId="17" fillId="0" borderId="0" xfId="0" applyFont="1" applyAlignment="1" applyProtection="1"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14" fontId="18" fillId="0" borderId="1" xfId="0" applyNumberFormat="1" applyFont="1" applyBorder="1" applyAlignment="1">
      <alignment horizontal="left"/>
    </xf>
    <xf numFmtId="14" fontId="10" fillId="0" borderId="1" xfId="0" applyNumberFormat="1" applyFont="1" applyBorder="1" applyAlignment="1">
      <alignment horizontal="center"/>
    </xf>
    <xf numFmtId="0" fontId="10" fillId="0" borderId="0" xfId="0" applyFont="1" applyFill="1" applyBorder="1" applyAlignment="1" applyProtection="1">
      <protection locked="0"/>
    </xf>
    <xf numFmtId="165" fontId="10" fillId="0" borderId="0" xfId="1" applyNumberFormat="1" applyFont="1" applyFill="1" applyBorder="1" applyAlignment="1" applyProtection="1">
      <alignment horizontal="right"/>
      <protection locked="0"/>
    </xf>
    <xf numFmtId="165" fontId="10" fillId="0" borderId="0" xfId="1" applyNumberFormat="1" applyFont="1" applyFill="1" applyBorder="1" applyAlignment="1" applyProtection="1">
      <alignment horizontal="center"/>
      <protection locked="0"/>
    </xf>
    <xf numFmtId="165" fontId="10" fillId="2" borderId="0" xfId="0" applyNumberFormat="1" applyFont="1" applyFill="1" applyBorder="1" applyAlignment="1"/>
    <xf numFmtId="165" fontId="10" fillId="0" borderId="0" xfId="0" applyNumberFormat="1" applyFont="1" applyFill="1" applyBorder="1" applyAlignment="1" applyProtection="1">
      <alignment horizontal="right"/>
      <protection locked="0"/>
    </xf>
    <xf numFmtId="165" fontId="10" fillId="0" borderId="0" xfId="0" applyNumberFormat="1" applyFont="1" applyFill="1" applyBorder="1" applyAlignment="1" applyProtection="1">
      <alignment horizontal="center"/>
      <protection locked="0"/>
    </xf>
    <xf numFmtId="0" fontId="19" fillId="0" borderId="0" xfId="0" applyFont="1" applyAlignment="1" applyProtection="1">
      <protection locked="0"/>
    </xf>
    <xf numFmtId="0" fontId="20" fillId="0" borderId="0" xfId="0" applyFont="1"/>
    <xf numFmtId="166" fontId="15" fillId="0" borderId="0" xfId="0" applyNumberFormat="1" applyFont="1" applyFill="1" applyBorder="1" applyAlignment="1">
      <alignment horizontal="center" vertical="center" wrapText="1"/>
    </xf>
    <xf numFmtId="165" fontId="10" fillId="0" borderId="0" xfId="1" applyNumberFormat="1" applyFont="1" applyFill="1" applyBorder="1" applyAlignment="1"/>
    <xf numFmtId="165" fontId="12" fillId="0" borderId="0" xfId="0" applyNumberFormat="1" applyFont="1" applyFill="1" applyBorder="1" applyAlignment="1"/>
    <xf numFmtId="165" fontId="12" fillId="0" borderId="0" xfId="0" applyNumberFormat="1" applyFont="1" applyFill="1" applyBorder="1"/>
    <xf numFmtId="165" fontId="10" fillId="0" borderId="0" xfId="0" applyNumberFormat="1" applyFont="1" applyFill="1" applyAlignment="1"/>
    <xf numFmtId="166" fontId="2" fillId="0" borderId="0" xfId="0" applyNumberFormat="1" applyFont="1" applyFill="1" applyBorder="1" applyAlignment="1">
      <alignment horizontal="center" vertical="center" wrapText="1"/>
    </xf>
    <xf numFmtId="165" fontId="3" fillId="0" borderId="0" xfId="1" applyNumberFormat="1" applyFont="1" applyFill="1" applyBorder="1" applyAlignment="1"/>
    <xf numFmtId="165" fontId="1" fillId="0" borderId="0" xfId="0" applyNumberFormat="1" applyFont="1" applyFill="1" applyAlignment="1"/>
    <xf numFmtId="165" fontId="4" fillId="0" borderId="0" xfId="0" applyNumberFormat="1" applyFont="1" applyFill="1" applyBorder="1" applyAlignment="1"/>
    <xf numFmtId="165" fontId="12" fillId="3" borderId="0" xfId="0" applyNumberFormat="1" applyFont="1" applyFill="1" applyBorder="1" applyAlignment="1"/>
    <xf numFmtId="165" fontId="4" fillId="3" borderId="0" xfId="0" applyNumberFormat="1" applyFont="1" applyFill="1" applyBorder="1" applyAlignment="1"/>
    <xf numFmtId="0" fontId="17" fillId="0" borderId="0" xfId="0" applyFont="1" applyAlignment="1" applyProtection="1">
      <protection locked="0"/>
    </xf>
    <xf numFmtId="0" fontId="0" fillId="0" borderId="0" xfId="0" applyAlignment="1"/>
    <xf numFmtId="0" fontId="12" fillId="0" borderId="0" xfId="0" applyFont="1" applyAlignment="1" applyProtection="1">
      <protection locked="0"/>
    </xf>
    <xf numFmtId="0" fontId="16" fillId="0" borderId="0" xfId="0" applyFont="1" applyAlignment="1"/>
    <xf numFmtId="0" fontId="18" fillId="0" borderId="0" xfId="0" applyFont="1" applyAlignment="1"/>
    <xf numFmtId="0" fontId="9" fillId="0" borderId="0" xfId="0" applyFont="1" applyAlignment="1"/>
    <xf numFmtId="0" fontId="11" fillId="0" borderId="0" xfId="0" applyFont="1" applyAlignment="1" applyProtection="1">
      <protection locked="0"/>
    </xf>
    <xf numFmtId="14" fontId="12" fillId="0" borderId="0" xfId="0" applyNumberFormat="1" applyFont="1" applyAlignment="1">
      <alignment horizontal="left"/>
    </xf>
    <xf numFmtId="0" fontId="5" fillId="0" borderId="0" xfId="0" applyFont="1" applyAlignment="1"/>
    <xf numFmtId="0" fontId="7" fillId="0" borderId="0" xfId="0" applyFont="1" applyAlignment="1"/>
    <xf numFmtId="0" fontId="4" fillId="0" borderId="0" xfId="0" applyFont="1" applyAlignment="1" applyProtection="1">
      <protection locked="0"/>
    </xf>
    <xf numFmtId="14" fontId="4" fillId="0" borderId="0" xfId="0" applyNumberFormat="1" applyFont="1" applyAlignment="1">
      <alignment horizontal="left"/>
    </xf>
    <xf numFmtId="0" fontId="17" fillId="0" borderId="0" xfId="0" applyFont="1" applyAlignment="1"/>
    <xf numFmtId="0" fontId="10" fillId="0" borderId="0" xfId="0" applyFont="1" applyAlignment="1"/>
  </cellXfs>
  <cellStyles count="2">
    <cellStyle name="Currency" xfId="1" builtinId="4"/>
    <cellStyle name="Normal" xfId="0" builtinId="0"/>
  </cellStyles>
  <dxfs count="1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inor"/>
      </font>
      <numFmt numFmtId="166" formatCode="[$-409]mmm\-yy;@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[$-409]mmm\-yy;@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dotted">
          <color indexed="64"/>
        </left>
        <right style="dotted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none"/>
      </font>
      <numFmt numFmtId="166" formatCode="[$-409]mmm\-yy;@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dotted">
          <color indexed="64"/>
        </left>
        <right style="dott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6" formatCode="[$-409]mmm\-yy;@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dashed">
          <color indexed="64"/>
        </left>
        <right style="dashed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inor"/>
      </font>
      <numFmt numFmtId="166" formatCode="[$-409]mmm\-yy;@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6" formatCode="[$-409]mmm\-yy;@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dotted">
          <color indexed="64"/>
        </left>
        <right style="dotted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inor"/>
      </font>
      <numFmt numFmtId="166" formatCode="[$-409]mmm\-yy;@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dotted">
          <color indexed="64"/>
        </left>
        <right style="dott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solid">
          <fgColor indexed="64"/>
          <bgColor theme="0" tint="-0.14999847407452621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dotted">
          <color indexed="64"/>
        </left>
        <right style="dotted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E6E6E6"/>
      <rgbColor rgb="000000FF"/>
      <rgbColor rgb="00FFFF00"/>
      <rgbColor rgb="00CCCC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990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FFFFCC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 Revenue</a:t>
            </a:r>
          </a:p>
        </c:rich>
      </c:tx>
      <c:layout>
        <c:manualLayout>
          <c:xMode val="edge"/>
          <c:yMode val="edge"/>
          <c:x val="0.36958934517203113"/>
          <c:y val="1.95758564437194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872364039955605"/>
          <c:y val="0.2039151712887439"/>
          <c:w val="0.77728449870514238"/>
          <c:h val="0.65470364328439368"/>
        </c:manualLayout>
      </c:layout>
      <c:barChart>
        <c:barDir val="col"/>
        <c:grouping val="clustered"/>
        <c:varyColors val="0"/>
        <c:ser>
          <c:idx val="0"/>
          <c:order val="0"/>
          <c:tx>
            <c:v>Optimistic</c:v>
          </c:tx>
          <c:invertIfNegative val="0"/>
          <c:cat>
            <c:strRef>
              <c:f>'Optimistic Revenue'!$A$7:$L$7</c:f>
              <c:strCache>
                <c:ptCount val="12"/>
                <c:pt idx="0">
                  <c:v>Jul-16</c:v>
                </c:pt>
                <c:pt idx="1">
                  <c:v>Aug-16</c:v>
                </c:pt>
                <c:pt idx="2">
                  <c:v>Sep-16</c:v>
                </c:pt>
                <c:pt idx="3">
                  <c:v>Oct-16</c:v>
                </c:pt>
                <c:pt idx="4">
                  <c:v>Nov-16</c:v>
                </c:pt>
                <c:pt idx="5">
                  <c:v>Dec-16</c:v>
                </c:pt>
                <c:pt idx="6">
                  <c:v>Jan-17</c:v>
                </c:pt>
                <c:pt idx="7">
                  <c:v>Feb-17</c:v>
                </c:pt>
                <c:pt idx="8">
                  <c:v>Mar-17</c:v>
                </c:pt>
                <c:pt idx="9">
                  <c:v>Apr-17</c:v>
                </c:pt>
                <c:pt idx="10">
                  <c:v>May-17</c:v>
                </c:pt>
                <c:pt idx="11">
                  <c:v>Jun-17</c:v>
                </c:pt>
              </c:strCache>
            </c:strRef>
          </c:cat>
          <c:val>
            <c:numRef>
              <c:f>'Optimistic Revenue'!$B$33:$L$33</c:f>
              <c:numCache>
                <c:formatCode>_("$"* #,##0_);_("$"* \(#,##0\);_("$"* "-"??_);_(@_)</c:formatCode>
                <c:ptCount val="11"/>
                <c:pt idx="0">
                  <c:v>623200</c:v>
                </c:pt>
                <c:pt idx="1">
                  <c:v>1122700</c:v>
                </c:pt>
                <c:pt idx="2">
                  <c:v>1443200</c:v>
                </c:pt>
                <c:pt idx="3">
                  <c:v>1731200</c:v>
                </c:pt>
                <c:pt idx="4">
                  <c:v>2061200</c:v>
                </c:pt>
                <c:pt idx="5">
                  <c:v>2210200</c:v>
                </c:pt>
                <c:pt idx="6">
                  <c:v>2523200</c:v>
                </c:pt>
                <c:pt idx="7">
                  <c:v>2881100</c:v>
                </c:pt>
                <c:pt idx="8">
                  <c:v>3226800</c:v>
                </c:pt>
                <c:pt idx="9">
                  <c:v>3547050</c:v>
                </c:pt>
                <c:pt idx="10">
                  <c:v>3849050</c:v>
                </c:pt>
              </c:numCache>
            </c:numRef>
          </c:val>
        </c:ser>
        <c:ser>
          <c:idx val="1"/>
          <c:order val="1"/>
          <c:tx>
            <c:v>Most Likely</c:v>
          </c:tx>
          <c:invertIfNegative val="0"/>
          <c:cat>
            <c:strRef>
              <c:f>'Optimistic Revenue'!$A$7:$L$7</c:f>
              <c:strCache>
                <c:ptCount val="12"/>
                <c:pt idx="0">
                  <c:v>Jul-16</c:v>
                </c:pt>
                <c:pt idx="1">
                  <c:v>Aug-16</c:v>
                </c:pt>
                <c:pt idx="2">
                  <c:v>Sep-16</c:v>
                </c:pt>
                <c:pt idx="3">
                  <c:v>Oct-16</c:v>
                </c:pt>
                <c:pt idx="4">
                  <c:v>Nov-16</c:v>
                </c:pt>
                <c:pt idx="5">
                  <c:v>Dec-16</c:v>
                </c:pt>
                <c:pt idx="6">
                  <c:v>Jan-17</c:v>
                </c:pt>
                <c:pt idx="7">
                  <c:v>Feb-17</c:v>
                </c:pt>
                <c:pt idx="8">
                  <c:v>Mar-17</c:v>
                </c:pt>
                <c:pt idx="9">
                  <c:v>Apr-17</c:v>
                </c:pt>
                <c:pt idx="10">
                  <c:v>May-17</c:v>
                </c:pt>
                <c:pt idx="11">
                  <c:v>Jun-17</c:v>
                </c:pt>
              </c:strCache>
            </c:strRef>
          </c:cat>
          <c:val>
            <c:numRef>
              <c:f>'Most Likely Revenue'!$B$33:$L$33</c:f>
              <c:numCache>
                <c:formatCode>_("$"* #,##0_);_("$"* \(#,##0\);_("$"* "-"??_);_(@_)</c:formatCode>
                <c:ptCount val="11"/>
                <c:pt idx="0">
                  <c:v>517000</c:v>
                </c:pt>
                <c:pt idx="1">
                  <c:v>950000</c:v>
                </c:pt>
                <c:pt idx="2">
                  <c:v>1240000</c:v>
                </c:pt>
                <c:pt idx="3">
                  <c:v>1500000</c:v>
                </c:pt>
                <c:pt idx="4">
                  <c:v>1785000</c:v>
                </c:pt>
                <c:pt idx="5">
                  <c:v>1910000</c:v>
                </c:pt>
                <c:pt idx="6">
                  <c:v>2202000</c:v>
                </c:pt>
                <c:pt idx="7">
                  <c:v>2523000</c:v>
                </c:pt>
                <c:pt idx="8">
                  <c:v>2847500</c:v>
                </c:pt>
                <c:pt idx="9">
                  <c:v>3146000</c:v>
                </c:pt>
                <c:pt idx="10">
                  <c:v>3438400</c:v>
                </c:pt>
              </c:numCache>
            </c:numRef>
          </c:val>
        </c:ser>
        <c:ser>
          <c:idx val="2"/>
          <c:order val="2"/>
          <c:tx>
            <c:v>Pessimistic</c:v>
          </c:tx>
          <c:invertIfNegative val="0"/>
          <c:cat>
            <c:strRef>
              <c:f>'Optimistic Revenue'!$A$7:$L$7</c:f>
              <c:strCache>
                <c:ptCount val="12"/>
                <c:pt idx="0">
                  <c:v>Jul-16</c:v>
                </c:pt>
                <c:pt idx="1">
                  <c:v>Aug-16</c:v>
                </c:pt>
                <c:pt idx="2">
                  <c:v>Sep-16</c:v>
                </c:pt>
                <c:pt idx="3">
                  <c:v>Oct-16</c:v>
                </c:pt>
                <c:pt idx="4">
                  <c:v>Nov-16</c:v>
                </c:pt>
                <c:pt idx="5">
                  <c:v>Dec-16</c:v>
                </c:pt>
                <c:pt idx="6">
                  <c:v>Jan-17</c:v>
                </c:pt>
                <c:pt idx="7">
                  <c:v>Feb-17</c:v>
                </c:pt>
                <c:pt idx="8">
                  <c:v>Mar-17</c:v>
                </c:pt>
                <c:pt idx="9">
                  <c:v>Apr-17</c:v>
                </c:pt>
                <c:pt idx="10">
                  <c:v>May-17</c:v>
                </c:pt>
                <c:pt idx="11">
                  <c:v>Jun-17</c:v>
                </c:pt>
              </c:strCache>
            </c:strRef>
          </c:cat>
          <c:val>
            <c:numRef>
              <c:f>'Pessimistic Revenue'!$B$33:$L$33</c:f>
              <c:numCache>
                <c:formatCode>_("$"* #,##0_);_("$"* \(#,##0\);_("$"* "-"??_);_(@_)</c:formatCode>
                <c:ptCount val="11"/>
                <c:pt idx="0">
                  <c:v>413000</c:v>
                </c:pt>
                <c:pt idx="1">
                  <c:v>784000</c:v>
                </c:pt>
                <c:pt idx="2">
                  <c:v>1037000</c:v>
                </c:pt>
                <c:pt idx="3">
                  <c:v>1269000</c:v>
                </c:pt>
                <c:pt idx="4">
                  <c:v>1509000</c:v>
                </c:pt>
                <c:pt idx="5">
                  <c:v>1610000</c:v>
                </c:pt>
                <c:pt idx="6">
                  <c:v>1880000</c:v>
                </c:pt>
                <c:pt idx="7">
                  <c:v>2154000</c:v>
                </c:pt>
                <c:pt idx="8">
                  <c:v>2457900</c:v>
                </c:pt>
                <c:pt idx="9">
                  <c:v>2726100</c:v>
                </c:pt>
                <c:pt idx="10">
                  <c:v>3004600</c:v>
                </c:pt>
              </c:numCache>
            </c:numRef>
          </c:val>
        </c:ser>
        <c:ser>
          <c:idx val="3"/>
          <c:order val="3"/>
          <c:tx>
            <c:v>Mean</c:v>
          </c:tx>
          <c:invertIfNegative val="0"/>
          <c:cat>
            <c:strRef>
              <c:f>'Optimistic Revenue'!$A$7:$L$7</c:f>
              <c:strCache>
                <c:ptCount val="12"/>
                <c:pt idx="0">
                  <c:v>Jul-16</c:v>
                </c:pt>
                <c:pt idx="1">
                  <c:v>Aug-16</c:v>
                </c:pt>
                <c:pt idx="2">
                  <c:v>Sep-16</c:v>
                </c:pt>
                <c:pt idx="3">
                  <c:v>Oct-16</c:v>
                </c:pt>
                <c:pt idx="4">
                  <c:v>Nov-16</c:v>
                </c:pt>
                <c:pt idx="5">
                  <c:v>Dec-16</c:v>
                </c:pt>
                <c:pt idx="6">
                  <c:v>Jan-17</c:v>
                </c:pt>
                <c:pt idx="7">
                  <c:v>Feb-17</c:v>
                </c:pt>
                <c:pt idx="8">
                  <c:v>Mar-17</c:v>
                </c:pt>
                <c:pt idx="9">
                  <c:v>Apr-17</c:v>
                </c:pt>
                <c:pt idx="10">
                  <c:v>May-17</c:v>
                </c:pt>
                <c:pt idx="11">
                  <c:v>Jun-17</c:v>
                </c:pt>
              </c:strCache>
            </c:strRef>
          </c:cat>
          <c:val>
            <c:numRef>
              <c:f>'Mean Revenue'!$B$33:$L$33</c:f>
              <c:numCache>
                <c:formatCode>_("$"* #,##0_);_("$"* \(#,##0\);_("$"* "-"??_);_(@_)</c:formatCode>
                <c:ptCount val="11"/>
                <c:pt idx="0">
                  <c:v>517366.66666666669</c:v>
                </c:pt>
                <c:pt idx="1">
                  <c:v>951116.66666666674</c:v>
                </c:pt>
                <c:pt idx="2">
                  <c:v>1240033.3333333335</c:v>
                </c:pt>
                <c:pt idx="3">
                  <c:v>1500033.3333333335</c:v>
                </c:pt>
                <c:pt idx="4">
                  <c:v>1785033.3333333335</c:v>
                </c:pt>
                <c:pt idx="5">
                  <c:v>1910033.3333333335</c:v>
                </c:pt>
                <c:pt idx="6">
                  <c:v>2201866.666666667</c:v>
                </c:pt>
                <c:pt idx="7">
                  <c:v>2521183.3333333335</c:v>
                </c:pt>
                <c:pt idx="8">
                  <c:v>2845783.3333333335</c:v>
                </c:pt>
                <c:pt idx="9">
                  <c:v>3142858.3333333335</c:v>
                </c:pt>
                <c:pt idx="10">
                  <c:v>3434541.666666667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5577288"/>
        <c:axId val="525575328"/>
      </c:barChart>
      <c:dateAx>
        <c:axId val="525577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</a:t>
                </a:r>
              </a:p>
            </c:rich>
          </c:tx>
          <c:layout>
            <c:manualLayout>
              <c:xMode val="edge"/>
              <c:yMode val="edge"/>
              <c:x val="0.47169811320754718"/>
              <c:y val="0.93311582381729197"/>
            </c:manualLayout>
          </c:layout>
          <c:overlay val="0"/>
        </c:title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tr-TR"/>
          </a:p>
        </c:txPr>
        <c:crossAx val="52557532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525575328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tr-TR"/>
          </a:p>
        </c:txPr>
        <c:crossAx val="52557728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0077691453940075"/>
          <c:y val="0.11908646003262642"/>
          <c:w val="0.36958934517203113"/>
          <c:h val="4.2414355628058724E-2"/>
        </c:manualLayout>
      </c:layout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Cumulative Revenue</a:t>
            </a:r>
          </a:p>
        </c:rich>
      </c:tx>
      <c:layout>
        <c:manualLayout>
          <c:xMode val="edge"/>
          <c:yMode val="edge"/>
          <c:x val="0.34406215316315208"/>
          <c:y val="1.95758564437194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312985571587126"/>
          <c:y val="0.2039151712887439"/>
          <c:w val="0.75138734739178692"/>
          <c:h val="0.65252854812398053"/>
        </c:manualLayout>
      </c:layout>
      <c:barChart>
        <c:barDir val="col"/>
        <c:grouping val="clustered"/>
        <c:varyColors val="0"/>
        <c:ser>
          <c:idx val="0"/>
          <c:order val="0"/>
          <c:tx>
            <c:v>Pessimistic</c:v>
          </c:tx>
          <c:invertIfNegative val="0"/>
          <c:cat>
            <c:strRef>
              <c:f>'Optimistic Revenue'!$A$7:$L$7</c:f>
              <c:strCache>
                <c:ptCount val="12"/>
                <c:pt idx="0">
                  <c:v>Jul-16</c:v>
                </c:pt>
                <c:pt idx="1">
                  <c:v>Aug-16</c:v>
                </c:pt>
                <c:pt idx="2">
                  <c:v>Sep-16</c:v>
                </c:pt>
                <c:pt idx="3">
                  <c:v>Oct-16</c:v>
                </c:pt>
                <c:pt idx="4">
                  <c:v>Nov-16</c:v>
                </c:pt>
                <c:pt idx="5">
                  <c:v>Dec-16</c:v>
                </c:pt>
                <c:pt idx="6">
                  <c:v>Jan-17</c:v>
                </c:pt>
                <c:pt idx="7">
                  <c:v>Feb-17</c:v>
                </c:pt>
                <c:pt idx="8">
                  <c:v>Mar-17</c:v>
                </c:pt>
                <c:pt idx="9">
                  <c:v>Apr-17</c:v>
                </c:pt>
                <c:pt idx="10">
                  <c:v>May-17</c:v>
                </c:pt>
                <c:pt idx="11">
                  <c:v>Jun-17</c:v>
                </c:pt>
              </c:strCache>
            </c:strRef>
          </c:cat>
          <c:val>
            <c:numRef>
              <c:f>'Pessimistic Revenue'!$B$33:$L$33</c:f>
              <c:numCache>
                <c:formatCode>_("$"* #,##0_);_("$"* \(#,##0\);_("$"* "-"??_);_(@_)</c:formatCode>
                <c:ptCount val="11"/>
                <c:pt idx="0">
                  <c:v>413000</c:v>
                </c:pt>
                <c:pt idx="1">
                  <c:v>784000</c:v>
                </c:pt>
                <c:pt idx="2">
                  <c:v>1037000</c:v>
                </c:pt>
                <c:pt idx="3">
                  <c:v>1269000</c:v>
                </c:pt>
                <c:pt idx="4">
                  <c:v>1509000</c:v>
                </c:pt>
                <c:pt idx="5">
                  <c:v>1610000</c:v>
                </c:pt>
                <c:pt idx="6">
                  <c:v>1880000</c:v>
                </c:pt>
                <c:pt idx="7">
                  <c:v>2154000</c:v>
                </c:pt>
                <c:pt idx="8">
                  <c:v>2457900</c:v>
                </c:pt>
                <c:pt idx="9">
                  <c:v>2726100</c:v>
                </c:pt>
                <c:pt idx="10">
                  <c:v>3004600</c:v>
                </c:pt>
              </c:numCache>
            </c:numRef>
          </c:val>
        </c:ser>
        <c:ser>
          <c:idx val="1"/>
          <c:order val="1"/>
          <c:tx>
            <c:v>Most Likely</c:v>
          </c:tx>
          <c:invertIfNegative val="0"/>
          <c:cat>
            <c:strRef>
              <c:f>'Optimistic Revenue'!$A$7:$L$7</c:f>
              <c:strCache>
                <c:ptCount val="12"/>
                <c:pt idx="0">
                  <c:v>Jul-16</c:v>
                </c:pt>
                <c:pt idx="1">
                  <c:v>Aug-16</c:v>
                </c:pt>
                <c:pt idx="2">
                  <c:v>Sep-16</c:v>
                </c:pt>
                <c:pt idx="3">
                  <c:v>Oct-16</c:v>
                </c:pt>
                <c:pt idx="4">
                  <c:v>Nov-16</c:v>
                </c:pt>
                <c:pt idx="5">
                  <c:v>Dec-16</c:v>
                </c:pt>
                <c:pt idx="6">
                  <c:v>Jan-17</c:v>
                </c:pt>
                <c:pt idx="7">
                  <c:v>Feb-17</c:v>
                </c:pt>
                <c:pt idx="8">
                  <c:v>Mar-17</c:v>
                </c:pt>
                <c:pt idx="9">
                  <c:v>Apr-17</c:v>
                </c:pt>
                <c:pt idx="10">
                  <c:v>May-17</c:v>
                </c:pt>
                <c:pt idx="11">
                  <c:v>Jun-17</c:v>
                </c:pt>
              </c:strCache>
            </c:strRef>
          </c:cat>
          <c:val>
            <c:numRef>
              <c:f>'Most Likely Revenue'!$B$33:$L$33</c:f>
              <c:numCache>
                <c:formatCode>_("$"* #,##0_);_("$"* \(#,##0\);_("$"* "-"??_);_(@_)</c:formatCode>
                <c:ptCount val="11"/>
                <c:pt idx="0">
                  <c:v>517000</c:v>
                </c:pt>
                <c:pt idx="1">
                  <c:v>950000</c:v>
                </c:pt>
                <c:pt idx="2">
                  <c:v>1240000</c:v>
                </c:pt>
                <c:pt idx="3">
                  <c:v>1500000</c:v>
                </c:pt>
                <c:pt idx="4">
                  <c:v>1785000</c:v>
                </c:pt>
                <c:pt idx="5">
                  <c:v>1910000</c:v>
                </c:pt>
                <c:pt idx="6">
                  <c:v>2202000</c:v>
                </c:pt>
                <c:pt idx="7">
                  <c:v>2523000</c:v>
                </c:pt>
                <c:pt idx="8">
                  <c:v>2847500</c:v>
                </c:pt>
                <c:pt idx="9">
                  <c:v>3146000</c:v>
                </c:pt>
                <c:pt idx="10">
                  <c:v>3438400</c:v>
                </c:pt>
              </c:numCache>
            </c:numRef>
          </c:val>
        </c:ser>
        <c:ser>
          <c:idx val="2"/>
          <c:order val="2"/>
          <c:tx>
            <c:v>Mean</c:v>
          </c:tx>
          <c:invertIfNegative val="0"/>
          <c:cat>
            <c:strRef>
              <c:f>'Optimistic Revenue'!$A$7:$L$7</c:f>
              <c:strCache>
                <c:ptCount val="12"/>
                <c:pt idx="0">
                  <c:v>Jul-16</c:v>
                </c:pt>
                <c:pt idx="1">
                  <c:v>Aug-16</c:v>
                </c:pt>
                <c:pt idx="2">
                  <c:v>Sep-16</c:v>
                </c:pt>
                <c:pt idx="3">
                  <c:v>Oct-16</c:v>
                </c:pt>
                <c:pt idx="4">
                  <c:v>Nov-16</c:v>
                </c:pt>
                <c:pt idx="5">
                  <c:v>Dec-16</c:v>
                </c:pt>
                <c:pt idx="6">
                  <c:v>Jan-17</c:v>
                </c:pt>
                <c:pt idx="7">
                  <c:v>Feb-17</c:v>
                </c:pt>
                <c:pt idx="8">
                  <c:v>Mar-17</c:v>
                </c:pt>
                <c:pt idx="9">
                  <c:v>Apr-17</c:v>
                </c:pt>
                <c:pt idx="10">
                  <c:v>May-17</c:v>
                </c:pt>
                <c:pt idx="11">
                  <c:v>Jun-17</c:v>
                </c:pt>
              </c:strCache>
            </c:strRef>
          </c:cat>
          <c:val>
            <c:numRef>
              <c:f>'Mean Revenue'!$B$33:$L$33</c:f>
              <c:numCache>
                <c:formatCode>_("$"* #,##0_);_("$"* \(#,##0\);_("$"* "-"??_);_(@_)</c:formatCode>
                <c:ptCount val="11"/>
                <c:pt idx="0">
                  <c:v>517366.66666666669</c:v>
                </c:pt>
                <c:pt idx="1">
                  <c:v>951116.66666666674</c:v>
                </c:pt>
                <c:pt idx="2">
                  <c:v>1240033.3333333335</c:v>
                </c:pt>
                <c:pt idx="3">
                  <c:v>1500033.3333333335</c:v>
                </c:pt>
                <c:pt idx="4">
                  <c:v>1785033.3333333335</c:v>
                </c:pt>
                <c:pt idx="5">
                  <c:v>1910033.3333333335</c:v>
                </c:pt>
                <c:pt idx="6">
                  <c:v>2201866.666666667</c:v>
                </c:pt>
                <c:pt idx="7">
                  <c:v>2521183.3333333335</c:v>
                </c:pt>
                <c:pt idx="8">
                  <c:v>2845783.3333333335</c:v>
                </c:pt>
                <c:pt idx="9">
                  <c:v>3142858.3333333335</c:v>
                </c:pt>
                <c:pt idx="10">
                  <c:v>3434541.666666667</c:v>
                </c:pt>
              </c:numCache>
            </c:numRef>
          </c:val>
        </c:ser>
        <c:ser>
          <c:idx val="3"/>
          <c:order val="3"/>
          <c:tx>
            <c:v>Optimistic</c:v>
          </c:tx>
          <c:invertIfNegative val="0"/>
          <c:cat>
            <c:strRef>
              <c:f>'Optimistic Revenue'!$A$7:$L$7</c:f>
              <c:strCache>
                <c:ptCount val="12"/>
                <c:pt idx="0">
                  <c:v>Jul-16</c:v>
                </c:pt>
                <c:pt idx="1">
                  <c:v>Aug-16</c:v>
                </c:pt>
                <c:pt idx="2">
                  <c:v>Sep-16</c:v>
                </c:pt>
                <c:pt idx="3">
                  <c:v>Oct-16</c:v>
                </c:pt>
                <c:pt idx="4">
                  <c:v>Nov-16</c:v>
                </c:pt>
                <c:pt idx="5">
                  <c:v>Dec-16</c:v>
                </c:pt>
                <c:pt idx="6">
                  <c:v>Jan-17</c:v>
                </c:pt>
                <c:pt idx="7">
                  <c:v>Feb-17</c:v>
                </c:pt>
                <c:pt idx="8">
                  <c:v>Mar-17</c:v>
                </c:pt>
                <c:pt idx="9">
                  <c:v>Apr-17</c:v>
                </c:pt>
                <c:pt idx="10">
                  <c:v>May-17</c:v>
                </c:pt>
                <c:pt idx="11">
                  <c:v>Jun-17</c:v>
                </c:pt>
              </c:strCache>
            </c:strRef>
          </c:cat>
          <c:val>
            <c:numRef>
              <c:f>'Optimistic Revenue'!$B$33:$L$33</c:f>
              <c:numCache>
                <c:formatCode>_("$"* #,##0_);_("$"* \(#,##0\);_("$"* "-"??_);_(@_)</c:formatCode>
                <c:ptCount val="11"/>
                <c:pt idx="0">
                  <c:v>623200</c:v>
                </c:pt>
                <c:pt idx="1">
                  <c:v>1122700</c:v>
                </c:pt>
                <c:pt idx="2">
                  <c:v>1443200</c:v>
                </c:pt>
                <c:pt idx="3">
                  <c:v>1731200</c:v>
                </c:pt>
                <c:pt idx="4">
                  <c:v>2061200</c:v>
                </c:pt>
                <c:pt idx="5">
                  <c:v>2210200</c:v>
                </c:pt>
                <c:pt idx="6">
                  <c:v>2523200</c:v>
                </c:pt>
                <c:pt idx="7">
                  <c:v>2881100</c:v>
                </c:pt>
                <c:pt idx="8">
                  <c:v>3226800</c:v>
                </c:pt>
                <c:pt idx="9">
                  <c:v>3547050</c:v>
                </c:pt>
                <c:pt idx="10">
                  <c:v>3849050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5578464"/>
        <c:axId val="525572192"/>
      </c:barChart>
      <c:dateAx>
        <c:axId val="525578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</a:t>
                </a:r>
              </a:p>
            </c:rich>
          </c:tx>
          <c:layout>
            <c:manualLayout>
              <c:xMode val="edge"/>
              <c:yMode val="edge"/>
              <c:x val="0.47169811320754718"/>
              <c:y val="0.93529091897770522"/>
            </c:manualLayout>
          </c:layout>
          <c:overlay val="0"/>
        </c:title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tr-TR"/>
          </a:p>
        </c:txPr>
        <c:crossAx val="52557219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525572192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tr-TR"/>
          </a:p>
        </c:txPr>
        <c:crossAx val="5255784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0632630410654837"/>
          <c:y val="0.11092985318107668"/>
          <c:w val="0.36958934517203113"/>
          <c:h val="4.2414355628058724E-2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workbookViewId="0"/>
  </sheetViews>
  <pageMargins left="0.75" right="0.75" top="1" bottom="1" header="0.5" footer="0.5"/>
  <pageSetup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-28575" y="-28575"/>
    <xdr:ext cx="8582025" cy="5838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2" name="Table2" displayName="Table2" ref="A10:G35" totalsRowCount="1" headerRowDxfId="117">
  <autoFilter ref="A10:G34"/>
  <tableColumns count="7">
    <tableColumn id="1" name="Opportunity_x000a_name" totalsRowLabel="Total" dataDxfId="116" totalsRowDxfId="115"/>
    <tableColumn id="2" name="Sales_x000a_category" dataDxfId="114" totalsRowDxfId="113"/>
    <tableColumn id="3" name="Optimistic_x000a_forecast" totalsRowFunction="sum" dataDxfId="112" totalsRowDxfId="111" dataCellStyle="Currency"/>
    <tableColumn id="4" name="Most likely_x000a_forecast" totalsRowFunction="sum" dataDxfId="110" totalsRowDxfId="109" dataCellStyle="Currency"/>
    <tableColumn id="5" name="Pessimistic_x000a_forecast" totalsRowFunction="sum" dataDxfId="108" totalsRowDxfId="107" dataCellStyle="Currency"/>
    <tableColumn id="6" name="Forecast_x000a_close" dataDxfId="106" totalsRowDxfId="105"/>
    <tableColumn id="7" name="Mean_x000a_forecast" totalsRowFunction="sum" dataDxfId="104">
      <calculatedColumnFormula>(C11+4*D11+E11)/6</calculatedColumnFormula>
    </tableColumn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id="4" name="Table4" displayName="Table4" ref="A7:L32" totalsRowCount="1" headerRowDxfId="103" dataDxfId="102" dataCellStyle="Currency">
  <autoFilter ref="A7:L31"/>
  <tableColumns count="12">
    <tableColumn id="1" name="Jul-16" totalsRowFunction="sum" dataDxfId="101" totalsRowDxfId="100" dataCellStyle="Currency">
      <calculatedColumnFormula>IF('Revenue Input'!$F11 = "January",'Revenue Input'!$C11,0)</calculatedColumnFormula>
    </tableColumn>
    <tableColumn id="2" name="Aug-16" totalsRowFunction="sum" dataDxfId="99" totalsRowDxfId="98" dataCellStyle="Currency">
      <calculatedColumnFormula>IF('Revenue Input'!$F11 = "February",'Revenue Input'!$C11,0)</calculatedColumnFormula>
    </tableColumn>
    <tableColumn id="3" name="Sep-16" totalsRowFunction="sum" dataDxfId="97" totalsRowDxfId="96" dataCellStyle="Currency">
      <calculatedColumnFormula>IF('Revenue Input'!$F11 = "March",'Revenue Input'!$C11,0)</calculatedColumnFormula>
    </tableColumn>
    <tableColumn id="4" name="Oct-16" totalsRowFunction="sum" dataDxfId="95" totalsRowDxfId="94" dataCellStyle="Currency">
      <calculatedColumnFormula>IF('Revenue Input'!$F11 = "April",'Revenue Input'!$C11,0)</calculatedColumnFormula>
    </tableColumn>
    <tableColumn id="5" name="Nov-16" totalsRowFunction="sum" dataDxfId="93" totalsRowDxfId="92" dataCellStyle="Currency">
      <calculatedColumnFormula>IF('Revenue Input'!$F11 = "May",'Revenue Input'!$C11,0)</calculatedColumnFormula>
    </tableColumn>
    <tableColumn id="6" name="Dec-16" totalsRowFunction="sum" dataDxfId="91" totalsRowDxfId="90" dataCellStyle="Currency">
      <calculatedColumnFormula>IF('Revenue Input'!$F11 = "June",'Revenue Input'!$C11,0)</calculatedColumnFormula>
    </tableColumn>
    <tableColumn id="7" name="Jan-17" totalsRowFunction="sum" dataDxfId="89" totalsRowDxfId="88" dataCellStyle="Currency">
      <calculatedColumnFormula>IF('Revenue Input'!$F11 = "July",'Revenue Input'!$C11,0)</calculatedColumnFormula>
    </tableColumn>
    <tableColumn id="8" name="Feb-17" totalsRowFunction="sum" dataDxfId="87" totalsRowDxfId="86" dataCellStyle="Currency">
      <calculatedColumnFormula>IF('Revenue Input'!$F11 = "August",'Revenue Input'!$C11,0)</calculatedColumnFormula>
    </tableColumn>
    <tableColumn id="9" name="Mar-17" totalsRowFunction="sum" dataDxfId="85" totalsRowDxfId="84" dataCellStyle="Currency">
      <calculatedColumnFormula>IF('Revenue Input'!$F11 = "September",'Revenue Input'!$C11,0)</calculatedColumnFormula>
    </tableColumn>
    <tableColumn id="10" name="Apr-17" totalsRowFunction="sum" dataDxfId="83" totalsRowDxfId="82" dataCellStyle="Currency">
      <calculatedColumnFormula>IF('Revenue Input'!$F11 = "October",'Revenue Input'!$C11,0)</calculatedColumnFormula>
    </tableColumn>
    <tableColumn id="11" name="May-17" totalsRowFunction="sum" dataDxfId="81" totalsRowDxfId="80" dataCellStyle="Currency">
      <calculatedColumnFormula>IF('Revenue Input'!$F11 = "November",'Revenue Input'!$C11,0)</calculatedColumnFormula>
    </tableColumn>
    <tableColumn id="12" name="Jun-17" totalsRowFunction="sum" dataDxfId="79" totalsRowDxfId="78" dataCellStyle="Currency">
      <calculatedColumnFormula>IF('Revenue Input'!$F11 = "December",'Revenue Input'!$C11,0)</calculatedColumnFormula>
    </tableColumn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id="5" name="Table5" displayName="Table5" ref="A7:L32" totalsRowCount="1" headerRowDxfId="77" dataDxfId="76" dataCellStyle="Currency">
  <autoFilter ref="A7:L31"/>
  <tableColumns count="12">
    <tableColumn id="1" name="Jul-16" totalsRowFunction="sum" dataDxfId="75" totalsRowDxfId="74" dataCellStyle="Currency">
      <calculatedColumnFormula>IF('Revenue Input'!$F11 = "January",'Revenue Input'!$D11,0)</calculatedColumnFormula>
    </tableColumn>
    <tableColumn id="2" name="Aug-16" totalsRowFunction="sum" dataDxfId="73" totalsRowDxfId="72" dataCellStyle="Currency">
      <calculatedColumnFormula>IF('Revenue Input'!$F11 = "February",'Revenue Input'!$D11,0)</calculatedColumnFormula>
    </tableColumn>
    <tableColumn id="3" name="Sep-16" totalsRowFunction="sum" dataDxfId="71" totalsRowDxfId="70" dataCellStyle="Currency">
      <calculatedColumnFormula>IF('Revenue Input'!$F11 = "March",'Revenue Input'!$D11,0)</calculatedColumnFormula>
    </tableColumn>
    <tableColumn id="4" name="Oct-16" totalsRowFunction="sum" dataDxfId="69" totalsRowDxfId="68" dataCellStyle="Currency">
      <calculatedColumnFormula>IF('Revenue Input'!$F11 = "April",'Revenue Input'!$D11,0)</calculatedColumnFormula>
    </tableColumn>
    <tableColumn id="5" name="Nov-16" totalsRowFunction="sum" dataDxfId="67" totalsRowDxfId="66" dataCellStyle="Currency">
      <calculatedColumnFormula>IF('Revenue Input'!$F11 = "May",'Revenue Input'!$D11,0)</calculatedColumnFormula>
    </tableColumn>
    <tableColumn id="6" name="Dec-16" totalsRowFunction="sum" dataDxfId="65" totalsRowDxfId="64" dataCellStyle="Currency">
      <calculatedColumnFormula>IF('Revenue Input'!$F11 = "June",'Revenue Input'!$D11,0)</calculatedColumnFormula>
    </tableColumn>
    <tableColumn id="7" name="Jan-17" totalsRowFunction="sum" dataDxfId="63" totalsRowDxfId="62" dataCellStyle="Currency">
      <calculatedColumnFormula>IF('Revenue Input'!$F11 = "July",'Revenue Input'!$D11,0)</calculatedColumnFormula>
    </tableColumn>
    <tableColumn id="8" name="Feb-17" totalsRowFunction="sum" dataDxfId="61" totalsRowDxfId="60" dataCellStyle="Currency">
      <calculatedColumnFormula>IF('Revenue Input'!$F11 = "August",'Revenue Input'!$D11,0)</calculatedColumnFormula>
    </tableColumn>
    <tableColumn id="9" name="Mar-17" totalsRowFunction="sum" dataDxfId="59" totalsRowDxfId="58" dataCellStyle="Currency">
      <calculatedColumnFormula>IF('Revenue Input'!$F11 = "September",'Revenue Input'!$D11,0)</calculatedColumnFormula>
    </tableColumn>
    <tableColumn id="10" name="Apr-17" totalsRowFunction="sum" dataDxfId="57" totalsRowDxfId="56" dataCellStyle="Currency">
      <calculatedColumnFormula>IF('Revenue Input'!$F11 = "October",'Revenue Input'!$D11,0)</calculatedColumnFormula>
    </tableColumn>
    <tableColumn id="11" name="May-17" totalsRowFunction="sum" dataDxfId="55" totalsRowDxfId="54" dataCellStyle="Currency">
      <calculatedColumnFormula>IF('Revenue Input'!$F11 = "November",'Revenue Input'!$D11,0)</calculatedColumnFormula>
    </tableColumn>
    <tableColumn id="12" name="Jun-17" totalsRowFunction="sum" dataDxfId="53" totalsRowDxfId="52" dataCellStyle="Currency">
      <calculatedColumnFormula>IF('Revenue Input'!$F11 = "December",'Revenue Input'!$D11,0)</calculatedColumnFormula>
    </tableColumn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id="6" name="Table6" displayName="Table6" ref="A7:L32" totalsRowCount="1" headerRowDxfId="51" dataDxfId="50" dataCellStyle="Currency">
  <autoFilter ref="A7:L31"/>
  <tableColumns count="12">
    <tableColumn id="1" name="Jul-16" totalsRowFunction="sum" dataDxfId="49" totalsRowDxfId="48" dataCellStyle="Currency">
      <calculatedColumnFormula>IF('Revenue Input'!$F11 = "January",'Revenue Input'!$E11,0)</calculatedColumnFormula>
    </tableColumn>
    <tableColumn id="2" name="Aug-16" totalsRowFunction="sum" dataDxfId="47" totalsRowDxfId="46" dataCellStyle="Currency">
      <calculatedColumnFormula>IF('Revenue Input'!$F11 = "February",'Revenue Input'!$E11,0)</calculatedColumnFormula>
    </tableColumn>
    <tableColumn id="3" name="Sep-16" totalsRowFunction="sum" dataDxfId="45" totalsRowDxfId="44" dataCellStyle="Currency">
      <calculatedColumnFormula>IF('Revenue Input'!$F11 = "March",'Revenue Input'!$E11,0)</calculatedColumnFormula>
    </tableColumn>
    <tableColumn id="4" name="Oct-16" totalsRowFunction="sum" dataDxfId="43" totalsRowDxfId="42" dataCellStyle="Currency">
      <calculatedColumnFormula>IF('Revenue Input'!$F11 = "April",'Revenue Input'!$E11,0)</calculatedColumnFormula>
    </tableColumn>
    <tableColumn id="5" name="Nov-16" totalsRowFunction="sum" dataDxfId="41" totalsRowDxfId="40" dataCellStyle="Currency">
      <calculatedColumnFormula>IF('Revenue Input'!$F11 = "May",'Revenue Input'!$E11,0)</calculatedColumnFormula>
    </tableColumn>
    <tableColumn id="6" name="Dec-16" totalsRowFunction="sum" dataDxfId="39" totalsRowDxfId="38" dataCellStyle="Currency">
      <calculatedColumnFormula>IF('Revenue Input'!$F11 = "June",'Revenue Input'!$E11,0)</calculatedColumnFormula>
    </tableColumn>
    <tableColumn id="7" name="Jan-17" totalsRowFunction="sum" dataDxfId="37" totalsRowDxfId="36" dataCellStyle="Currency">
      <calculatedColumnFormula>IF('Revenue Input'!$F11 = "July",'Revenue Input'!$E11,0)</calculatedColumnFormula>
    </tableColumn>
    <tableColumn id="8" name="Feb-17" totalsRowFunction="sum" dataDxfId="35" totalsRowDxfId="34" dataCellStyle="Currency">
      <calculatedColumnFormula>IF('Revenue Input'!$F11 = "August",'Revenue Input'!$E11,0)</calculatedColumnFormula>
    </tableColumn>
    <tableColumn id="9" name="Mar-17" totalsRowFunction="sum" dataDxfId="33" totalsRowDxfId="32" dataCellStyle="Currency">
      <calculatedColumnFormula>IF('Revenue Input'!$F11 = "September",'Revenue Input'!$E11,0)</calculatedColumnFormula>
    </tableColumn>
    <tableColumn id="10" name="Apr-17" totalsRowFunction="sum" dataDxfId="31" totalsRowDxfId="30" dataCellStyle="Currency">
      <calculatedColumnFormula>IF('Revenue Input'!$F11 = "October",'Revenue Input'!$E11,0)</calculatedColumnFormula>
    </tableColumn>
    <tableColumn id="11" name="May-17" totalsRowFunction="sum" dataDxfId="29" totalsRowDxfId="28" dataCellStyle="Currency">
      <calculatedColumnFormula>IF('Revenue Input'!$F11 = "November",'Revenue Input'!$E11,0)</calculatedColumnFormula>
    </tableColumn>
    <tableColumn id="12" name="Jun-17" totalsRowFunction="sum" dataDxfId="27" totalsRowDxfId="26" dataCellStyle="Currency">
      <calculatedColumnFormula>IF('Revenue Input'!$F11 = "December",'Revenue Input'!$E11,0)</calculatedColumnFormula>
    </tableColumn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id="7" name="Table7" displayName="Table7" ref="A7:L32" totalsRowCount="1" headerRowDxfId="25" dataDxfId="24" dataCellStyle="Currency">
  <autoFilter ref="A7:L31"/>
  <tableColumns count="12">
    <tableColumn id="1" name="Jul-16" totalsRowFunction="sum" dataDxfId="23" totalsRowDxfId="22" dataCellStyle="Currency">
      <calculatedColumnFormula>IF('Revenue Input'!$F11 = "January",'Revenue Input'!$G11,0)</calculatedColumnFormula>
    </tableColumn>
    <tableColumn id="2" name="Aug-16" totalsRowFunction="sum" dataDxfId="21" totalsRowDxfId="20" dataCellStyle="Currency">
      <calculatedColumnFormula>IF('Revenue Input'!$F11 = "February",'Revenue Input'!$G11,0)</calculatedColumnFormula>
    </tableColumn>
    <tableColumn id="3" name="Sep-16" totalsRowFunction="sum" dataDxfId="19" totalsRowDxfId="18" dataCellStyle="Currency">
      <calculatedColumnFormula>IF('Revenue Input'!$F11 = "March",'Revenue Input'!$G11,0)</calculatedColumnFormula>
    </tableColumn>
    <tableColumn id="4" name="Oct-16" totalsRowFunction="sum" dataDxfId="17" totalsRowDxfId="16" dataCellStyle="Currency">
      <calculatedColumnFormula>IF('Revenue Input'!$F11 = "April",'Revenue Input'!$G11,0)</calculatedColumnFormula>
    </tableColumn>
    <tableColumn id="5" name="Nov-16" totalsRowFunction="sum" dataDxfId="15" totalsRowDxfId="14" dataCellStyle="Currency">
      <calculatedColumnFormula>IF('Revenue Input'!$F11 = "May",'Revenue Input'!$G11,0)</calculatedColumnFormula>
    </tableColumn>
    <tableColumn id="6" name="Dec-16" totalsRowFunction="sum" dataDxfId="13" totalsRowDxfId="12" dataCellStyle="Currency">
      <calculatedColumnFormula>IF('Revenue Input'!$F11 = "June",'Revenue Input'!$G11,0)</calculatedColumnFormula>
    </tableColumn>
    <tableColumn id="7" name="Jan-17" totalsRowFunction="sum" dataDxfId="11" totalsRowDxfId="10" dataCellStyle="Currency">
      <calculatedColumnFormula>IF('Revenue Input'!$F11 = "July",'Revenue Input'!$G11,0)</calculatedColumnFormula>
    </tableColumn>
    <tableColumn id="8" name="Feb-17" totalsRowFunction="sum" dataDxfId="9" totalsRowDxfId="8" dataCellStyle="Currency">
      <calculatedColumnFormula>IF('Revenue Input'!$F11 = "August",'Revenue Input'!$G11,0)</calculatedColumnFormula>
    </tableColumn>
    <tableColumn id="9" name="Mar-17" totalsRowFunction="sum" dataDxfId="7" totalsRowDxfId="6" dataCellStyle="Currency">
      <calculatedColumnFormula>IF('Revenue Input'!$F11 = "September",'Revenue Input'!$G11,0)</calculatedColumnFormula>
    </tableColumn>
    <tableColumn id="10" name="Apr-17" totalsRowFunction="sum" dataDxfId="5" totalsRowDxfId="4" dataCellStyle="Currency">
      <calculatedColumnFormula>IF('Revenue Input'!$F11 = "October",'Revenue Input'!$G11,0)</calculatedColumnFormula>
    </tableColumn>
    <tableColumn id="11" name="May-17" totalsRowFunction="sum" dataDxfId="3" totalsRowDxfId="2" dataCellStyle="Currency">
      <calculatedColumnFormula>IF('Revenue Input'!$F11 = "November",'Revenue Input'!$G11,0)</calculatedColumnFormula>
    </tableColumn>
    <tableColumn id="12" name="Jun-17" totalsRowFunction="sum" dataDxfId="1" totalsRowDxfId="0" dataCellStyle="Currency">
      <calculatedColumnFormula>IF('Revenue Input'!$F11 = "December",'Revenue Input'!$G11,0)</calculatedColumnFormula>
    </tableColumn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G35"/>
  <sheetViews>
    <sheetView showGridLines="0" tabSelected="1" workbookViewId="0"/>
  </sheetViews>
  <sheetFormatPr defaultRowHeight="12.75" x14ac:dyDescent="0.2"/>
  <cols>
    <col min="1" max="1" width="33.85546875" style="9" customWidth="1"/>
    <col min="2" max="2" width="16.42578125" style="9" customWidth="1"/>
    <col min="3" max="7" width="14.42578125" style="9" customWidth="1"/>
    <col min="8" max="16384" width="9.140625" style="9"/>
  </cols>
  <sheetData>
    <row r="1" spans="1:7" ht="15.75" x14ac:dyDescent="0.25">
      <c r="A1" s="17" t="s">
        <v>40</v>
      </c>
      <c r="B1" s="7"/>
      <c r="C1" s="7"/>
      <c r="D1" s="7"/>
      <c r="E1" s="7"/>
      <c r="F1" s="7"/>
      <c r="G1" s="8"/>
    </row>
    <row r="2" spans="1:7" ht="18" x14ac:dyDescent="0.25">
      <c r="A2" s="18" t="s">
        <v>57</v>
      </c>
      <c r="B2" s="7"/>
      <c r="C2" s="7"/>
      <c r="D2" s="7"/>
      <c r="E2" s="7"/>
      <c r="F2" s="7"/>
      <c r="G2" s="8"/>
    </row>
    <row r="3" spans="1:7" x14ac:dyDescent="0.2">
      <c r="A3" s="10" t="s">
        <v>52</v>
      </c>
      <c r="B3" s="7"/>
      <c r="C3" s="7"/>
      <c r="D3" s="7"/>
      <c r="E3" s="7"/>
      <c r="F3" s="7"/>
      <c r="G3" s="8"/>
    </row>
    <row r="4" spans="1:7" x14ac:dyDescent="0.2">
      <c r="A4" s="11" t="s">
        <v>41</v>
      </c>
      <c r="B4" s="12"/>
      <c r="C4" s="12"/>
      <c r="D4" s="12"/>
      <c r="E4" s="12"/>
      <c r="F4" s="12"/>
      <c r="G4" s="12"/>
    </row>
    <row r="5" spans="1:7" ht="15" x14ac:dyDescent="0.25">
      <c r="A5" s="13"/>
      <c r="B5" s="12"/>
      <c r="C5" s="12"/>
      <c r="D5" s="12"/>
      <c r="E5" s="12"/>
      <c r="F5" s="12"/>
      <c r="G5" s="12"/>
    </row>
    <row r="6" spans="1:7" x14ac:dyDescent="0.2">
      <c r="A6" s="21" t="s">
        <v>53</v>
      </c>
      <c r="B6" s="22">
        <v>42552</v>
      </c>
      <c r="C6" s="12"/>
      <c r="D6" s="12"/>
      <c r="E6" s="12"/>
      <c r="F6" s="12"/>
      <c r="G6" s="12"/>
    </row>
    <row r="7" spans="1:7" ht="8.25" customHeight="1" x14ac:dyDescent="0.25">
      <c r="A7" s="14"/>
      <c r="B7" s="12"/>
      <c r="C7" s="12"/>
      <c r="D7" s="12"/>
      <c r="E7" s="12"/>
      <c r="F7" s="12"/>
      <c r="G7" s="12"/>
    </row>
    <row r="8" spans="1:7" ht="13.5" customHeight="1" x14ac:dyDescent="0.2">
      <c r="A8" s="15" t="s">
        <v>56</v>
      </c>
      <c r="B8" s="7"/>
      <c r="C8" s="7"/>
      <c r="D8" s="7"/>
      <c r="E8" s="7"/>
      <c r="F8" s="7"/>
      <c r="G8" s="8"/>
    </row>
    <row r="9" spans="1:7" ht="3" customHeight="1" x14ac:dyDescent="0.2">
      <c r="A9" s="15"/>
      <c r="B9" s="7"/>
      <c r="C9" s="7"/>
      <c r="D9" s="7"/>
      <c r="E9" s="7"/>
      <c r="F9" s="7"/>
      <c r="G9" s="8"/>
    </row>
    <row r="10" spans="1:7" s="16" customFormat="1" ht="33" customHeight="1" x14ac:dyDescent="0.2">
      <c r="A10" s="20" t="s">
        <v>42</v>
      </c>
      <c r="B10" s="20" t="s">
        <v>44</v>
      </c>
      <c r="C10" s="20" t="s">
        <v>45</v>
      </c>
      <c r="D10" s="20" t="s">
        <v>54</v>
      </c>
      <c r="E10" s="20" t="s">
        <v>46</v>
      </c>
      <c r="F10" s="20" t="s">
        <v>47</v>
      </c>
      <c r="G10" s="20" t="s">
        <v>43</v>
      </c>
    </row>
    <row r="11" spans="1:7" x14ac:dyDescent="0.2">
      <c r="A11" s="23" t="s">
        <v>0</v>
      </c>
      <c r="B11" s="19" t="s">
        <v>1</v>
      </c>
      <c r="C11" s="24">
        <v>150000</v>
      </c>
      <c r="D11" s="25">
        <v>120000</v>
      </c>
      <c r="E11" s="25">
        <v>90000</v>
      </c>
      <c r="F11" s="19" t="s">
        <v>2</v>
      </c>
      <c r="G11" s="26">
        <f>(C11+4*D11+E11)/6</f>
        <v>120000</v>
      </c>
    </row>
    <row r="12" spans="1:7" x14ac:dyDescent="0.2">
      <c r="A12" s="23" t="s">
        <v>3</v>
      </c>
      <c r="B12" s="19" t="s">
        <v>4</v>
      </c>
      <c r="C12" s="24">
        <v>145200</v>
      </c>
      <c r="D12" s="25">
        <v>122000</v>
      </c>
      <c r="E12" s="25">
        <v>89000</v>
      </c>
      <c r="F12" s="19" t="s">
        <v>5</v>
      </c>
      <c r="G12" s="26">
        <f t="shared" ref="G12:G34" si="0">(C12+4*D12+E12)/6</f>
        <v>120366.66666666667</v>
      </c>
    </row>
    <row r="13" spans="1:7" x14ac:dyDescent="0.2">
      <c r="A13" s="23" t="s">
        <v>58</v>
      </c>
      <c r="B13" s="19" t="s">
        <v>6</v>
      </c>
      <c r="C13" s="24">
        <v>162500</v>
      </c>
      <c r="D13" s="25">
        <v>120000</v>
      </c>
      <c r="E13" s="25">
        <v>84000</v>
      </c>
      <c r="F13" s="19" t="s">
        <v>7</v>
      </c>
      <c r="G13" s="26">
        <f t="shared" si="0"/>
        <v>121083.33333333333</v>
      </c>
    </row>
    <row r="14" spans="1:7" x14ac:dyDescent="0.2">
      <c r="A14" s="23" t="s">
        <v>8</v>
      </c>
      <c r="B14" s="19" t="s">
        <v>9</v>
      </c>
      <c r="C14" s="24">
        <v>147500</v>
      </c>
      <c r="D14" s="25">
        <v>125000</v>
      </c>
      <c r="E14" s="25">
        <v>99000</v>
      </c>
      <c r="F14" s="19" t="s">
        <v>10</v>
      </c>
      <c r="G14" s="26">
        <f t="shared" si="0"/>
        <v>124416.66666666667</v>
      </c>
    </row>
    <row r="15" spans="1:7" x14ac:dyDescent="0.2">
      <c r="A15" s="23" t="s">
        <v>11</v>
      </c>
      <c r="B15" s="19" t="s">
        <v>55</v>
      </c>
      <c r="C15" s="24">
        <v>148000</v>
      </c>
      <c r="D15" s="25">
        <v>140000</v>
      </c>
      <c r="E15" s="25">
        <v>132000</v>
      </c>
      <c r="F15" s="19" t="s">
        <v>12</v>
      </c>
      <c r="G15" s="26">
        <f t="shared" si="0"/>
        <v>140000</v>
      </c>
    </row>
    <row r="16" spans="1:7" x14ac:dyDescent="0.2">
      <c r="A16" s="23" t="s">
        <v>13</v>
      </c>
      <c r="B16" s="19" t="s">
        <v>14</v>
      </c>
      <c r="C16" s="24">
        <v>175000</v>
      </c>
      <c r="D16" s="25">
        <v>150000</v>
      </c>
      <c r="E16" s="25">
        <v>125000</v>
      </c>
      <c r="F16" s="19" t="s">
        <v>15</v>
      </c>
      <c r="G16" s="26">
        <f t="shared" si="0"/>
        <v>150000</v>
      </c>
    </row>
    <row r="17" spans="1:7" x14ac:dyDescent="0.2">
      <c r="A17" s="23" t="s">
        <v>16</v>
      </c>
      <c r="B17" s="19" t="s">
        <v>9</v>
      </c>
      <c r="C17" s="24">
        <v>149000</v>
      </c>
      <c r="D17" s="25">
        <v>125000</v>
      </c>
      <c r="E17" s="25">
        <v>101000</v>
      </c>
      <c r="F17" s="19" t="s">
        <v>17</v>
      </c>
      <c r="G17" s="26">
        <f t="shared" si="0"/>
        <v>125000</v>
      </c>
    </row>
    <row r="18" spans="1:7" x14ac:dyDescent="0.2">
      <c r="A18" s="23" t="s">
        <v>18</v>
      </c>
      <c r="B18" s="19" t="s">
        <v>6</v>
      </c>
      <c r="C18" s="24">
        <v>142000</v>
      </c>
      <c r="D18" s="25">
        <v>131000</v>
      </c>
      <c r="E18" s="25">
        <v>119000</v>
      </c>
      <c r="F18" s="19" t="s">
        <v>19</v>
      </c>
      <c r="G18" s="26">
        <f t="shared" si="0"/>
        <v>130833.33333333333</v>
      </c>
    </row>
    <row r="19" spans="1:7" x14ac:dyDescent="0.2">
      <c r="A19" s="23" t="s">
        <v>20</v>
      </c>
      <c r="B19" s="19" t="s">
        <v>1</v>
      </c>
      <c r="C19" s="24">
        <v>189900</v>
      </c>
      <c r="D19" s="25">
        <v>175000</v>
      </c>
      <c r="E19" s="25">
        <v>145000</v>
      </c>
      <c r="F19" s="19" t="s">
        <v>21</v>
      </c>
      <c r="G19" s="26">
        <f t="shared" si="0"/>
        <v>172483.33333333334</v>
      </c>
    </row>
    <row r="20" spans="1:7" x14ac:dyDescent="0.2">
      <c r="A20" s="23" t="s">
        <v>59</v>
      </c>
      <c r="B20" s="19" t="s">
        <v>9</v>
      </c>
      <c r="C20" s="24">
        <v>172500</v>
      </c>
      <c r="D20" s="25">
        <v>156000</v>
      </c>
      <c r="E20" s="25">
        <v>142000</v>
      </c>
      <c r="F20" s="19" t="s">
        <v>22</v>
      </c>
      <c r="G20" s="26">
        <f t="shared" si="0"/>
        <v>156416.66666666666</v>
      </c>
    </row>
    <row r="21" spans="1:7" x14ac:dyDescent="0.2">
      <c r="A21" s="23" t="s">
        <v>23</v>
      </c>
      <c r="B21" s="19" t="s">
        <v>4</v>
      </c>
      <c r="C21" s="24">
        <v>163500</v>
      </c>
      <c r="D21" s="25">
        <v>146000</v>
      </c>
      <c r="E21" s="25">
        <v>123000</v>
      </c>
      <c r="F21" s="19" t="s">
        <v>24</v>
      </c>
      <c r="G21" s="26">
        <f t="shared" si="0"/>
        <v>145083.33333333334</v>
      </c>
    </row>
    <row r="22" spans="1:7" x14ac:dyDescent="0.2">
      <c r="A22" s="23" t="s">
        <v>25</v>
      </c>
      <c r="B22" s="19" t="s">
        <v>4</v>
      </c>
      <c r="C22" s="24">
        <v>155500</v>
      </c>
      <c r="D22" s="25">
        <v>150000</v>
      </c>
      <c r="E22" s="25">
        <v>141000</v>
      </c>
      <c r="F22" s="19" t="s">
        <v>26</v>
      </c>
      <c r="G22" s="26">
        <f t="shared" si="0"/>
        <v>149416.66666666666</v>
      </c>
    </row>
    <row r="23" spans="1:7" x14ac:dyDescent="0.2">
      <c r="A23" s="23" t="s">
        <v>27</v>
      </c>
      <c r="B23" s="19" t="s">
        <v>1</v>
      </c>
      <c r="C23" s="24">
        <v>166000</v>
      </c>
      <c r="D23" s="25">
        <v>133000</v>
      </c>
      <c r="E23" s="25">
        <v>112000</v>
      </c>
      <c r="F23" s="19" t="s">
        <v>2</v>
      </c>
      <c r="G23" s="26">
        <f t="shared" si="0"/>
        <v>135000</v>
      </c>
    </row>
    <row r="24" spans="1:7" x14ac:dyDescent="0.2">
      <c r="A24" s="23" t="s">
        <v>28</v>
      </c>
      <c r="B24" s="19" t="s">
        <v>6</v>
      </c>
      <c r="C24" s="24">
        <v>180000</v>
      </c>
      <c r="D24" s="25">
        <v>170000</v>
      </c>
      <c r="E24" s="25">
        <v>160000</v>
      </c>
      <c r="F24" s="19" t="s">
        <v>7</v>
      </c>
      <c r="G24" s="26">
        <f t="shared" si="0"/>
        <v>170000</v>
      </c>
    </row>
    <row r="25" spans="1:7" x14ac:dyDescent="0.2">
      <c r="A25" s="23" t="s">
        <v>29</v>
      </c>
      <c r="B25" s="19" t="s">
        <v>30</v>
      </c>
      <c r="C25" s="24">
        <v>140000</v>
      </c>
      <c r="D25" s="25">
        <v>120000</v>
      </c>
      <c r="E25" s="25">
        <v>100000</v>
      </c>
      <c r="F25" s="19" t="s">
        <v>12</v>
      </c>
      <c r="G25" s="26">
        <f t="shared" si="0"/>
        <v>120000</v>
      </c>
    </row>
    <row r="26" spans="1:7" x14ac:dyDescent="0.2">
      <c r="A26" s="23" t="s">
        <v>31</v>
      </c>
      <c r="B26" s="19" t="s">
        <v>14</v>
      </c>
      <c r="C26" s="24">
        <v>155000</v>
      </c>
      <c r="D26" s="25">
        <v>135000</v>
      </c>
      <c r="E26" s="25">
        <v>115000</v>
      </c>
      <c r="F26" s="19" t="s">
        <v>15</v>
      </c>
      <c r="G26" s="26">
        <f t="shared" si="0"/>
        <v>135000</v>
      </c>
    </row>
    <row r="27" spans="1:7" x14ac:dyDescent="0.2">
      <c r="A27" s="23" t="s">
        <v>32</v>
      </c>
      <c r="B27" s="19" t="s">
        <v>55</v>
      </c>
      <c r="C27" s="24">
        <v>173200</v>
      </c>
      <c r="D27" s="25">
        <v>168500</v>
      </c>
      <c r="E27" s="25">
        <v>161900</v>
      </c>
      <c r="F27" s="19" t="s">
        <v>22</v>
      </c>
      <c r="G27" s="26">
        <f t="shared" si="0"/>
        <v>168183.33333333334</v>
      </c>
    </row>
    <row r="28" spans="1:7" x14ac:dyDescent="0.2">
      <c r="A28" s="23" t="s">
        <v>33</v>
      </c>
      <c r="B28" s="19" t="s">
        <v>30</v>
      </c>
      <c r="C28" s="24">
        <v>146500</v>
      </c>
      <c r="D28" s="25">
        <v>142400</v>
      </c>
      <c r="E28" s="25">
        <v>137500</v>
      </c>
      <c r="F28" s="19" t="s">
        <v>26</v>
      </c>
      <c r="G28" s="26">
        <f t="shared" si="0"/>
        <v>142266.66666666666</v>
      </c>
    </row>
    <row r="29" spans="1:7" x14ac:dyDescent="0.2">
      <c r="A29" s="23" t="s">
        <v>34</v>
      </c>
      <c r="B29" s="19" t="s">
        <v>14</v>
      </c>
      <c r="C29" s="24">
        <v>156750</v>
      </c>
      <c r="D29" s="25">
        <v>152500</v>
      </c>
      <c r="E29" s="25">
        <v>145200</v>
      </c>
      <c r="F29" s="19" t="s">
        <v>24</v>
      </c>
      <c r="G29" s="26">
        <f t="shared" si="0"/>
        <v>151991.66666666666</v>
      </c>
    </row>
    <row r="30" spans="1:7" x14ac:dyDescent="0.2">
      <c r="A30" s="23" t="s">
        <v>35</v>
      </c>
      <c r="B30" s="19" t="s">
        <v>55</v>
      </c>
      <c r="C30" s="24">
        <v>162000</v>
      </c>
      <c r="D30" s="25">
        <v>142000</v>
      </c>
      <c r="E30" s="25">
        <v>122000</v>
      </c>
      <c r="F30" s="19" t="s">
        <v>5</v>
      </c>
      <c r="G30" s="26">
        <f t="shared" si="0"/>
        <v>142000</v>
      </c>
    </row>
    <row r="31" spans="1:7" x14ac:dyDescent="0.2">
      <c r="A31" s="23" t="s">
        <v>36</v>
      </c>
      <c r="B31" s="19" t="s">
        <v>9</v>
      </c>
      <c r="C31" s="24">
        <v>157000</v>
      </c>
      <c r="D31" s="25">
        <v>143000</v>
      </c>
      <c r="E31" s="25">
        <v>127000</v>
      </c>
      <c r="F31" s="19" t="s">
        <v>7</v>
      </c>
      <c r="G31" s="26">
        <f t="shared" si="0"/>
        <v>142666.66666666666</v>
      </c>
    </row>
    <row r="32" spans="1:7" x14ac:dyDescent="0.2">
      <c r="A32" s="23" t="s">
        <v>37</v>
      </c>
      <c r="B32" s="19" t="s">
        <v>30</v>
      </c>
      <c r="C32" s="24">
        <v>173000</v>
      </c>
      <c r="D32" s="25">
        <v>165000</v>
      </c>
      <c r="E32" s="25">
        <v>154000</v>
      </c>
      <c r="F32" s="19" t="s">
        <v>10</v>
      </c>
      <c r="G32" s="26">
        <f t="shared" si="0"/>
        <v>164500</v>
      </c>
    </row>
    <row r="33" spans="1:7" x14ac:dyDescent="0.2">
      <c r="A33" s="23" t="s">
        <v>38</v>
      </c>
      <c r="B33" s="19" t="s">
        <v>9</v>
      </c>
      <c r="C33" s="24">
        <v>171000</v>
      </c>
      <c r="D33" s="25">
        <v>161000</v>
      </c>
      <c r="E33" s="25">
        <v>151000</v>
      </c>
      <c r="F33" s="19" t="s">
        <v>19</v>
      </c>
      <c r="G33" s="26">
        <f t="shared" si="0"/>
        <v>161000</v>
      </c>
    </row>
    <row r="34" spans="1:7" x14ac:dyDescent="0.2">
      <c r="A34" s="23" t="s">
        <v>39</v>
      </c>
      <c r="B34" s="19" t="s">
        <v>4</v>
      </c>
      <c r="C34" s="24">
        <v>168000</v>
      </c>
      <c r="D34" s="25">
        <v>146000</v>
      </c>
      <c r="E34" s="25">
        <v>129000</v>
      </c>
      <c r="F34" s="19" t="s">
        <v>21</v>
      </c>
      <c r="G34" s="26">
        <f t="shared" si="0"/>
        <v>146833.33333333334</v>
      </c>
    </row>
    <row r="35" spans="1:7" x14ac:dyDescent="0.2">
      <c r="A35" s="23" t="s">
        <v>60</v>
      </c>
      <c r="B35" s="19"/>
      <c r="C35" s="27">
        <f>SUBTOTAL(109,Table2[Optimistic
forecast])</f>
        <v>3849050</v>
      </c>
      <c r="D35" s="28">
        <f>SUBTOTAL(109,Table2[Most likely
forecast])</f>
        <v>3438400</v>
      </c>
      <c r="E35" s="28">
        <f>SUBTOTAL(109,Table2[Pessimistic
forecast])</f>
        <v>3004600</v>
      </c>
      <c r="F35" s="19"/>
      <c r="G35" s="26">
        <f>SUBTOTAL(109,Table2[Mean
forecast])</f>
        <v>3434541.6666666665</v>
      </c>
    </row>
  </sheetData>
  <phoneticPr fontId="6" type="noConversion"/>
  <pageMargins left="0.75" right="0.75" top="1" bottom="1" header="0.5" footer="0.5"/>
  <pageSetup orientation="landscape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M33"/>
  <sheetViews>
    <sheetView showGridLines="0" showZeros="0" showOutlineSymbols="0" defaultGridColor="0" colorId="8" workbookViewId="0">
      <selection sqref="A1:D1"/>
    </sheetView>
  </sheetViews>
  <sheetFormatPr defaultRowHeight="12.75" x14ac:dyDescent="0.2"/>
  <cols>
    <col min="1" max="12" width="15.42578125" style="9" customWidth="1"/>
    <col min="13" max="13" width="17.85546875" style="9" customWidth="1"/>
    <col min="14" max="16384" width="9.140625" style="9"/>
  </cols>
  <sheetData>
    <row r="1" spans="1:12" ht="15.75" x14ac:dyDescent="0.25">
      <c r="A1" s="45" t="str">
        <f>'Revenue Input'!A1</f>
        <v xml:space="preserve">[Company Name] </v>
      </c>
      <c r="B1" s="46"/>
      <c r="C1" s="46"/>
      <c r="D1" s="43"/>
      <c r="E1" s="12"/>
      <c r="F1" s="12"/>
      <c r="G1" s="12"/>
      <c r="H1" s="12"/>
      <c r="I1" s="8"/>
      <c r="J1" s="8"/>
      <c r="K1" s="8"/>
      <c r="L1" s="8"/>
    </row>
    <row r="2" spans="1:12" s="29" customFormat="1" ht="18" x14ac:dyDescent="0.25">
      <c r="A2" s="42" t="s">
        <v>48</v>
      </c>
      <c r="B2" s="43"/>
      <c r="C2" s="43"/>
      <c r="D2" s="43"/>
    </row>
    <row r="3" spans="1:12" x14ac:dyDescent="0.2">
      <c r="A3" s="44" t="s">
        <v>52</v>
      </c>
      <c r="B3" s="43"/>
      <c r="C3" s="43"/>
      <c r="D3" s="43"/>
      <c r="E3" s="12"/>
      <c r="F3" s="12"/>
      <c r="G3" s="12"/>
      <c r="H3" s="12"/>
      <c r="I3" s="8"/>
      <c r="J3" s="8"/>
      <c r="K3" s="8"/>
      <c r="L3" s="8"/>
    </row>
    <row r="4" spans="1:12" ht="12.75" customHeight="1" x14ac:dyDescent="0.2">
      <c r="A4" s="11" t="s">
        <v>41</v>
      </c>
      <c r="B4" s="12"/>
      <c r="C4" s="12"/>
      <c r="D4" s="12"/>
      <c r="E4" s="12"/>
      <c r="F4" s="12"/>
      <c r="G4" s="12"/>
      <c r="H4" s="12"/>
      <c r="I4" s="8"/>
      <c r="J4" s="8"/>
      <c r="K4" s="8"/>
      <c r="L4" s="8"/>
    </row>
    <row r="5" spans="1:12" ht="13.5" customHeight="1" x14ac:dyDescent="0.2">
      <c r="A5" s="11"/>
      <c r="B5" s="12"/>
      <c r="C5" s="12"/>
      <c r="D5" s="12"/>
      <c r="E5" s="12"/>
      <c r="F5" s="12"/>
      <c r="G5" s="12"/>
      <c r="H5" s="12"/>
      <c r="I5" s="8"/>
      <c r="J5" s="8"/>
      <c r="K5" s="8"/>
      <c r="L5" s="8"/>
    </row>
    <row r="6" spans="1:12" ht="13.5" customHeight="1" x14ac:dyDescent="0.2">
      <c r="A6" s="30" t="s">
        <v>73</v>
      </c>
      <c r="B6" s="12"/>
      <c r="C6" s="12"/>
      <c r="D6" s="12"/>
      <c r="E6" s="12"/>
      <c r="F6" s="12"/>
      <c r="G6" s="12"/>
      <c r="H6" s="12"/>
      <c r="I6" s="8"/>
      <c r="J6" s="8"/>
      <c r="K6" s="8"/>
      <c r="L6" s="8"/>
    </row>
    <row r="7" spans="1:12" s="16" customFormat="1" ht="21" customHeight="1" x14ac:dyDescent="0.2">
      <c r="A7" s="31" t="s">
        <v>61</v>
      </c>
      <c r="B7" s="31" t="s">
        <v>62</v>
      </c>
      <c r="C7" s="31" t="s">
        <v>63</v>
      </c>
      <c r="D7" s="31" t="s">
        <v>64</v>
      </c>
      <c r="E7" s="31" t="s">
        <v>65</v>
      </c>
      <c r="F7" s="31" t="s">
        <v>66</v>
      </c>
      <c r="G7" s="31" t="s">
        <v>67</v>
      </c>
      <c r="H7" s="31" t="s">
        <v>68</v>
      </c>
      <c r="I7" s="31" t="s">
        <v>69</v>
      </c>
      <c r="J7" s="31" t="s">
        <v>70</v>
      </c>
      <c r="K7" s="31" t="s">
        <v>71</v>
      </c>
      <c r="L7" s="31" t="s">
        <v>72</v>
      </c>
    </row>
    <row r="8" spans="1:12" x14ac:dyDescent="0.2">
      <c r="A8" s="32">
        <f>IF('Revenue Input'!$F11 = "January",'Revenue Input'!$C11,0)</f>
        <v>150000</v>
      </c>
      <c r="B8" s="32">
        <f>IF('Revenue Input'!$F11 = "February",'Revenue Input'!$C11,0)</f>
        <v>0</v>
      </c>
      <c r="C8" s="32">
        <f>IF('Revenue Input'!$F11 = "March",'Revenue Input'!$C11,0)</f>
        <v>0</v>
      </c>
      <c r="D8" s="32">
        <f>IF('Revenue Input'!$F11 = "April",'Revenue Input'!$C11,0)</f>
        <v>0</v>
      </c>
      <c r="E8" s="32">
        <f>IF('Revenue Input'!$F11 = "May",'Revenue Input'!$C11,0)</f>
        <v>0</v>
      </c>
      <c r="F8" s="32">
        <f>IF('Revenue Input'!$F11 = "June",'Revenue Input'!$C11,0)</f>
        <v>0</v>
      </c>
      <c r="G8" s="32">
        <f>IF('Revenue Input'!$F11 = "July",'Revenue Input'!$C11,0)</f>
        <v>0</v>
      </c>
      <c r="H8" s="32">
        <f>IF('Revenue Input'!$F11 = "August",'Revenue Input'!$C11,0)</f>
        <v>0</v>
      </c>
      <c r="I8" s="32">
        <f>IF('Revenue Input'!$F11 = "September",'Revenue Input'!$C11,0)</f>
        <v>0</v>
      </c>
      <c r="J8" s="32">
        <f>IF('Revenue Input'!$F11 = "October",'Revenue Input'!$C11,0)</f>
        <v>0</v>
      </c>
      <c r="K8" s="32">
        <f>IF('Revenue Input'!$F11 = "November",'Revenue Input'!$C11,0)</f>
        <v>0</v>
      </c>
      <c r="L8" s="32">
        <f>IF('Revenue Input'!$F11 = "December",'Revenue Input'!$C11,0)</f>
        <v>0</v>
      </c>
    </row>
    <row r="9" spans="1:12" x14ac:dyDescent="0.2">
      <c r="A9" s="32">
        <f>IF('Revenue Input'!$F12 = "January",'Revenue Input'!$C12,0)</f>
        <v>0</v>
      </c>
      <c r="B9" s="32">
        <f>IF('Revenue Input'!$F12 = "February",'Revenue Input'!$C12,0)</f>
        <v>145200</v>
      </c>
      <c r="C9" s="32">
        <f>IF('Revenue Input'!$F12 = "March",'Revenue Input'!$C12,0)</f>
        <v>0</v>
      </c>
      <c r="D9" s="32">
        <f>IF('Revenue Input'!$F12 = "April",'Revenue Input'!$C12,0)</f>
        <v>0</v>
      </c>
      <c r="E9" s="32">
        <f>IF('Revenue Input'!$F12 = "May",'Revenue Input'!$C12,0)</f>
        <v>0</v>
      </c>
      <c r="F9" s="32">
        <f>IF('Revenue Input'!$F12 = "June",'Revenue Input'!$C12,0)</f>
        <v>0</v>
      </c>
      <c r="G9" s="32">
        <f>IF('Revenue Input'!$F12 = "July",'Revenue Input'!$C12,0)</f>
        <v>0</v>
      </c>
      <c r="H9" s="32">
        <f>IF('Revenue Input'!$F12 = "August",'Revenue Input'!$C12,0)</f>
        <v>0</v>
      </c>
      <c r="I9" s="32">
        <f>IF('Revenue Input'!$F12 = "September",'Revenue Input'!$C12,0)</f>
        <v>0</v>
      </c>
      <c r="J9" s="32">
        <f>IF('Revenue Input'!$F12 = "October",'Revenue Input'!$C12,0)</f>
        <v>0</v>
      </c>
      <c r="K9" s="32">
        <f>IF('Revenue Input'!$F12 = "November",'Revenue Input'!$C12,0)</f>
        <v>0</v>
      </c>
      <c r="L9" s="32">
        <f>IF('Revenue Input'!$F12 = "December",'Revenue Input'!$C12,0)</f>
        <v>0</v>
      </c>
    </row>
    <row r="10" spans="1:12" x14ac:dyDescent="0.2">
      <c r="A10" s="32">
        <f>IF('Revenue Input'!$F13 = "January",'Revenue Input'!$C13,0)</f>
        <v>0</v>
      </c>
      <c r="B10" s="32">
        <f>IF('Revenue Input'!$F13 = "February",'Revenue Input'!$C13,0)</f>
        <v>0</v>
      </c>
      <c r="C10" s="32">
        <f>IF('Revenue Input'!$F13 = "March",'Revenue Input'!$C13,0)</f>
        <v>162500</v>
      </c>
      <c r="D10" s="32">
        <f>IF('Revenue Input'!$F13 = "April",'Revenue Input'!$C13,0)</f>
        <v>0</v>
      </c>
      <c r="E10" s="32">
        <f>IF('Revenue Input'!$F13 = "May",'Revenue Input'!$C13,0)</f>
        <v>0</v>
      </c>
      <c r="F10" s="32">
        <f>IF('Revenue Input'!$F13 = "June",'Revenue Input'!$C13,0)</f>
        <v>0</v>
      </c>
      <c r="G10" s="32">
        <f>IF('Revenue Input'!$F13 = "July",'Revenue Input'!$C13,0)</f>
        <v>0</v>
      </c>
      <c r="H10" s="32">
        <f>IF('Revenue Input'!$F13 = "August",'Revenue Input'!$C13,0)</f>
        <v>0</v>
      </c>
      <c r="I10" s="32">
        <f>IF('Revenue Input'!$F13 = "September",'Revenue Input'!$C13,0)</f>
        <v>0</v>
      </c>
      <c r="J10" s="32">
        <f>IF('Revenue Input'!$F13 = "October",'Revenue Input'!$C13,0)</f>
        <v>0</v>
      </c>
      <c r="K10" s="32">
        <f>IF('Revenue Input'!$F13 = "November",'Revenue Input'!$C13,0)</f>
        <v>0</v>
      </c>
      <c r="L10" s="32">
        <f>IF('Revenue Input'!$F13 = "December",'Revenue Input'!$C13,0)</f>
        <v>0</v>
      </c>
    </row>
    <row r="11" spans="1:12" x14ac:dyDescent="0.2">
      <c r="A11" s="32">
        <f>IF('Revenue Input'!$F14 = "January",'Revenue Input'!$C14,0)</f>
        <v>0</v>
      </c>
      <c r="B11" s="32">
        <f>IF('Revenue Input'!$F14 = "February",'Revenue Input'!$C14,0)</f>
        <v>0</v>
      </c>
      <c r="C11" s="32">
        <f>IF('Revenue Input'!$F14 = "March",'Revenue Input'!$C14,0)</f>
        <v>0</v>
      </c>
      <c r="D11" s="32">
        <f>IF('Revenue Input'!$F14 = "April",'Revenue Input'!$C14,0)</f>
        <v>147500</v>
      </c>
      <c r="E11" s="32">
        <f>IF('Revenue Input'!$F14 = "May",'Revenue Input'!$C14,0)</f>
        <v>0</v>
      </c>
      <c r="F11" s="32">
        <f>IF('Revenue Input'!$F14 = "June",'Revenue Input'!$C14,0)</f>
        <v>0</v>
      </c>
      <c r="G11" s="32">
        <f>IF('Revenue Input'!$F14 = "July",'Revenue Input'!$C14,0)</f>
        <v>0</v>
      </c>
      <c r="H11" s="32">
        <f>IF('Revenue Input'!$F14 = "August",'Revenue Input'!$C14,0)</f>
        <v>0</v>
      </c>
      <c r="I11" s="32">
        <f>IF('Revenue Input'!$F14 = "September",'Revenue Input'!$C14,0)</f>
        <v>0</v>
      </c>
      <c r="J11" s="32">
        <f>IF('Revenue Input'!$F14 = "October",'Revenue Input'!$C14,0)</f>
        <v>0</v>
      </c>
      <c r="K11" s="32">
        <f>IF('Revenue Input'!$F14 = "November",'Revenue Input'!$C14,0)</f>
        <v>0</v>
      </c>
      <c r="L11" s="32">
        <f>IF('Revenue Input'!$F14 = "December",'Revenue Input'!$C14,0)</f>
        <v>0</v>
      </c>
    </row>
    <row r="12" spans="1:12" x14ac:dyDescent="0.2">
      <c r="A12" s="32">
        <f>IF('Revenue Input'!$F15 = "January",'Revenue Input'!$C15,0)</f>
        <v>0</v>
      </c>
      <c r="B12" s="32">
        <f>IF('Revenue Input'!$F15 = "February",'Revenue Input'!$C15,0)</f>
        <v>0</v>
      </c>
      <c r="C12" s="32">
        <f>IF('Revenue Input'!$F15 = "March",'Revenue Input'!$C15,0)</f>
        <v>0</v>
      </c>
      <c r="D12" s="32">
        <f>IF('Revenue Input'!$F15 = "April",'Revenue Input'!$C15,0)</f>
        <v>0</v>
      </c>
      <c r="E12" s="32">
        <f>IF('Revenue Input'!$F15 = "May",'Revenue Input'!$C15,0)</f>
        <v>148000</v>
      </c>
      <c r="F12" s="32">
        <f>IF('Revenue Input'!$F15 = "June",'Revenue Input'!$C15,0)</f>
        <v>0</v>
      </c>
      <c r="G12" s="32">
        <f>IF('Revenue Input'!$F15 = "July",'Revenue Input'!$C15,0)</f>
        <v>0</v>
      </c>
      <c r="H12" s="32">
        <f>IF('Revenue Input'!$F15 = "August",'Revenue Input'!$C15,0)</f>
        <v>0</v>
      </c>
      <c r="I12" s="32">
        <f>IF('Revenue Input'!$F15 = "September",'Revenue Input'!$C15,0)</f>
        <v>0</v>
      </c>
      <c r="J12" s="32">
        <f>IF('Revenue Input'!$F15 = "October",'Revenue Input'!$C15,0)</f>
        <v>0</v>
      </c>
      <c r="K12" s="32">
        <f>IF('Revenue Input'!$F15 = "November",'Revenue Input'!$C15,0)</f>
        <v>0</v>
      </c>
      <c r="L12" s="32">
        <f>IF('Revenue Input'!$F15 = "December",'Revenue Input'!$C15,0)</f>
        <v>0</v>
      </c>
    </row>
    <row r="13" spans="1:12" x14ac:dyDescent="0.2">
      <c r="A13" s="32">
        <f>IF('Revenue Input'!$F16 = "January",'Revenue Input'!$C16,0)</f>
        <v>0</v>
      </c>
      <c r="B13" s="32">
        <f>IF('Revenue Input'!$F16 = "February",'Revenue Input'!$C16,0)</f>
        <v>0</v>
      </c>
      <c r="C13" s="32">
        <f>IF('Revenue Input'!$F16 = "March",'Revenue Input'!$C16,0)</f>
        <v>0</v>
      </c>
      <c r="D13" s="32">
        <f>IF('Revenue Input'!$F16 = "April",'Revenue Input'!$C16,0)</f>
        <v>0</v>
      </c>
      <c r="E13" s="32">
        <f>IF('Revenue Input'!$F16 = "May",'Revenue Input'!$C16,0)</f>
        <v>0</v>
      </c>
      <c r="F13" s="32">
        <f>IF('Revenue Input'!$F16 = "June",'Revenue Input'!$C16,0)</f>
        <v>175000</v>
      </c>
      <c r="G13" s="32">
        <f>IF('Revenue Input'!$F16 = "July",'Revenue Input'!$C16,0)</f>
        <v>0</v>
      </c>
      <c r="H13" s="32">
        <f>IF('Revenue Input'!$F16 = "August",'Revenue Input'!$C16,0)</f>
        <v>0</v>
      </c>
      <c r="I13" s="32">
        <f>IF('Revenue Input'!$F16 = "September",'Revenue Input'!$C16,0)</f>
        <v>0</v>
      </c>
      <c r="J13" s="32">
        <f>IF('Revenue Input'!$F16 = "October",'Revenue Input'!$C16,0)</f>
        <v>0</v>
      </c>
      <c r="K13" s="32">
        <f>IF('Revenue Input'!$F16 = "November",'Revenue Input'!$C16,0)</f>
        <v>0</v>
      </c>
      <c r="L13" s="32">
        <f>IF('Revenue Input'!$F16 = "December",'Revenue Input'!$C16,0)</f>
        <v>0</v>
      </c>
    </row>
    <row r="14" spans="1:12" x14ac:dyDescent="0.2">
      <c r="A14" s="32">
        <f>IF('Revenue Input'!$F17 = "January",'Revenue Input'!$C17,0)</f>
        <v>0</v>
      </c>
      <c r="B14" s="32">
        <f>IF('Revenue Input'!$F17 = "February",'Revenue Input'!$C17,0)</f>
        <v>0</v>
      </c>
      <c r="C14" s="32">
        <f>IF('Revenue Input'!$F17 = "March",'Revenue Input'!$C17,0)</f>
        <v>0</v>
      </c>
      <c r="D14" s="32">
        <f>IF('Revenue Input'!$F17 = "April",'Revenue Input'!$C17,0)</f>
        <v>0</v>
      </c>
      <c r="E14" s="32">
        <f>IF('Revenue Input'!$F17 = "May",'Revenue Input'!$C17,0)</f>
        <v>0</v>
      </c>
      <c r="F14" s="32">
        <f>IF('Revenue Input'!$F17 = "June",'Revenue Input'!$C17,0)</f>
        <v>0</v>
      </c>
      <c r="G14" s="32">
        <f>IF('Revenue Input'!$F17 = "July",'Revenue Input'!$C17,0)</f>
        <v>149000</v>
      </c>
      <c r="H14" s="32">
        <f>IF('Revenue Input'!$F17 = "August",'Revenue Input'!$C17,0)</f>
        <v>0</v>
      </c>
      <c r="I14" s="32">
        <f>IF('Revenue Input'!$F17 = "September",'Revenue Input'!$C17,0)</f>
        <v>0</v>
      </c>
      <c r="J14" s="32">
        <f>IF('Revenue Input'!$F17 = "October",'Revenue Input'!$C17,0)</f>
        <v>0</v>
      </c>
      <c r="K14" s="32">
        <f>IF('Revenue Input'!$F17 = "November",'Revenue Input'!$C17,0)</f>
        <v>0</v>
      </c>
      <c r="L14" s="32">
        <f>IF('Revenue Input'!$F17 = "December",'Revenue Input'!$C17,0)</f>
        <v>0</v>
      </c>
    </row>
    <row r="15" spans="1:12" x14ac:dyDescent="0.2">
      <c r="A15" s="32">
        <f>IF('Revenue Input'!$F18 = "January",'Revenue Input'!$C18,0)</f>
        <v>0</v>
      </c>
      <c r="B15" s="32">
        <f>IF('Revenue Input'!$F18 = "February",'Revenue Input'!$C18,0)</f>
        <v>0</v>
      </c>
      <c r="C15" s="32">
        <f>IF('Revenue Input'!$F18 = "March",'Revenue Input'!$C18,0)</f>
        <v>0</v>
      </c>
      <c r="D15" s="32">
        <f>IF('Revenue Input'!$F18 = "April",'Revenue Input'!$C18,0)</f>
        <v>0</v>
      </c>
      <c r="E15" s="32">
        <f>IF('Revenue Input'!$F18 = "May",'Revenue Input'!$C18,0)</f>
        <v>0</v>
      </c>
      <c r="F15" s="32">
        <f>IF('Revenue Input'!$F18 = "June",'Revenue Input'!$C18,0)</f>
        <v>0</v>
      </c>
      <c r="G15" s="32">
        <f>IF('Revenue Input'!$F18 = "July",'Revenue Input'!$C18,0)</f>
        <v>0</v>
      </c>
      <c r="H15" s="32">
        <f>IF('Revenue Input'!$F18 = "August",'Revenue Input'!$C18,0)</f>
        <v>142000</v>
      </c>
      <c r="I15" s="32">
        <f>IF('Revenue Input'!$F18 = "September",'Revenue Input'!$C18,0)</f>
        <v>0</v>
      </c>
      <c r="J15" s="32">
        <f>IF('Revenue Input'!$F18 = "October",'Revenue Input'!$C18,0)</f>
        <v>0</v>
      </c>
      <c r="K15" s="32">
        <f>IF('Revenue Input'!$F18 = "November",'Revenue Input'!$C18,0)</f>
        <v>0</v>
      </c>
      <c r="L15" s="32">
        <f>IF('Revenue Input'!$F18 = "December",'Revenue Input'!$C18,0)</f>
        <v>0</v>
      </c>
    </row>
    <row r="16" spans="1:12" x14ac:dyDescent="0.2">
      <c r="A16" s="32">
        <f>IF('Revenue Input'!$F19 = "January",'Revenue Input'!$C19,0)</f>
        <v>0</v>
      </c>
      <c r="B16" s="32">
        <f>IF('Revenue Input'!$F19 = "February",'Revenue Input'!$C19,0)</f>
        <v>0</v>
      </c>
      <c r="C16" s="32">
        <f>IF('Revenue Input'!$F19 = "March",'Revenue Input'!$C19,0)</f>
        <v>0</v>
      </c>
      <c r="D16" s="32">
        <f>IF('Revenue Input'!$F19 = "April",'Revenue Input'!$C19,0)</f>
        <v>0</v>
      </c>
      <c r="E16" s="32">
        <f>IF('Revenue Input'!$F19 = "May",'Revenue Input'!$C19,0)</f>
        <v>0</v>
      </c>
      <c r="F16" s="32">
        <f>IF('Revenue Input'!$F19 = "June",'Revenue Input'!$C19,0)</f>
        <v>0</v>
      </c>
      <c r="G16" s="32">
        <f>IF('Revenue Input'!$F19 = "July",'Revenue Input'!$C19,0)</f>
        <v>0</v>
      </c>
      <c r="H16" s="32">
        <f>IF('Revenue Input'!$F19 = "August",'Revenue Input'!$C19,0)</f>
        <v>0</v>
      </c>
      <c r="I16" s="32">
        <f>IF('Revenue Input'!$F19 = "September",'Revenue Input'!$C19,0)</f>
        <v>189900</v>
      </c>
      <c r="J16" s="32">
        <f>IF('Revenue Input'!$F19 = "October",'Revenue Input'!$C19,0)</f>
        <v>0</v>
      </c>
      <c r="K16" s="32">
        <f>IF('Revenue Input'!$F19 = "November",'Revenue Input'!$C19,0)</f>
        <v>0</v>
      </c>
      <c r="L16" s="32">
        <f>IF('Revenue Input'!$F19 = "December",'Revenue Input'!$C19,0)</f>
        <v>0</v>
      </c>
    </row>
    <row r="17" spans="1:13" x14ac:dyDescent="0.2">
      <c r="A17" s="32">
        <f>IF('Revenue Input'!$F20 = "January",'Revenue Input'!$C20,0)</f>
        <v>0</v>
      </c>
      <c r="B17" s="32">
        <f>IF('Revenue Input'!$F20 = "February",'Revenue Input'!$C20,0)</f>
        <v>0</v>
      </c>
      <c r="C17" s="32">
        <f>IF('Revenue Input'!$F20 = "March",'Revenue Input'!$C20,0)</f>
        <v>0</v>
      </c>
      <c r="D17" s="32">
        <f>IF('Revenue Input'!$F20 = "April",'Revenue Input'!$C20,0)</f>
        <v>0</v>
      </c>
      <c r="E17" s="32">
        <f>IF('Revenue Input'!$F20 = "May",'Revenue Input'!$C20,0)</f>
        <v>0</v>
      </c>
      <c r="F17" s="32">
        <f>IF('Revenue Input'!$F20 = "June",'Revenue Input'!$C20,0)</f>
        <v>0</v>
      </c>
      <c r="G17" s="32">
        <f>IF('Revenue Input'!$F20 = "July",'Revenue Input'!$C20,0)</f>
        <v>0</v>
      </c>
      <c r="H17" s="32">
        <f>IF('Revenue Input'!$F20 = "August",'Revenue Input'!$C20,0)</f>
        <v>0</v>
      </c>
      <c r="I17" s="32">
        <f>IF('Revenue Input'!$F20 = "September",'Revenue Input'!$C20,0)</f>
        <v>0</v>
      </c>
      <c r="J17" s="32">
        <f>IF('Revenue Input'!$F20 = "October",'Revenue Input'!$C20,0)</f>
        <v>172500</v>
      </c>
      <c r="K17" s="32">
        <f>IF('Revenue Input'!$F20 = "November",'Revenue Input'!$C20,0)</f>
        <v>0</v>
      </c>
      <c r="L17" s="32">
        <f>IF('Revenue Input'!$F20 = "December",'Revenue Input'!$C20,0)</f>
        <v>0</v>
      </c>
    </row>
    <row r="18" spans="1:13" x14ac:dyDescent="0.2">
      <c r="A18" s="32">
        <f>IF('Revenue Input'!$F21 = "January",'Revenue Input'!$C21,0)</f>
        <v>0</v>
      </c>
      <c r="B18" s="32">
        <f>IF('Revenue Input'!$F21 = "February",'Revenue Input'!$C21,0)</f>
        <v>0</v>
      </c>
      <c r="C18" s="32">
        <f>IF('Revenue Input'!$F21 = "March",'Revenue Input'!$C21,0)</f>
        <v>0</v>
      </c>
      <c r="D18" s="32">
        <f>IF('Revenue Input'!$F21 = "April",'Revenue Input'!$C21,0)</f>
        <v>0</v>
      </c>
      <c r="E18" s="32">
        <f>IF('Revenue Input'!$F21 = "May",'Revenue Input'!$C21,0)</f>
        <v>0</v>
      </c>
      <c r="F18" s="32">
        <f>IF('Revenue Input'!$F21 = "June",'Revenue Input'!$C21,0)</f>
        <v>0</v>
      </c>
      <c r="G18" s="32">
        <f>IF('Revenue Input'!$F21 = "July",'Revenue Input'!$C21,0)</f>
        <v>0</v>
      </c>
      <c r="H18" s="32">
        <f>IF('Revenue Input'!$F21 = "August",'Revenue Input'!$C21,0)</f>
        <v>0</v>
      </c>
      <c r="I18" s="32">
        <f>IF('Revenue Input'!$F21 = "September",'Revenue Input'!$C21,0)</f>
        <v>0</v>
      </c>
      <c r="J18" s="32">
        <f>IF('Revenue Input'!$F21 = "October",'Revenue Input'!$C21,0)</f>
        <v>0</v>
      </c>
      <c r="K18" s="32">
        <f>IF('Revenue Input'!$F21 = "November",'Revenue Input'!$C21,0)</f>
        <v>163500</v>
      </c>
      <c r="L18" s="32">
        <f>IF('Revenue Input'!$F21 = "December",'Revenue Input'!$C21,0)</f>
        <v>0</v>
      </c>
    </row>
    <row r="19" spans="1:13" x14ac:dyDescent="0.2">
      <c r="A19" s="32">
        <f>IF('Revenue Input'!$F22 = "January",'Revenue Input'!$C22,0)</f>
        <v>0</v>
      </c>
      <c r="B19" s="32">
        <f>IF('Revenue Input'!$F22 = "February",'Revenue Input'!$C22,0)</f>
        <v>0</v>
      </c>
      <c r="C19" s="32">
        <f>IF('Revenue Input'!$F22 = "March",'Revenue Input'!$C22,0)</f>
        <v>0</v>
      </c>
      <c r="D19" s="32">
        <f>IF('Revenue Input'!$F22 = "April",'Revenue Input'!$C22,0)</f>
        <v>0</v>
      </c>
      <c r="E19" s="32">
        <f>IF('Revenue Input'!$F22 = "May",'Revenue Input'!$C22,0)</f>
        <v>0</v>
      </c>
      <c r="F19" s="32">
        <f>IF('Revenue Input'!$F22 = "June",'Revenue Input'!$C22,0)</f>
        <v>0</v>
      </c>
      <c r="G19" s="32">
        <f>IF('Revenue Input'!$F22 = "July",'Revenue Input'!$C22,0)</f>
        <v>0</v>
      </c>
      <c r="H19" s="32">
        <f>IF('Revenue Input'!$F22 = "August",'Revenue Input'!$C22,0)</f>
        <v>0</v>
      </c>
      <c r="I19" s="32">
        <f>IF('Revenue Input'!$F22 = "September",'Revenue Input'!$C22,0)</f>
        <v>0</v>
      </c>
      <c r="J19" s="32">
        <f>IF('Revenue Input'!$F22 = "October",'Revenue Input'!$C22,0)</f>
        <v>0</v>
      </c>
      <c r="K19" s="32">
        <f>IF('Revenue Input'!$F22 = "November",'Revenue Input'!$C22,0)</f>
        <v>0</v>
      </c>
      <c r="L19" s="32">
        <f>IF('Revenue Input'!$F22 = "December",'Revenue Input'!$C22,0)</f>
        <v>155500</v>
      </c>
    </row>
    <row r="20" spans="1:13" x14ac:dyDescent="0.2">
      <c r="A20" s="32">
        <f>IF('Revenue Input'!$F23 = "January",'Revenue Input'!$C23,0)</f>
        <v>166000</v>
      </c>
      <c r="B20" s="32">
        <f>IF('Revenue Input'!$F23 = "February",'Revenue Input'!$C23,0)</f>
        <v>0</v>
      </c>
      <c r="C20" s="32">
        <f>IF('Revenue Input'!$F23 = "March",'Revenue Input'!$C23,0)</f>
        <v>0</v>
      </c>
      <c r="D20" s="32">
        <f>IF('Revenue Input'!$F23 = "April",'Revenue Input'!$C23,0)</f>
        <v>0</v>
      </c>
      <c r="E20" s="32">
        <f>IF('Revenue Input'!$F23 = "May",'Revenue Input'!$C23,0)</f>
        <v>0</v>
      </c>
      <c r="F20" s="32">
        <f>IF('Revenue Input'!$F23 = "June",'Revenue Input'!$C23,0)</f>
        <v>0</v>
      </c>
      <c r="G20" s="32">
        <f>IF('Revenue Input'!$F23 = "July",'Revenue Input'!$C23,0)</f>
        <v>0</v>
      </c>
      <c r="H20" s="32">
        <f>IF('Revenue Input'!$F23 = "August",'Revenue Input'!$C23,0)</f>
        <v>0</v>
      </c>
      <c r="I20" s="32">
        <f>IF('Revenue Input'!$F23 = "September",'Revenue Input'!$C23,0)</f>
        <v>0</v>
      </c>
      <c r="J20" s="32">
        <f>IF('Revenue Input'!$F23 = "October",'Revenue Input'!$C23,0)</f>
        <v>0</v>
      </c>
      <c r="K20" s="32">
        <f>IF('Revenue Input'!$F23 = "November",'Revenue Input'!$C23,0)</f>
        <v>0</v>
      </c>
      <c r="L20" s="32">
        <f>IF('Revenue Input'!$F23 = "December",'Revenue Input'!$C23,0)</f>
        <v>0</v>
      </c>
    </row>
    <row r="21" spans="1:13" x14ac:dyDescent="0.2">
      <c r="A21" s="32">
        <f>IF('Revenue Input'!$F24 = "January",'Revenue Input'!$C24,0)</f>
        <v>0</v>
      </c>
      <c r="B21" s="32">
        <f>IF('Revenue Input'!$F24 = "February",'Revenue Input'!$C24,0)</f>
        <v>0</v>
      </c>
      <c r="C21" s="32">
        <f>IF('Revenue Input'!$F24 = "March",'Revenue Input'!$C24,0)</f>
        <v>180000</v>
      </c>
      <c r="D21" s="32">
        <f>IF('Revenue Input'!$F24 = "April",'Revenue Input'!$C24,0)</f>
        <v>0</v>
      </c>
      <c r="E21" s="32">
        <f>IF('Revenue Input'!$F24 = "May",'Revenue Input'!$C24,0)</f>
        <v>0</v>
      </c>
      <c r="F21" s="32">
        <f>IF('Revenue Input'!$F24 = "June",'Revenue Input'!$C24,0)</f>
        <v>0</v>
      </c>
      <c r="G21" s="32">
        <f>IF('Revenue Input'!$F24 = "July",'Revenue Input'!$C24,0)</f>
        <v>0</v>
      </c>
      <c r="H21" s="32">
        <f>IF('Revenue Input'!$F24 = "August",'Revenue Input'!$C24,0)</f>
        <v>0</v>
      </c>
      <c r="I21" s="32">
        <f>IF('Revenue Input'!$F24 = "September",'Revenue Input'!$C24,0)</f>
        <v>0</v>
      </c>
      <c r="J21" s="32">
        <f>IF('Revenue Input'!$F24 = "October",'Revenue Input'!$C24,0)</f>
        <v>0</v>
      </c>
      <c r="K21" s="32">
        <f>IF('Revenue Input'!$F24 = "November",'Revenue Input'!$C24,0)</f>
        <v>0</v>
      </c>
      <c r="L21" s="32">
        <f>IF('Revenue Input'!$F24 = "December",'Revenue Input'!$C24,0)</f>
        <v>0</v>
      </c>
    </row>
    <row r="22" spans="1:13" x14ac:dyDescent="0.2">
      <c r="A22" s="32">
        <f>IF('Revenue Input'!$F25 = "January",'Revenue Input'!$C25,0)</f>
        <v>0</v>
      </c>
      <c r="B22" s="32">
        <f>IF('Revenue Input'!$F25 = "February",'Revenue Input'!$C25,0)</f>
        <v>0</v>
      </c>
      <c r="C22" s="32">
        <f>IF('Revenue Input'!$F25 = "March",'Revenue Input'!$C25,0)</f>
        <v>0</v>
      </c>
      <c r="D22" s="32">
        <f>IF('Revenue Input'!$F25 = "April",'Revenue Input'!$C25,0)</f>
        <v>0</v>
      </c>
      <c r="E22" s="32">
        <f>IF('Revenue Input'!$F25 = "May",'Revenue Input'!$C25,0)</f>
        <v>140000</v>
      </c>
      <c r="F22" s="32">
        <f>IF('Revenue Input'!$F25 = "June",'Revenue Input'!$C25,0)</f>
        <v>0</v>
      </c>
      <c r="G22" s="32">
        <f>IF('Revenue Input'!$F25 = "July",'Revenue Input'!$C25,0)</f>
        <v>0</v>
      </c>
      <c r="H22" s="32">
        <f>IF('Revenue Input'!$F25 = "August",'Revenue Input'!$C25,0)</f>
        <v>0</v>
      </c>
      <c r="I22" s="32">
        <f>IF('Revenue Input'!$F25 = "September",'Revenue Input'!$C25,0)</f>
        <v>0</v>
      </c>
      <c r="J22" s="32">
        <f>IF('Revenue Input'!$F25 = "October",'Revenue Input'!$C25,0)</f>
        <v>0</v>
      </c>
      <c r="K22" s="32">
        <f>IF('Revenue Input'!$F25 = "November",'Revenue Input'!$C25,0)</f>
        <v>0</v>
      </c>
      <c r="L22" s="32">
        <f>IF('Revenue Input'!$F25 = "December",'Revenue Input'!$C25,0)</f>
        <v>0</v>
      </c>
    </row>
    <row r="23" spans="1:13" x14ac:dyDescent="0.2">
      <c r="A23" s="32">
        <f>IF('Revenue Input'!$F26 = "January",'Revenue Input'!$C26,0)</f>
        <v>0</v>
      </c>
      <c r="B23" s="32">
        <f>IF('Revenue Input'!$F26 = "February",'Revenue Input'!$C26,0)</f>
        <v>0</v>
      </c>
      <c r="C23" s="32">
        <f>IF('Revenue Input'!$F26 = "March",'Revenue Input'!$C26,0)</f>
        <v>0</v>
      </c>
      <c r="D23" s="32">
        <f>IF('Revenue Input'!$F26 = "April",'Revenue Input'!$C26,0)</f>
        <v>0</v>
      </c>
      <c r="E23" s="32">
        <f>IF('Revenue Input'!$F26 = "May",'Revenue Input'!$C26,0)</f>
        <v>0</v>
      </c>
      <c r="F23" s="32">
        <f>IF('Revenue Input'!$F26 = "June",'Revenue Input'!$C26,0)</f>
        <v>155000</v>
      </c>
      <c r="G23" s="32">
        <f>IF('Revenue Input'!$F26 = "July",'Revenue Input'!$C26,0)</f>
        <v>0</v>
      </c>
      <c r="H23" s="32">
        <f>IF('Revenue Input'!$F26 = "August",'Revenue Input'!$C26,0)</f>
        <v>0</v>
      </c>
      <c r="I23" s="32">
        <f>IF('Revenue Input'!$F26 = "September",'Revenue Input'!$C26,0)</f>
        <v>0</v>
      </c>
      <c r="J23" s="32">
        <f>IF('Revenue Input'!$F26 = "October",'Revenue Input'!$C26,0)</f>
        <v>0</v>
      </c>
      <c r="K23" s="32">
        <f>IF('Revenue Input'!$F26 = "November",'Revenue Input'!$C26,0)</f>
        <v>0</v>
      </c>
      <c r="L23" s="32">
        <f>IF('Revenue Input'!$F26 = "December",'Revenue Input'!$C26,0)</f>
        <v>0</v>
      </c>
    </row>
    <row r="24" spans="1:13" x14ac:dyDescent="0.2">
      <c r="A24" s="32">
        <f>IF('Revenue Input'!$F27 = "January",'Revenue Input'!$C27,0)</f>
        <v>0</v>
      </c>
      <c r="B24" s="32">
        <f>IF('Revenue Input'!$F27 = "February",'Revenue Input'!$C27,0)</f>
        <v>0</v>
      </c>
      <c r="C24" s="32">
        <f>IF('Revenue Input'!$F27 = "March",'Revenue Input'!$C27,0)</f>
        <v>0</v>
      </c>
      <c r="D24" s="32">
        <f>IF('Revenue Input'!$F27 = "April",'Revenue Input'!$C27,0)</f>
        <v>0</v>
      </c>
      <c r="E24" s="32">
        <f>IF('Revenue Input'!$F27 = "May",'Revenue Input'!$C27,0)</f>
        <v>0</v>
      </c>
      <c r="F24" s="32">
        <f>IF('Revenue Input'!$F27 = "June",'Revenue Input'!$C27,0)</f>
        <v>0</v>
      </c>
      <c r="G24" s="32">
        <f>IF('Revenue Input'!$F27 = "July",'Revenue Input'!$C27,0)</f>
        <v>0</v>
      </c>
      <c r="H24" s="32">
        <f>IF('Revenue Input'!$F27 = "August",'Revenue Input'!$C27,0)</f>
        <v>0</v>
      </c>
      <c r="I24" s="32">
        <f>IF('Revenue Input'!$F27 = "September",'Revenue Input'!$C27,0)</f>
        <v>0</v>
      </c>
      <c r="J24" s="32">
        <f>IF('Revenue Input'!$F27 = "October",'Revenue Input'!$C27,0)</f>
        <v>173200</v>
      </c>
      <c r="K24" s="32">
        <f>IF('Revenue Input'!$F27 = "November",'Revenue Input'!$C27,0)</f>
        <v>0</v>
      </c>
      <c r="L24" s="32">
        <f>IF('Revenue Input'!$F27 = "December",'Revenue Input'!$C27,0)</f>
        <v>0</v>
      </c>
    </row>
    <row r="25" spans="1:13" x14ac:dyDescent="0.2">
      <c r="A25" s="32">
        <f>IF('Revenue Input'!$F28 = "January",'Revenue Input'!$C28,0)</f>
        <v>0</v>
      </c>
      <c r="B25" s="32">
        <f>IF('Revenue Input'!$F28 = "February",'Revenue Input'!$C28,0)</f>
        <v>0</v>
      </c>
      <c r="C25" s="32">
        <f>IF('Revenue Input'!$F28 = "March",'Revenue Input'!$C28,0)</f>
        <v>0</v>
      </c>
      <c r="D25" s="32">
        <f>IF('Revenue Input'!$F28 = "April",'Revenue Input'!$C28,0)</f>
        <v>0</v>
      </c>
      <c r="E25" s="32">
        <f>IF('Revenue Input'!$F28 = "May",'Revenue Input'!$C28,0)</f>
        <v>0</v>
      </c>
      <c r="F25" s="32">
        <f>IF('Revenue Input'!$F28 = "June",'Revenue Input'!$C28,0)</f>
        <v>0</v>
      </c>
      <c r="G25" s="32">
        <f>IF('Revenue Input'!$F28 = "July",'Revenue Input'!$C28,0)</f>
        <v>0</v>
      </c>
      <c r="H25" s="32">
        <f>IF('Revenue Input'!$F28 = "August",'Revenue Input'!$C28,0)</f>
        <v>0</v>
      </c>
      <c r="I25" s="32">
        <f>IF('Revenue Input'!$F28 = "September",'Revenue Input'!$C28,0)</f>
        <v>0</v>
      </c>
      <c r="J25" s="32">
        <f>IF('Revenue Input'!$F28 = "October",'Revenue Input'!$C28,0)</f>
        <v>0</v>
      </c>
      <c r="K25" s="32">
        <f>IF('Revenue Input'!$F28 = "November",'Revenue Input'!$C28,0)</f>
        <v>0</v>
      </c>
      <c r="L25" s="32">
        <f>IF('Revenue Input'!$F28 = "December",'Revenue Input'!$C28,0)</f>
        <v>146500</v>
      </c>
    </row>
    <row r="26" spans="1:13" x14ac:dyDescent="0.2">
      <c r="A26" s="32">
        <f>IF('Revenue Input'!$F29 = "January",'Revenue Input'!$C29,0)</f>
        <v>0</v>
      </c>
      <c r="B26" s="32">
        <f>IF('Revenue Input'!$F29 = "February",'Revenue Input'!$C29,0)</f>
        <v>0</v>
      </c>
      <c r="C26" s="32">
        <f>IF('Revenue Input'!$F29 = "March",'Revenue Input'!$C29,0)</f>
        <v>0</v>
      </c>
      <c r="D26" s="32">
        <f>IF('Revenue Input'!$F29 = "April",'Revenue Input'!$C29,0)</f>
        <v>0</v>
      </c>
      <c r="E26" s="32">
        <f>IF('Revenue Input'!$F29 = "May",'Revenue Input'!$C29,0)</f>
        <v>0</v>
      </c>
      <c r="F26" s="32">
        <f>IF('Revenue Input'!$F29 = "June",'Revenue Input'!$C29,0)</f>
        <v>0</v>
      </c>
      <c r="G26" s="32">
        <f>IF('Revenue Input'!$F29 = "July",'Revenue Input'!$C29,0)</f>
        <v>0</v>
      </c>
      <c r="H26" s="32">
        <f>IF('Revenue Input'!$F29 = "August",'Revenue Input'!$C29,0)</f>
        <v>0</v>
      </c>
      <c r="I26" s="32">
        <f>IF('Revenue Input'!$F29 = "September",'Revenue Input'!$C29,0)</f>
        <v>0</v>
      </c>
      <c r="J26" s="32">
        <f>IF('Revenue Input'!$F29 = "October",'Revenue Input'!$C29,0)</f>
        <v>0</v>
      </c>
      <c r="K26" s="32">
        <f>IF('Revenue Input'!$F29 = "November",'Revenue Input'!$C29,0)</f>
        <v>156750</v>
      </c>
      <c r="L26" s="32">
        <f>IF('Revenue Input'!$F29 = "December",'Revenue Input'!$C29,0)</f>
        <v>0</v>
      </c>
    </row>
    <row r="27" spans="1:13" x14ac:dyDescent="0.2">
      <c r="A27" s="32">
        <f>IF('Revenue Input'!$F30 = "January",'Revenue Input'!$C30,0)</f>
        <v>0</v>
      </c>
      <c r="B27" s="32">
        <f>IF('Revenue Input'!$F30 = "February",'Revenue Input'!$C30,0)</f>
        <v>162000</v>
      </c>
      <c r="C27" s="32">
        <f>IF('Revenue Input'!$F30 = "March",'Revenue Input'!$C30,0)</f>
        <v>0</v>
      </c>
      <c r="D27" s="32">
        <f>IF('Revenue Input'!$F30 = "April",'Revenue Input'!$C30,0)</f>
        <v>0</v>
      </c>
      <c r="E27" s="32">
        <f>IF('Revenue Input'!$F30 = "May",'Revenue Input'!$C30,0)</f>
        <v>0</v>
      </c>
      <c r="F27" s="32">
        <f>IF('Revenue Input'!$F30 = "June",'Revenue Input'!$C30,0)</f>
        <v>0</v>
      </c>
      <c r="G27" s="32">
        <f>IF('Revenue Input'!$F30 = "July",'Revenue Input'!$C30,0)</f>
        <v>0</v>
      </c>
      <c r="H27" s="32">
        <f>IF('Revenue Input'!$F30 = "August",'Revenue Input'!$C30,0)</f>
        <v>0</v>
      </c>
      <c r="I27" s="32">
        <f>IF('Revenue Input'!$F30 = "September",'Revenue Input'!$C30,0)</f>
        <v>0</v>
      </c>
      <c r="J27" s="32">
        <f>IF('Revenue Input'!$F30 = "October",'Revenue Input'!$C30,0)</f>
        <v>0</v>
      </c>
      <c r="K27" s="32">
        <f>IF('Revenue Input'!$F30 = "November",'Revenue Input'!$C30,0)</f>
        <v>0</v>
      </c>
      <c r="L27" s="32">
        <f>IF('Revenue Input'!$F30 = "December",'Revenue Input'!$C30,0)</f>
        <v>0</v>
      </c>
    </row>
    <row r="28" spans="1:13" x14ac:dyDescent="0.2">
      <c r="A28" s="32">
        <f>IF('Revenue Input'!$F31 = "January",'Revenue Input'!$C31,0)</f>
        <v>0</v>
      </c>
      <c r="B28" s="32">
        <f>IF('Revenue Input'!$F31 = "February",'Revenue Input'!$C31,0)</f>
        <v>0</v>
      </c>
      <c r="C28" s="32">
        <f>IF('Revenue Input'!$F31 = "March",'Revenue Input'!$C31,0)</f>
        <v>157000</v>
      </c>
      <c r="D28" s="32">
        <f>IF('Revenue Input'!$F31 = "April",'Revenue Input'!$C31,0)</f>
        <v>0</v>
      </c>
      <c r="E28" s="32">
        <f>IF('Revenue Input'!$F31 = "May",'Revenue Input'!$C31,0)</f>
        <v>0</v>
      </c>
      <c r="F28" s="32">
        <f>IF('Revenue Input'!$F31 = "June",'Revenue Input'!$C31,0)</f>
        <v>0</v>
      </c>
      <c r="G28" s="32">
        <f>IF('Revenue Input'!$F31 = "July",'Revenue Input'!$C31,0)</f>
        <v>0</v>
      </c>
      <c r="H28" s="32">
        <f>IF('Revenue Input'!$F31 = "August",'Revenue Input'!$C31,0)</f>
        <v>0</v>
      </c>
      <c r="I28" s="32">
        <f>IF('Revenue Input'!$F31 = "September",'Revenue Input'!$C31,0)</f>
        <v>0</v>
      </c>
      <c r="J28" s="32">
        <f>IF('Revenue Input'!$F31 = "October",'Revenue Input'!$C31,0)</f>
        <v>0</v>
      </c>
      <c r="K28" s="32">
        <f>IF('Revenue Input'!$F31 = "November",'Revenue Input'!$C31,0)</f>
        <v>0</v>
      </c>
      <c r="L28" s="32">
        <f>IF('Revenue Input'!$F31 = "December",'Revenue Input'!$C31,0)</f>
        <v>0</v>
      </c>
    </row>
    <row r="29" spans="1:13" x14ac:dyDescent="0.2">
      <c r="A29" s="32">
        <f>IF('Revenue Input'!$F32 = "January",'Revenue Input'!$C32,0)</f>
        <v>0</v>
      </c>
      <c r="B29" s="32">
        <f>IF('Revenue Input'!$F32 = "February",'Revenue Input'!$C32,0)</f>
        <v>0</v>
      </c>
      <c r="C29" s="32">
        <f>IF('Revenue Input'!$F32 = "March",'Revenue Input'!$C32,0)</f>
        <v>0</v>
      </c>
      <c r="D29" s="32">
        <f>IF('Revenue Input'!$F32 = "April",'Revenue Input'!$C32,0)</f>
        <v>173000</v>
      </c>
      <c r="E29" s="32">
        <f>IF('Revenue Input'!$F32 = "May",'Revenue Input'!$C32,0)</f>
        <v>0</v>
      </c>
      <c r="F29" s="32">
        <f>IF('Revenue Input'!$F32 = "June",'Revenue Input'!$C32,0)</f>
        <v>0</v>
      </c>
      <c r="G29" s="32">
        <f>IF('Revenue Input'!$F32 = "July",'Revenue Input'!$C32,0)</f>
        <v>0</v>
      </c>
      <c r="H29" s="32">
        <f>IF('Revenue Input'!$F32 = "August",'Revenue Input'!$C32,0)</f>
        <v>0</v>
      </c>
      <c r="I29" s="32">
        <f>IF('Revenue Input'!$F32 = "September",'Revenue Input'!$C32,0)</f>
        <v>0</v>
      </c>
      <c r="J29" s="32">
        <f>IF('Revenue Input'!$F32 = "October",'Revenue Input'!$C32,0)</f>
        <v>0</v>
      </c>
      <c r="K29" s="32">
        <f>IF('Revenue Input'!$F32 = "November",'Revenue Input'!$C32,0)</f>
        <v>0</v>
      </c>
      <c r="L29" s="32">
        <f>IF('Revenue Input'!$F32 = "December",'Revenue Input'!$C32,0)</f>
        <v>0</v>
      </c>
    </row>
    <row r="30" spans="1:13" x14ac:dyDescent="0.2">
      <c r="A30" s="32">
        <f>IF('Revenue Input'!$F33 = "January",'Revenue Input'!$C33,0)</f>
        <v>0</v>
      </c>
      <c r="B30" s="32">
        <f>IF('Revenue Input'!$F33 = "February",'Revenue Input'!$C33,0)</f>
        <v>0</v>
      </c>
      <c r="C30" s="32">
        <f>IF('Revenue Input'!$F33 = "March",'Revenue Input'!$C33,0)</f>
        <v>0</v>
      </c>
      <c r="D30" s="32">
        <f>IF('Revenue Input'!$F33 = "April",'Revenue Input'!$C33,0)</f>
        <v>0</v>
      </c>
      <c r="E30" s="32">
        <f>IF('Revenue Input'!$F33 = "May",'Revenue Input'!$C33,0)</f>
        <v>0</v>
      </c>
      <c r="F30" s="32">
        <f>IF('Revenue Input'!$F33 = "June",'Revenue Input'!$C33,0)</f>
        <v>0</v>
      </c>
      <c r="G30" s="32">
        <f>IF('Revenue Input'!$F33 = "July",'Revenue Input'!$C33,0)</f>
        <v>0</v>
      </c>
      <c r="H30" s="32">
        <f>IF('Revenue Input'!$F33 = "August",'Revenue Input'!$C33,0)</f>
        <v>171000</v>
      </c>
      <c r="I30" s="32">
        <f>IF('Revenue Input'!$F33 = "September",'Revenue Input'!$C33,0)</f>
        <v>0</v>
      </c>
      <c r="J30" s="32">
        <f>IF('Revenue Input'!$F33 = "October",'Revenue Input'!$C33,0)</f>
        <v>0</v>
      </c>
      <c r="K30" s="32">
        <f>IF('Revenue Input'!$F33 = "November",'Revenue Input'!$C33,0)</f>
        <v>0</v>
      </c>
      <c r="L30" s="32">
        <f>IF('Revenue Input'!$F33 = "December",'Revenue Input'!$C33,0)</f>
        <v>0</v>
      </c>
    </row>
    <row r="31" spans="1:13" x14ac:dyDescent="0.2">
      <c r="A31" s="32">
        <f>IF('Revenue Input'!$F34 = "January",'Revenue Input'!$C34,0)</f>
        <v>0</v>
      </c>
      <c r="B31" s="32">
        <f>IF('Revenue Input'!$F34 = "February",'Revenue Input'!$C34,0)</f>
        <v>0</v>
      </c>
      <c r="C31" s="32">
        <f>IF('Revenue Input'!$F34 = "March",'Revenue Input'!$C34,0)</f>
        <v>0</v>
      </c>
      <c r="D31" s="32">
        <f>IF('Revenue Input'!$F34 = "April",'Revenue Input'!$C34,0)</f>
        <v>0</v>
      </c>
      <c r="E31" s="32">
        <f>IF('Revenue Input'!$F34 = "May",'Revenue Input'!$C34,0)</f>
        <v>0</v>
      </c>
      <c r="F31" s="32">
        <f>IF('Revenue Input'!$F34 = "June",'Revenue Input'!$C34,0)</f>
        <v>0</v>
      </c>
      <c r="G31" s="32">
        <f>IF('Revenue Input'!$F34 = "July",'Revenue Input'!$C34,0)</f>
        <v>0</v>
      </c>
      <c r="H31" s="32">
        <f>IF('Revenue Input'!$F34 = "August",'Revenue Input'!$C34,0)</f>
        <v>0</v>
      </c>
      <c r="I31" s="32">
        <f>IF('Revenue Input'!$F34 = "September",'Revenue Input'!$C34,0)</f>
        <v>168000</v>
      </c>
      <c r="J31" s="32">
        <f>IF('Revenue Input'!$F34 = "October",'Revenue Input'!$C34,0)</f>
        <v>0</v>
      </c>
      <c r="K31" s="32">
        <f>IF('Revenue Input'!$F34 = "November",'Revenue Input'!$C34,0)</f>
        <v>0</v>
      </c>
      <c r="L31" s="32">
        <f>IF('Revenue Input'!$F34 = "December",'Revenue Input'!$C34,0)</f>
        <v>0</v>
      </c>
    </row>
    <row r="32" spans="1:13" x14ac:dyDescent="0.2">
      <c r="A32" s="35">
        <f>SUBTOTAL(109,Table4[Jul-16])</f>
        <v>316000</v>
      </c>
      <c r="B32" s="35">
        <f>SUBTOTAL(109,Table4[Aug-16])</f>
        <v>307200</v>
      </c>
      <c r="C32" s="35">
        <f>SUBTOTAL(109,Table4[Sep-16])</f>
        <v>499500</v>
      </c>
      <c r="D32" s="35">
        <f>SUBTOTAL(109,Table4[Oct-16])</f>
        <v>320500</v>
      </c>
      <c r="E32" s="35">
        <f>SUBTOTAL(109,Table4[Nov-16])</f>
        <v>288000</v>
      </c>
      <c r="F32" s="35">
        <f>SUBTOTAL(109,Table4[Dec-16])</f>
        <v>330000</v>
      </c>
      <c r="G32" s="35">
        <f>SUBTOTAL(109,Table4[Jan-17])</f>
        <v>149000</v>
      </c>
      <c r="H32" s="35">
        <f>SUBTOTAL(109,Table4[Feb-17])</f>
        <v>313000</v>
      </c>
      <c r="I32" s="35">
        <f>SUBTOTAL(109,Table4[Mar-17])</f>
        <v>357900</v>
      </c>
      <c r="J32" s="35">
        <f>SUBTOTAL(109,Table4[Apr-17])</f>
        <v>345700</v>
      </c>
      <c r="K32" s="35">
        <f>SUBTOTAL(109,Table4[May-17])</f>
        <v>320250</v>
      </c>
      <c r="L32" s="35">
        <f>SUBTOTAL(109,Table4[Jun-17])</f>
        <v>302000</v>
      </c>
      <c r="M32" s="33"/>
    </row>
    <row r="33" spans="1:13" x14ac:dyDescent="0.2">
      <c r="A33" s="40" t="s">
        <v>74</v>
      </c>
      <c r="B33" s="40">
        <f>A32+B32</f>
        <v>623200</v>
      </c>
      <c r="C33" s="40">
        <f t="shared" ref="C33:L33" si="0">B33+C32</f>
        <v>1122700</v>
      </c>
      <c r="D33" s="40">
        <f t="shared" si="0"/>
        <v>1443200</v>
      </c>
      <c r="E33" s="40">
        <f t="shared" si="0"/>
        <v>1731200</v>
      </c>
      <c r="F33" s="40">
        <f t="shared" si="0"/>
        <v>2061200</v>
      </c>
      <c r="G33" s="40">
        <f t="shared" si="0"/>
        <v>2210200</v>
      </c>
      <c r="H33" s="40">
        <f t="shared" si="0"/>
        <v>2523200</v>
      </c>
      <c r="I33" s="40">
        <f t="shared" si="0"/>
        <v>2881100</v>
      </c>
      <c r="J33" s="40">
        <f t="shared" si="0"/>
        <v>3226800</v>
      </c>
      <c r="K33" s="40">
        <f t="shared" si="0"/>
        <v>3547050</v>
      </c>
      <c r="L33" s="40">
        <f t="shared" si="0"/>
        <v>3849050</v>
      </c>
      <c r="M33" s="33"/>
    </row>
  </sheetData>
  <mergeCells count="3">
    <mergeCell ref="A2:D2"/>
    <mergeCell ref="A3:D3"/>
    <mergeCell ref="A1:D1"/>
  </mergeCells>
  <phoneticPr fontId="6" type="noConversion"/>
  <pageMargins left="0.75" right="0.75" top="1" bottom="1" header="0.5" footer="0.5"/>
  <pageSetup scale="66" orientation="landscape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M33"/>
  <sheetViews>
    <sheetView showGridLines="0" workbookViewId="0">
      <selection sqref="A1:D1"/>
    </sheetView>
  </sheetViews>
  <sheetFormatPr defaultRowHeight="12.75" x14ac:dyDescent="0.2"/>
  <cols>
    <col min="1" max="12" width="15.42578125" style="9" customWidth="1"/>
    <col min="13" max="13" width="17.5703125" style="9" bestFit="1" customWidth="1"/>
    <col min="14" max="16384" width="9.140625" style="9"/>
  </cols>
  <sheetData>
    <row r="1" spans="1:12" ht="15.75" x14ac:dyDescent="0.25">
      <c r="A1" s="47" t="str">
        <f>'Revenue Input'!A1</f>
        <v xml:space="preserve">[Company Name] </v>
      </c>
      <c r="B1" s="43"/>
      <c r="C1" s="43"/>
      <c r="D1" s="43"/>
      <c r="E1" s="12"/>
      <c r="F1" s="12"/>
      <c r="G1" s="12"/>
      <c r="H1" s="12"/>
      <c r="I1" s="8"/>
      <c r="J1" s="8"/>
      <c r="K1" s="8"/>
      <c r="L1" s="8"/>
    </row>
    <row r="2" spans="1:12" ht="18" x14ac:dyDescent="0.25">
      <c r="A2" s="48" t="s">
        <v>49</v>
      </c>
      <c r="B2" s="43"/>
      <c r="C2" s="43"/>
      <c r="D2" s="43"/>
      <c r="E2" s="12"/>
      <c r="F2" s="12"/>
      <c r="G2" s="12"/>
      <c r="H2" s="12"/>
      <c r="I2" s="8"/>
      <c r="J2" s="8"/>
      <c r="K2" s="8"/>
      <c r="L2" s="8"/>
    </row>
    <row r="3" spans="1:12" x14ac:dyDescent="0.2">
      <c r="A3" s="44" t="s">
        <v>52</v>
      </c>
      <c r="B3" s="43"/>
      <c r="C3" s="43"/>
      <c r="D3" s="43"/>
      <c r="E3" s="12"/>
      <c r="F3" s="12"/>
      <c r="G3" s="12"/>
      <c r="H3" s="12"/>
      <c r="I3" s="8"/>
      <c r="J3" s="8"/>
      <c r="K3" s="8"/>
      <c r="L3" s="8"/>
    </row>
    <row r="4" spans="1:12" ht="12.75" customHeight="1" x14ac:dyDescent="0.2">
      <c r="A4" s="49" t="s">
        <v>41</v>
      </c>
      <c r="B4" s="43"/>
      <c r="C4" s="43"/>
      <c r="D4" s="43"/>
    </row>
    <row r="5" spans="1:12" ht="13.5" customHeight="1" x14ac:dyDescent="0.2">
      <c r="A5" s="11"/>
    </row>
    <row r="6" spans="1:12" ht="13.5" customHeight="1" x14ac:dyDescent="0.2">
      <c r="A6" s="30" t="s">
        <v>73</v>
      </c>
    </row>
    <row r="7" spans="1:12" s="16" customFormat="1" ht="21.75" customHeight="1" x14ac:dyDescent="0.2">
      <c r="A7" s="31" t="s">
        <v>61</v>
      </c>
      <c r="B7" s="31" t="s">
        <v>62</v>
      </c>
      <c r="C7" s="31" t="s">
        <v>63</v>
      </c>
      <c r="D7" s="31" t="s">
        <v>64</v>
      </c>
      <c r="E7" s="31" t="s">
        <v>65</v>
      </c>
      <c r="F7" s="31" t="s">
        <v>66</v>
      </c>
      <c r="G7" s="31" t="s">
        <v>67</v>
      </c>
      <c r="H7" s="31" t="s">
        <v>68</v>
      </c>
      <c r="I7" s="31" t="s">
        <v>69</v>
      </c>
      <c r="J7" s="31" t="s">
        <v>70</v>
      </c>
      <c r="K7" s="31" t="s">
        <v>71</v>
      </c>
      <c r="L7" s="31" t="s">
        <v>72</v>
      </c>
    </row>
    <row r="8" spans="1:12" x14ac:dyDescent="0.2">
      <c r="A8" s="32">
        <f>IF('Revenue Input'!$F11 = "January",'Revenue Input'!$D11,0)</f>
        <v>120000</v>
      </c>
      <c r="B8" s="32">
        <f>IF('Revenue Input'!$F11 = "February",'Revenue Input'!$D11,0)</f>
        <v>0</v>
      </c>
      <c r="C8" s="32">
        <f>IF('Revenue Input'!$F11 = "March",'Revenue Input'!$D11,0)</f>
        <v>0</v>
      </c>
      <c r="D8" s="32">
        <f>IF('Revenue Input'!$F11 = "April",'Revenue Input'!$D11,0)</f>
        <v>0</v>
      </c>
      <c r="E8" s="32">
        <f>IF('Revenue Input'!$F11 = "May",'Revenue Input'!$D11,0)</f>
        <v>0</v>
      </c>
      <c r="F8" s="32">
        <f>IF('Revenue Input'!$F11 = "June",'Revenue Input'!$D11,0)</f>
        <v>0</v>
      </c>
      <c r="G8" s="32">
        <f>IF('Revenue Input'!$F11 = "July",'Revenue Input'!$D11,0)</f>
        <v>0</v>
      </c>
      <c r="H8" s="32">
        <f>IF('Revenue Input'!$F11 = "August",'Revenue Input'!$D11,0)</f>
        <v>0</v>
      </c>
      <c r="I8" s="32">
        <f>IF('Revenue Input'!$F11 = "September",'Revenue Input'!$D11,0)</f>
        <v>0</v>
      </c>
      <c r="J8" s="32">
        <f>IF('Revenue Input'!$F11 = "October",'Revenue Input'!$D11,0)</f>
        <v>0</v>
      </c>
      <c r="K8" s="32">
        <f>IF('Revenue Input'!$F11 = "November",'Revenue Input'!$D11,0)</f>
        <v>0</v>
      </c>
      <c r="L8" s="32">
        <f>IF('Revenue Input'!$F11 = "December",'Revenue Input'!$D11,0)</f>
        <v>0</v>
      </c>
    </row>
    <row r="9" spans="1:12" x14ac:dyDescent="0.2">
      <c r="A9" s="32">
        <f>IF('Revenue Input'!$F12 = "January",'Revenue Input'!$D12,0)</f>
        <v>0</v>
      </c>
      <c r="B9" s="32">
        <f>IF('Revenue Input'!$F12 = "February",'Revenue Input'!$D12,0)</f>
        <v>122000</v>
      </c>
      <c r="C9" s="32">
        <f>IF('Revenue Input'!$F12 = "March",'Revenue Input'!$D12,0)</f>
        <v>0</v>
      </c>
      <c r="D9" s="32">
        <f>IF('Revenue Input'!$F12 = "April",'Revenue Input'!$D12,0)</f>
        <v>0</v>
      </c>
      <c r="E9" s="32">
        <f>IF('Revenue Input'!$F12 = "May",'Revenue Input'!$D12,0)</f>
        <v>0</v>
      </c>
      <c r="F9" s="32">
        <f>IF('Revenue Input'!$F12 = "June",'Revenue Input'!$D12,0)</f>
        <v>0</v>
      </c>
      <c r="G9" s="32">
        <f>IF('Revenue Input'!$F12 = "July",'Revenue Input'!$D12,0)</f>
        <v>0</v>
      </c>
      <c r="H9" s="32">
        <f>IF('Revenue Input'!$F12 = "August",'Revenue Input'!$D12,0)</f>
        <v>0</v>
      </c>
      <c r="I9" s="32">
        <f>IF('Revenue Input'!$F12 = "September",'Revenue Input'!$D12,0)</f>
        <v>0</v>
      </c>
      <c r="J9" s="32">
        <f>IF('Revenue Input'!$F12 = "October",'Revenue Input'!$D12,0)</f>
        <v>0</v>
      </c>
      <c r="K9" s="32">
        <f>IF('Revenue Input'!$F12 = "November",'Revenue Input'!$D12,0)</f>
        <v>0</v>
      </c>
      <c r="L9" s="32">
        <f>IF('Revenue Input'!$F12 = "December",'Revenue Input'!$D12,0)</f>
        <v>0</v>
      </c>
    </row>
    <row r="10" spans="1:12" x14ac:dyDescent="0.2">
      <c r="A10" s="32">
        <f>IF('Revenue Input'!$F13 = "January",'Revenue Input'!$D13,0)</f>
        <v>0</v>
      </c>
      <c r="B10" s="32">
        <f>IF('Revenue Input'!$F13 = "February",'Revenue Input'!$D13,0)</f>
        <v>0</v>
      </c>
      <c r="C10" s="32">
        <f>IF('Revenue Input'!$F13 = "March",'Revenue Input'!$D13,0)</f>
        <v>120000</v>
      </c>
      <c r="D10" s="32">
        <f>IF('Revenue Input'!$F13 = "April",'Revenue Input'!$D13,0)</f>
        <v>0</v>
      </c>
      <c r="E10" s="32">
        <f>IF('Revenue Input'!$F13 = "May",'Revenue Input'!$D13,0)</f>
        <v>0</v>
      </c>
      <c r="F10" s="32">
        <f>IF('Revenue Input'!$F13 = "June",'Revenue Input'!$D13,0)</f>
        <v>0</v>
      </c>
      <c r="G10" s="32">
        <f>IF('Revenue Input'!$F13 = "July",'Revenue Input'!$D13,0)</f>
        <v>0</v>
      </c>
      <c r="H10" s="32">
        <f>IF('Revenue Input'!$F13 = "August",'Revenue Input'!$D13,0)</f>
        <v>0</v>
      </c>
      <c r="I10" s="32">
        <f>IF('Revenue Input'!$F13 = "September",'Revenue Input'!$D13,0)</f>
        <v>0</v>
      </c>
      <c r="J10" s="32">
        <f>IF('Revenue Input'!$F13 = "October",'Revenue Input'!$D13,0)</f>
        <v>0</v>
      </c>
      <c r="K10" s="32">
        <f>IF('Revenue Input'!$F13 = "November",'Revenue Input'!$D13,0)</f>
        <v>0</v>
      </c>
      <c r="L10" s="32">
        <f>IF('Revenue Input'!$F13 = "December",'Revenue Input'!$D13,0)</f>
        <v>0</v>
      </c>
    </row>
    <row r="11" spans="1:12" x14ac:dyDescent="0.2">
      <c r="A11" s="32">
        <f>IF('Revenue Input'!$F14 = "January",'Revenue Input'!$D14,0)</f>
        <v>0</v>
      </c>
      <c r="B11" s="32">
        <f>IF('Revenue Input'!$F14 = "February",'Revenue Input'!$D14,0)</f>
        <v>0</v>
      </c>
      <c r="C11" s="32">
        <f>IF('Revenue Input'!$F14 = "March",'Revenue Input'!$D14,0)</f>
        <v>0</v>
      </c>
      <c r="D11" s="32">
        <f>IF('Revenue Input'!$F14 = "April",'Revenue Input'!$D14,0)</f>
        <v>125000</v>
      </c>
      <c r="E11" s="32">
        <f>IF('Revenue Input'!$F14 = "May",'Revenue Input'!$D14,0)</f>
        <v>0</v>
      </c>
      <c r="F11" s="32">
        <f>IF('Revenue Input'!$F14 = "June",'Revenue Input'!$D14,0)</f>
        <v>0</v>
      </c>
      <c r="G11" s="32">
        <f>IF('Revenue Input'!$F14 = "July",'Revenue Input'!$D14,0)</f>
        <v>0</v>
      </c>
      <c r="H11" s="32">
        <f>IF('Revenue Input'!$F14 = "August",'Revenue Input'!$D14,0)</f>
        <v>0</v>
      </c>
      <c r="I11" s="32">
        <f>IF('Revenue Input'!$F14 = "September",'Revenue Input'!$D14,0)</f>
        <v>0</v>
      </c>
      <c r="J11" s="32">
        <f>IF('Revenue Input'!$F14 = "October",'Revenue Input'!$D14,0)</f>
        <v>0</v>
      </c>
      <c r="K11" s="32">
        <f>IF('Revenue Input'!$F14 = "November",'Revenue Input'!$D14,0)</f>
        <v>0</v>
      </c>
      <c r="L11" s="32">
        <f>IF('Revenue Input'!$F14 = "December",'Revenue Input'!$D14,0)</f>
        <v>0</v>
      </c>
    </row>
    <row r="12" spans="1:12" x14ac:dyDescent="0.2">
      <c r="A12" s="32">
        <f>IF('Revenue Input'!$F15 = "January",'Revenue Input'!$D15,0)</f>
        <v>0</v>
      </c>
      <c r="B12" s="32">
        <f>IF('Revenue Input'!$F15 = "February",'Revenue Input'!$D15,0)</f>
        <v>0</v>
      </c>
      <c r="C12" s="32">
        <f>IF('Revenue Input'!$F15 = "March",'Revenue Input'!$D15,0)</f>
        <v>0</v>
      </c>
      <c r="D12" s="32">
        <f>IF('Revenue Input'!$F15 = "April",'Revenue Input'!$D15,0)</f>
        <v>0</v>
      </c>
      <c r="E12" s="32">
        <f>IF('Revenue Input'!$F15 = "May",'Revenue Input'!$D15,0)</f>
        <v>140000</v>
      </c>
      <c r="F12" s="32">
        <f>IF('Revenue Input'!$F15 = "June",'Revenue Input'!$D15,0)</f>
        <v>0</v>
      </c>
      <c r="G12" s="32">
        <f>IF('Revenue Input'!$F15 = "July",'Revenue Input'!$D15,0)</f>
        <v>0</v>
      </c>
      <c r="H12" s="32">
        <f>IF('Revenue Input'!$F15 = "August",'Revenue Input'!$D15,0)</f>
        <v>0</v>
      </c>
      <c r="I12" s="32">
        <f>IF('Revenue Input'!$F15 = "September",'Revenue Input'!$D15,0)</f>
        <v>0</v>
      </c>
      <c r="J12" s="32">
        <f>IF('Revenue Input'!$F15 = "October",'Revenue Input'!$D15,0)</f>
        <v>0</v>
      </c>
      <c r="K12" s="32">
        <f>IF('Revenue Input'!$F15 = "November",'Revenue Input'!$D15,0)</f>
        <v>0</v>
      </c>
      <c r="L12" s="32">
        <f>IF('Revenue Input'!$F15 = "December",'Revenue Input'!$D15,0)</f>
        <v>0</v>
      </c>
    </row>
    <row r="13" spans="1:12" x14ac:dyDescent="0.2">
      <c r="A13" s="32">
        <f>IF('Revenue Input'!$F16 = "January",'Revenue Input'!$D16,0)</f>
        <v>0</v>
      </c>
      <c r="B13" s="32">
        <f>IF('Revenue Input'!$F16 = "February",'Revenue Input'!$D16,0)</f>
        <v>0</v>
      </c>
      <c r="C13" s="32">
        <f>IF('Revenue Input'!$F16 = "March",'Revenue Input'!$D16,0)</f>
        <v>0</v>
      </c>
      <c r="D13" s="32">
        <f>IF('Revenue Input'!$F16 = "April",'Revenue Input'!$D16,0)</f>
        <v>0</v>
      </c>
      <c r="E13" s="32">
        <f>IF('Revenue Input'!$F16 = "May",'Revenue Input'!$D16,0)</f>
        <v>0</v>
      </c>
      <c r="F13" s="32">
        <f>IF('Revenue Input'!$F16 = "June",'Revenue Input'!$D16,0)</f>
        <v>150000</v>
      </c>
      <c r="G13" s="32">
        <f>IF('Revenue Input'!$F16 = "July",'Revenue Input'!$D16,0)</f>
        <v>0</v>
      </c>
      <c r="H13" s="32">
        <f>IF('Revenue Input'!$F16 = "August",'Revenue Input'!$D16,0)</f>
        <v>0</v>
      </c>
      <c r="I13" s="32">
        <f>IF('Revenue Input'!$F16 = "September",'Revenue Input'!$D16,0)</f>
        <v>0</v>
      </c>
      <c r="J13" s="32">
        <f>IF('Revenue Input'!$F16 = "October",'Revenue Input'!$D16,0)</f>
        <v>0</v>
      </c>
      <c r="K13" s="32">
        <f>IF('Revenue Input'!$F16 = "November",'Revenue Input'!$D16,0)</f>
        <v>0</v>
      </c>
      <c r="L13" s="32">
        <f>IF('Revenue Input'!$F16 = "December",'Revenue Input'!$D16,0)</f>
        <v>0</v>
      </c>
    </row>
    <row r="14" spans="1:12" x14ac:dyDescent="0.2">
      <c r="A14" s="32">
        <f>IF('Revenue Input'!$F17 = "January",'Revenue Input'!$D17,0)</f>
        <v>0</v>
      </c>
      <c r="B14" s="32">
        <f>IF('Revenue Input'!$F17 = "February",'Revenue Input'!$D17,0)</f>
        <v>0</v>
      </c>
      <c r="C14" s="32">
        <f>IF('Revenue Input'!$F17 = "March",'Revenue Input'!$D17,0)</f>
        <v>0</v>
      </c>
      <c r="D14" s="32">
        <f>IF('Revenue Input'!$F17 = "April",'Revenue Input'!$D17,0)</f>
        <v>0</v>
      </c>
      <c r="E14" s="32">
        <f>IF('Revenue Input'!$F17 = "May",'Revenue Input'!$D17,0)</f>
        <v>0</v>
      </c>
      <c r="F14" s="32">
        <f>IF('Revenue Input'!$F17 = "June",'Revenue Input'!$D17,0)</f>
        <v>0</v>
      </c>
      <c r="G14" s="32">
        <f>IF('Revenue Input'!$F17 = "July",'Revenue Input'!$D17,0)</f>
        <v>125000</v>
      </c>
      <c r="H14" s="32">
        <f>IF('Revenue Input'!$F17 = "August",'Revenue Input'!$D17,0)</f>
        <v>0</v>
      </c>
      <c r="I14" s="32">
        <f>IF('Revenue Input'!$F17 = "September",'Revenue Input'!$D17,0)</f>
        <v>0</v>
      </c>
      <c r="J14" s="32">
        <f>IF('Revenue Input'!$F17 = "October",'Revenue Input'!$D17,0)</f>
        <v>0</v>
      </c>
      <c r="K14" s="32">
        <f>IF('Revenue Input'!$F17 = "November",'Revenue Input'!$D17,0)</f>
        <v>0</v>
      </c>
      <c r="L14" s="32">
        <f>IF('Revenue Input'!$F17 = "December",'Revenue Input'!$D17,0)</f>
        <v>0</v>
      </c>
    </row>
    <row r="15" spans="1:12" x14ac:dyDescent="0.2">
      <c r="A15" s="32">
        <f>IF('Revenue Input'!$F18 = "January",'Revenue Input'!$D18,0)</f>
        <v>0</v>
      </c>
      <c r="B15" s="32">
        <f>IF('Revenue Input'!$F18 = "February",'Revenue Input'!$D18,0)</f>
        <v>0</v>
      </c>
      <c r="C15" s="32">
        <f>IF('Revenue Input'!$F18 = "March",'Revenue Input'!$D18,0)</f>
        <v>0</v>
      </c>
      <c r="D15" s="32">
        <f>IF('Revenue Input'!$F18 = "April",'Revenue Input'!$D18,0)</f>
        <v>0</v>
      </c>
      <c r="E15" s="32">
        <f>IF('Revenue Input'!$F18 = "May",'Revenue Input'!$D18,0)</f>
        <v>0</v>
      </c>
      <c r="F15" s="32">
        <f>IF('Revenue Input'!$F18 = "June",'Revenue Input'!$D18,0)</f>
        <v>0</v>
      </c>
      <c r="G15" s="32">
        <f>IF('Revenue Input'!$F18 = "July",'Revenue Input'!$D18,0)</f>
        <v>0</v>
      </c>
      <c r="H15" s="32">
        <f>IF('Revenue Input'!$F18 = "August",'Revenue Input'!$D18,0)</f>
        <v>131000</v>
      </c>
      <c r="I15" s="32">
        <f>IF('Revenue Input'!$F18 = "September",'Revenue Input'!$D18,0)</f>
        <v>0</v>
      </c>
      <c r="J15" s="32">
        <f>IF('Revenue Input'!$F18 = "October",'Revenue Input'!$D18,0)</f>
        <v>0</v>
      </c>
      <c r="K15" s="32">
        <f>IF('Revenue Input'!$F18 = "November",'Revenue Input'!$D18,0)</f>
        <v>0</v>
      </c>
      <c r="L15" s="32">
        <f>IF('Revenue Input'!$F18 = "December",'Revenue Input'!$D18,0)</f>
        <v>0</v>
      </c>
    </row>
    <row r="16" spans="1:12" x14ac:dyDescent="0.2">
      <c r="A16" s="32">
        <f>IF('Revenue Input'!$F19 = "January",'Revenue Input'!$D19,0)</f>
        <v>0</v>
      </c>
      <c r="B16" s="32">
        <f>IF('Revenue Input'!$F19 = "February",'Revenue Input'!$D19,0)</f>
        <v>0</v>
      </c>
      <c r="C16" s="32">
        <f>IF('Revenue Input'!$F19 = "March",'Revenue Input'!$D19,0)</f>
        <v>0</v>
      </c>
      <c r="D16" s="32">
        <f>IF('Revenue Input'!$F19 = "April",'Revenue Input'!$D19,0)</f>
        <v>0</v>
      </c>
      <c r="E16" s="32">
        <f>IF('Revenue Input'!$F19 = "May",'Revenue Input'!$D19,0)</f>
        <v>0</v>
      </c>
      <c r="F16" s="32">
        <f>IF('Revenue Input'!$F19 = "June",'Revenue Input'!$D19,0)</f>
        <v>0</v>
      </c>
      <c r="G16" s="32">
        <f>IF('Revenue Input'!$F19 = "July",'Revenue Input'!$D19,0)</f>
        <v>0</v>
      </c>
      <c r="H16" s="32">
        <f>IF('Revenue Input'!$F19 = "August",'Revenue Input'!$D19,0)</f>
        <v>0</v>
      </c>
      <c r="I16" s="32">
        <f>IF('Revenue Input'!$F19 = "September",'Revenue Input'!$D19,0)</f>
        <v>175000</v>
      </c>
      <c r="J16" s="32">
        <f>IF('Revenue Input'!$F19 = "October",'Revenue Input'!$D19,0)</f>
        <v>0</v>
      </c>
      <c r="K16" s="32">
        <f>IF('Revenue Input'!$F19 = "November",'Revenue Input'!$D19,0)</f>
        <v>0</v>
      </c>
      <c r="L16" s="32">
        <f>IF('Revenue Input'!$F19 = "December",'Revenue Input'!$D19,0)</f>
        <v>0</v>
      </c>
    </row>
    <row r="17" spans="1:13" x14ac:dyDescent="0.2">
      <c r="A17" s="32">
        <f>IF('Revenue Input'!$F20 = "January",'Revenue Input'!$D20,0)</f>
        <v>0</v>
      </c>
      <c r="B17" s="32">
        <f>IF('Revenue Input'!$F20 = "February",'Revenue Input'!$D20,0)</f>
        <v>0</v>
      </c>
      <c r="C17" s="32">
        <f>IF('Revenue Input'!$F20 = "March",'Revenue Input'!$D20,0)</f>
        <v>0</v>
      </c>
      <c r="D17" s="32">
        <f>IF('Revenue Input'!$F20 = "April",'Revenue Input'!$D20,0)</f>
        <v>0</v>
      </c>
      <c r="E17" s="32">
        <f>IF('Revenue Input'!$F20 = "May",'Revenue Input'!$D20,0)</f>
        <v>0</v>
      </c>
      <c r="F17" s="32">
        <f>IF('Revenue Input'!$F20 = "June",'Revenue Input'!$D20,0)</f>
        <v>0</v>
      </c>
      <c r="G17" s="32">
        <f>IF('Revenue Input'!$F20 = "July",'Revenue Input'!$D20,0)</f>
        <v>0</v>
      </c>
      <c r="H17" s="32">
        <f>IF('Revenue Input'!$F20 = "August",'Revenue Input'!$D20,0)</f>
        <v>0</v>
      </c>
      <c r="I17" s="32">
        <f>IF('Revenue Input'!$F20 = "September",'Revenue Input'!$D20,0)</f>
        <v>0</v>
      </c>
      <c r="J17" s="32">
        <f>IF('Revenue Input'!$F20 = "October",'Revenue Input'!$D20,0)</f>
        <v>156000</v>
      </c>
      <c r="K17" s="32">
        <f>IF('Revenue Input'!$F20 = "November",'Revenue Input'!$D20,0)</f>
        <v>0</v>
      </c>
      <c r="L17" s="32">
        <f>IF('Revenue Input'!$F20 = "December",'Revenue Input'!$D20,0)</f>
        <v>0</v>
      </c>
    </row>
    <row r="18" spans="1:13" x14ac:dyDescent="0.2">
      <c r="A18" s="32">
        <f>IF('Revenue Input'!$F21 = "January",'Revenue Input'!$D21,0)</f>
        <v>0</v>
      </c>
      <c r="B18" s="32">
        <f>IF('Revenue Input'!$F21 = "February",'Revenue Input'!$D21,0)</f>
        <v>0</v>
      </c>
      <c r="C18" s="32">
        <f>IF('Revenue Input'!$F21 = "March",'Revenue Input'!$D21,0)</f>
        <v>0</v>
      </c>
      <c r="D18" s="32">
        <f>IF('Revenue Input'!$F21 = "April",'Revenue Input'!$D21,0)</f>
        <v>0</v>
      </c>
      <c r="E18" s="32">
        <f>IF('Revenue Input'!$F21 = "May",'Revenue Input'!$D21,0)</f>
        <v>0</v>
      </c>
      <c r="F18" s="32">
        <f>IF('Revenue Input'!$F21 = "June",'Revenue Input'!$D21,0)</f>
        <v>0</v>
      </c>
      <c r="G18" s="32">
        <f>IF('Revenue Input'!$F21 = "July",'Revenue Input'!$D21,0)</f>
        <v>0</v>
      </c>
      <c r="H18" s="32">
        <f>IF('Revenue Input'!$F21 = "August",'Revenue Input'!$D21,0)</f>
        <v>0</v>
      </c>
      <c r="I18" s="32">
        <f>IF('Revenue Input'!$F21 = "September",'Revenue Input'!$D21,0)</f>
        <v>0</v>
      </c>
      <c r="J18" s="32">
        <f>IF('Revenue Input'!$F21 = "October",'Revenue Input'!$D21,0)</f>
        <v>0</v>
      </c>
      <c r="K18" s="32">
        <f>IF('Revenue Input'!$F21 = "November",'Revenue Input'!$D21,0)</f>
        <v>146000</v>
      </c>
      <c r="L18" s="32">
        <f>IF('Revenue Input'!$F21 = "December",'Revenue Input'!$D21,0)</f>
        <v>0</v>
      </c>
    </row>
    <row r="19" spans="1:13" x14ac:dyDescent="0.2">
      <c r="A19" s="32">
        <f>IF('Revenue Input'!$F22 = "January",'Revenue Input'!$D22,0)</f>
        <v>0</v>
      </c>
      <c r="B19" s="32">
        <f>IF('Revenue Input'!$F22 = "February",'Revenue Input'!$D22,0)</f>
        <v>0</v>
      </c>
      <c r="C19" s="32">
        <f>IF('Revenue Input'!$F22 = "March",'Revenue Input'!$D22,0)</f>
        <v>0</v>
      </c>
      <c r="D19" s="32">
        <f>IF('Revenue Input'!$F22 = "April",'Revenue Input'!$D22,0)</f>
        <v>0</v>
      </c>
      <c r="E19" s="32">
        <f>IF('Revenue Input'!$F22 = "May",'Revenue Input'!$D22,0)</f>
        <v>0</v>
      </c>
      <c r="F19" s="32">
        <f>IF('Revenue Input'!$F22 = "June",'Revenue Input'!$D22,0)</f>
        <v>0</v>
      </c>
      <c r="G19" s="32">
        <f>IF('Revenue Input'!$F22 = "July",'Revenue Input'!$D22,0)</f>
        <v>0</v>
      </c>
      <c r="H19" s="32">
        <f>IF('Revenue Input'!$F22 = "August",'Revenue Input'!$D22,0)</f>
        <v>0</v>
      </c>
      <c r="I19" s="32">
        <f>IF('Revenue Input'!$F22 = "September",'Revenue Input'!$D22,0)</f>
        <v>0</v>
      </c>
      <c r="J19" s="32">
        <f>IF('Revenue Input'!$F22 = "October",'Revenue Input'!$D22,0)</f>
        <v>0</v>
      </c>
      <c r="K19" s="32">
        <f>IF('Revenue Input'!$F22 = "November",'Revenue Input'!$D22,0)</f>
        <v>0</v>
      </c>
      <c r="L19" s="32">
        <f>IF('Revenue Input'!$F22 = "December",'Revenue Input'!$D22,0)</f>
        <v>150000</v>
      </c>
    </row>
    <row r="20" spans="1:13" x14ac:dyDescent="0.2">
      <c r="A20" s="32">
        <f>IF('Revenue Input'!$F23 = "January",'Revenue Input'!$D23,0)</f>
        <v>133000</v>
      </c>
      <c r="B20" s="32">
        <f>IF('Revenue Input'!$F23 = "February",'Revenue Input'!$D23,0)</f>
        <v>0</v>
      </c>
      <c r="C20" s="32">
        <f>IF('Revenue Input'!$F23 = "March",'Revenue Input'!$D23,0)</f>
        <v>0</v>
      </c>
      <c r="D20" s="32">
        <f>IF('Revenue Input'!$F23 = "April",'Revenue Input'!$D23,0)</f>
        <v>0</v>
      </c>
      <c r="E20" s="32">
        <f>IF('Revenue Input'!$F23 = "May",'Revenue Input'!$D23,0)</f>
        <v>0</v>
      </c>
      <c r="F20" s="32">
        <f>IF('Revenue Input'!$F23 = "June",'Revenue Input'!$D23,0)</f>
        <v>0</v>
      </c>
      <c r="G20" s="32">
        <f>IF('Revenue Input'!$F23 = "July",'Revenue Input'!$D23,0)</f>
        <v>0</v>
      </c>
      <c r="H20" s="32">
        <f>IF('Revenue Input'!$F23 = "August",'Revenue Input'!$D23,0)</f>
        <v>0</v>
      </c>
      <c r="I20" s="32">
        <f>IF('Revenue Input'!$F23 = "September",'Revenue Input'!$D23,0)</f>
        <v>0</v>
      </c>
      <c r="J20" s="32">
        <f>IF('Revenue Input'!$F23 = "October",'Revenue Input'!$D23,0)</f>
        <v>0</v>
      </c>
      <c r="K20" s="32">
        <f>IF('Revenue Input'!$F23 = "November",'Revenue Input'!$D23,0)</f>
        <v>0</v>
      </c>
      <c r="L20" s="32">
        <f>IF('Revenue Input'!$F23 = "December",'Revenue Input'!$D23,0)</f>
        <v>0</v>
      </c>
    </row>
    <row r="21" spans="1:13" x14ac:dyDescent="0.2">
      <c r="A21" s="32">
        <f>IF('Revenue Input'!$F24 = "January",'Revenue Input'!$D24,0)</f>
        <v>0</v>
      </c>
      <c r="B21" s="32">
        <f>IF('Revenue Input'!$F24 = "February",'Revenue Input'!$D24,0)</f>
        <v>0</v>
      </c>
      <c r="C21" s="32">
        <f>IF('Revenue Input'!$F24 = "March",'Revenue Input'!$D24,0)</f>
        <v>170000</v>
      </c>
      <c r="D21" s="32">
        <f>IF('Revenue Input'!$F24 = "April",'Revenue Input'!$D24,0)</f>
        <v>0</v>
      </c>
      <c r="E21" s="32">
        <f>IF('Revenue Input'!$F24 = "May",'Revenue Input'!$D24,0)</f>
        <v>0</v>
      </c>
      <c r="F21" s="32">
        <f>IF('Revenue Input'!$F24 = "June",'Revenue Input'!$D24,0)</f>
        <v>0</v>
      </c>
      <c r="G21" s="32">
        <f>IF('Revenue Input'!$F24 = "July",'Revenue Input'!$D24,0)</f>
        <v>0</v>
      </c>
      <c r="H21" s="32">
        <f>IF('Revenue Input'!$F24 = "August",'Revenue Input'!$D24,0)</f>
        <v>0</v>
      </c>
      <c r="I21" s="32">
        <f>IF('Revenue Input'!$F24 = "September",'Revenue Input'!$D24,0)</f>
        <v>0</v>
      </c>
      <c r="J21" s="32">
        <f>IF('Revenue Input'!$F24 = "October",'Revenue Input'!$D24,0)</f>
        <v>0</v>
      </c>
      <c r="K21" s="32">
        <f>IF('Revenue Input'!$F24 = "November",'Revenue Input'!$D24,0)</f>
        <v>0</v>
      </c>
      <c r="L21" s="32">
        <f>IF('Revenue Input'!$F24 = "December",'Revenue Input'!$D24,0)</f>
        <v>0</v>
      </c>
    </row>
    <row r="22" spans="1:13" x14ac:dyDescent="0.2">
      <c r="A22" s="32">
        <f>IF('Revenue Input'!$F25 = "January",'Revenue Input'!$D25,0)</f>
        <v>0</v>
      </c>
      <c r="B22" s="32">
        <f>IF('Revenue Input'!$F25 = "February",'Revenue Input'!$D25,0)</f>
        <v>0</v>
      </c>
      <c r="C22" s="32">
        <f>IF('Revenue Input'!$F25 = "March",'Revenue Input'!$D25,0)</f>
        <v>0</v>
      </c>
      <c r="D22" s="32">
        <f>IF('Revenue Input'!$F25 = "April",'Revenue Input'!$D25,0)</f>
        <v>0</v>
      </c>
      <c r="E22" s="32">
        <f>IF('Revenue Input'!$F25 = "May",'Revenue Input'!$D25,0)</f>
        <v>120000</v>
      </c>
      <c r="F22" s="32">
        <f>IF('Revenue Input'!$F25 = "June",'Revenue Input'!$D25,0)</f>
        <v>0</v>
      </c>
      <c r="G22" s="32">
        <f>IF('Revenue Input'!$F25 = "July",'Revenue Input'!$D25,0)</f>
        <v>0</v>
      </c>
      <c r="H22" s="32">
        <f>IF('Revenue Input'!$F25 = "August",'Revenue Input'!$D25,0)</f>
        <v>0</v>
      </c>
      <c r="I22" s="32">
        <f>IF('Revenue Input'!$F25 = "September",'Revenue Input'!$D25,0)</f>
        <v>0</v>
      </c>
      <c r="J22" s="32">
        <f>IF('Revenue Input'!$F25 = "October",'Revenue Input'!$D25,0)</f>
        <v>0</v>
      </c>
      <c r="K22" s="32">
        <f>IF('Revenue Input'!$F25 = "November",'Revenue Input'!$D25,0)</f>
        <v>0</v>
      </c>
      <c r="L22" s="32">
        <f>IF('Revenue Input'!$F25 = "December",'Revenue Input'!$D25,0)</f>
        <v>0</v>
      </c>
    </row>
    <row r="23" spans="1:13" x14ac:dyDescent="0.2">
      <c r="A23" s="32">
        <f>IF('Revenue Input'!$F26 = "January",'Revenue Input'!$D26,0)</f>
        <v>0</v>
      </c>
      <c r="B23" s="32">
        <f>IF('Revenue Input'!$F26 = "February",'Revenue Input'!$D26,0)</f>
        <v>0</v>
      </c>
      <c r="C23" s="32">
        <f>IF('Revenue Input'!$F26 = "March",'Revenue Input'!$D26,0)</f>
        <v>0</v>
      </c>
      <c r="D23" s="32">
        <f>IF('Revenue Input'!$F26 = "April",'Revenue Input'!$D26,0)</f>
        <v>0</v>
      </c>
      <c r="E23" s="32">
        <f>IF('Revenue Input'!$F26 = "May",'Revenue Input'!$D26,0)</f>
        <v>0</v>
      </c>
      <c r="F23" s="32">
        <f>IF('Revenue Input'!$F26 = "June",'Revenue Input'!$D26,0)</f>
        <v>135000</v>
      </c>
      <c r="G23" s="32">
        <f>IF('Revenue Input'!$F26 = "July",'Revenue Input'!$D26,0)</f>
        <v>0</v>
      </c>
      <c r="H23" s="32">
        <f>IF('Revenue Input'!$F26 = "August",'Revenue Input'!$D26,0)</f>
        <v>0</v>
      </c>
      <c r="I23" s="32">
        <f>IF('Revenue Input'!$F26 = "September",'Revenue Input'!$D26,0)</f>
        <v>0</v>
      </c>
      <c r="J23" s="32">
        <f>IF('Revenue Input'!$F26 = "October",'Revenue Input'!$D26,0)</f>
        <v>0</v>
      </c>
      <c r="K23" s="32">
        <f>IF('Revenue Input'!$F26 = "November",'Revenue Input'!$D26,0)</f>
        <v>0</v>
      </c>
      <c r="L23" s="32">
        <f>IF('Revenue Input'!$F26 = "December",'Revenue Input'!$D26,0)</f>
        <v>0</v>
      </c>
    </row>
    <row r="24" spans="1:13" x14ac:dyDescent="0.2">
      <c r="A24" s="32">
        <f>IF('Revenue Input'!$F27 = "January",'Revenue Input'!$D27,0)</f>
        <v>0</v>
      </c>
      <c r="B24" s="32">
        <f>IF('Revenue Input'!$F27 = "February",'Revenue Input'!$D27,0)</f>
        <v>0</v>
      </c>
      <c r="C24" s="32">
        <f>IF('Revenue Input'!$F27 = "March",'Revenue Input'!$D27,0)</f>
        <v>0</v>
      </c>
      <c r="D24" s="32">
        <f>IF('Revenue Input'!$F27 = "April",'Revenue Input'!$D27,0)</f>
        <v>0</v>
      </c>
      <c r="E24" s="32">
        <f>IF('Revenue Input'!$F27 = "May",'Revenue Input'!$D27,0)</f>
        <v>0</v>
      </c>
      <c r="F24" s="32">
        <f>IF('Revenue Input'!$F27 = "June",'Revenue Input'!$D27,0)</f>
        <v>0</v>
      </c>
      <c r="G24" s="32">
        <f>IF('Revenue Input'!$F27 = "July",'Revenue Input'!$D27,0)</f>
        <v>0</v>
      </c>
      <c r="H24" s="32">
        <f>IF('Revenue Input'!$F27 = "August",'Revenue Input'!$D27,0)</f>
        <v>0</v>
      </c>
      <c r="I24" s="32">
        <f>IF('Revenue Input'!$F27 = "September",'Revenue Input'!$D27,0)</f>
        <v>0</v>
      </c>
      <c r="J24" s="32">
        <f>IF('Revenue Input'!$F27 = "October",'Revenue Input'!$D27,0)</f>
        <v>168500</v>
      </c>
      <c r="K24" s="32">
        <f>IF('Revenue Input'!$F27 = "November",'Revenue Input'!$D27,0)</f>
        <v>0</v>
      </c>
      <c r="L24" s="32">
        <f>IF('Revenue Input'!$F27 = "December",'Revenue Input'!$D27,0)</f>
        <v>0</v>
      </c>
    </row>
    <row r="25" spans="1:13" x14ac:dyDescent="0.2">
      <c r="A25" s="32">
        <f>IF('Revenue Input'!$F28 = "January",'Revenue Input'!$D28,0)</f>
        <v>0</v>
      </c>
      <c r="B25" s="32">
        <f>IF('Revenue Input'!$F28 = "February",'Revenue Input'!$D28,0)</f>
        <v>0</v>
      </c>
      <c r="C25" s="32">
        <f>IF('Revenue Input'!$F28 = "March",'Revenue Input'!$D28,0)</f>
        <v>0</v>
      </c>
      <c r="D25" s="32">
        <f>IF('Revenue Input'!$F28 = "April",'Revenue Input'!$D28,0)</f>
        <v>0</v>
      </c>
      <c r="E25" s="32">
        <f>IF('Revenue Input'!$F28 = "May",'Revenue Input'!$D28,0)</f>
        <v>0</v>
      </c>
      <c r="F25" s="32">
        <f>IF('Revenue Input'!$F28 = "June",'Revenue Input'!$D28,0)</f>
        <v>0</v>
      </c>
      <c r="G25" s="32">
        <f>IF('Revenue Input'!$F28 = "July",'Revenue Input'!$D28,0)</f>
        <v>0</v>
      </c>
      <c r="H25" s="32">
        <f>IF('Revenue Input'!$F28 = "August",'Revenue Input'!$D28,0)</f>
        <v>0</v>
      </c>
      <c r="I25" s="32">
        <f>IF('Revenue Input'!$F28 = "September",'Revenue Input'!$D28,0)</f>
        <v>0</v>
      </c>
      <c r="J25" s="32">
        <f>IF('Revenue Input'!$F28 = "October",'Revenue Input'!$D28,0)</f>
        <v>0</v>
      </c>
      <c r="K25" s="32">
        <f>IF('Revenue Input'!$F28 = "November",'Revenue Input'!$D28,0)</f>
        <v>0</v>
      </c>
      <c r="L25" s="32">
        <f>IF('Revenue Input'!$F28 = "December",'Revenue Input'!$D28,0)</f>
        <v>142400</v>
      </c>
    </row>
    <row r="26" spans="1:13" x14ac:dyDescent="0.2">
      <c r="A26" s="32">
        <f>IF('Revenue Input'!$F29 = "January",'Revenue Input'!$D29,0)</f>
        <v>0</v>
      </c>
      <c r="B26" s="32">
        <f>IF('Revenue Input'!$F29 = "February",'Revenue Input'!$D29,0)</f>
        <v>0</v>
      </c>
      <c r="C26" s="32">
        <f>IF('Revenue Input'!$F29 = "March",'Revenue Input'!$D29,0)</f>
        <v>0</v>
      </c>
      <c r="D26" s="32">
        <f>IF('Revenue Input'!$F29 = "April",'Revenue Input'!$D29,0)</f>
        <v>0</v>
      </c>
      <c r="E26" s="32">
        <f>IF('Revenue Input'!$F29 = "May",'Revenue Input'!$D29,0)</f>
        <v>0</v>
      </c>
      <c r="F26" s="32">
        <f>IF('Revenue Input'!$F29 = "June",'Revenue Input'!$D29,0)</f>
        <v>0</v>
      </c>
      <c r="G26" s="32">
        <f>IF('Revenue Input'!$F29 = "July",'Revenue Input'!$D29,0)</f>
        <v>0</v>
      </c>
      <c r="H26" s="32">
        <f>IF('Revenue Input'!$F29 = "August",'Revenue Input'!$D29,0)</f>
        <v>0</v>
      </c>
      <c r="I26" s="32">
        <f>IF('Revenue Input'!$F29 = "September",'Revenue Input'!$D29,0)</f>
        <v>0</v>
      </c>
      <c r="J26" s="32">
        <f>IF('Revenue Input'!$F29 = "October",'Revenue Input'!$D29,0)</f>
        <v>0</v>
      </c>
      <c r="K26" s="32">
        <f>IF('Revenue Input'!$F29 = "November",'Revenue Input'!$D29,0)</f>
        <v>152500</v>
      </c>
      <c r="L26" s="32">
        <f>IF('Revenue Input'!$F29 = "December",'Revenue Input'!$D29,0)</f>
        <v>0</v>
      </c>
    </row>
    <row r="27" spans="1:13" x14ac:dyDescent="0.2">
      <c r="A27" s="32">
        <f>IF('Revenue Input'!$F30 = "January",'Revenue Input'!$D30,0)</f>
        <v>0</v>
      </c>
      <c r="B27" s="32">
        <f>IF('Revenue Input'!$F30 = "February",'Revenue Input'!$D30,0)</f>
        <v>142000</v>
      </c>
      <c r="C27" s="32">
        <f>IF('Revenue Input'!$F30 = "March",'Revenue Input'!$D30,0)</f>
        <v>0</v>
      </c>
      <c r="D27" s="32">
        <f>IF('Revenue Input'!$F30 = "April",'Revenue Input'!$D30,0)</f>
        <v>0</v>
      </c>
      <c r="E27" s="32">
        <f>IF('Revenue Input'!$F30 = "May",'Revenue Input'!$D30,0)</f>
        <v>0</v>
      </c>
      <c r="F27" s="32">
        <f>IF('Revenue Input'!$F30 = "June",'Revenue Input'!$D30,0)</f>
        <v>0</v>
      </c>
      <c r="G27" s="32">
        <f>IF('Revenue Input'!$F30 = "July",'Revenue Input'!$D30,0)</f>
        <v>0</v>
      </c>
      <c r="H27" s="32">
        <f>IF('Revenue Input'!$F30 = "August",'Revenue Input'!$D30,0)</f>
        <v>0</v>
      </c>
      <c r="I27" s="32">
        <f>IF('Revenue Input'!$F30 = "September",'Revenue Input'!$D30,0)</f>
        <v>0</v>
      </c>
      <c r="J27" s="32">
        <f>IF('Revenue Input'!$F30 = "October",'Revenue Input'!$D30,0)</f>
        <v>0</v>
      </c>
      <c r="K27" s="32">
        <f>IF('Revenue Input'!$F30 = "November",'Revenue Input'!$D30,0)</f>
        <v>0</v>
      </c>
      <c r="L27" s="32">
        <f>IF('Revenue Input'!$F30 = "December",'Revenue Input'!$D30,0)</f>
        <v>0</v>
      </c>
    </row>
    <row r="28" spans="1:13" x14ac:dyDescent="0.2">
      <c r="A28" s="32">
        <f>IF('Revenue Input'!$F31 = "January",'Revenue Input'!$D31,0)</f>
        <v>0</v>
      </c>
      <c r="B28" s="32">
        <f>IF('Revenue Input'!$F31 = "February",'Revenue Input'!$D31,0)</f>
        <v>0</v>
      </c>
      <c r="C28" s="32">
        <f>IF('Revenue Input'!$F31 = "March",'Revenue Input'!$D31,0)</f>
        <v>143000</v>
      </c>
      <c r="D28" s="32">
        <f>IF('Revenue Input'!$F31 = "April",'Revenue Input'!$D31,0)</f>
        <v>0</v>
      </c>
      <c r="E28" s="32">
        <f>IF('Revenue Input'!$F31 = "May",'Revenue Input'!$D31,0)</f>
        <v>0</v>
      </c>
      <c r="F28" s="32">
        <f>IF('Revenue Input'!$F31 = "June",'Revenue Input'!$D31,0)</f>
        <v>0</v>
      </c>
      <c r="G28" s="32">
        <f>IF('Revenue Input'!$F31 = "July",'Revenue Input'!$D31,0)</f>
        <v>0</v>
      </c>
      <c r="H28" s="32">
        <f>IF('Revenue Input'!$F31 = "August",'Revenue Input'!$D31,0)</f>
        <v>0</v>
      </c>
      <c r="I28" s="32">
        <f>IF('Revenue Input'!$F31 = "September",'Revenue Input'!$D31,0)</f>
        <v>0</v>
      </c>
      <c r="J28" s="32">
        <f>IF('Revenue Input'!$F31 = "October",'Revenue Input'!$D31,0)</f>
        <v>0</v>
      </c>
      <c r="K28" s="32">
        <f>IF('Revenue Input'!$F31 = "November",'Revenue Input'!$D31,0)</f>
        <v>0</v>
      </c>
      <c r="L28" s="32">
        <f>IF('Revenue Input'!$F31 = "December",'Revenue Input'!$D31,0)</f>
        <v>0</v>
      </c>
    </row>
    <row r="29" spans="1:13" x14ac:dyDescent="0.2">
      <c r="A29" s="32">
        <f>IF('Revenue Input'!$F32 = "January",'Revenue Input'!$D32,0)</f>
        <v>0</v>
      </c>
      <c r="B29" s="32">
        <f>IF('Revenue Input'!$F32 = "February",'Revenue Input'!$D32,0)</f>
        <v>0</v>
      </c>
      <c r="C29" s="32">
        <f>IF('Revenue Input'!$F32 = "March",'Revenue Input'!$D32,0)</f>
        <v>0</v>
      </c>
      <c r="D29" s="32">
        <f>IF('Revenue Input'!$F32 = "April",'Revenue Input'!$D32,0)</f>
        <v>165000</v>
      </c>
      <c r="E29" s="32">
        <f>IF('Revenue Input'!$F32 = "May",'Revenue Input'!$D32,0)</f>
        <v>0</v>
      </c>
      <c r="F29" s="32">
        <f>IF('Revenue Input'!$F32 = "June",'Revenue Input'!$D32,0)</f>
        <v>0</v>
      </c>
      <c r="G29" s="32">
        <f>IF('Revenue Input'!$F32 = "July",'Revenue Input'!$D32,0)</f>
        <v>0</v>
      </c>
      <c r="H29" s="32">
        <f>IF('Revenue Input'!$F32 = "August",'Revenue Input'!$D32,0)</f>
        <v>0</v>
      </c>
      <c r="I29" s="32">
        <f>IF('Revenue Input'!$F32 = "September",'Revenue Input'!$D32,0)</f>
        <v>0</v>
      </c>
      <c r="J29" s="32">
        <f>IF('Revenue Input'!$F32 = "October",'Revenue Input'!$D32,0)</f>
        <v>0</v>
      </c>
      <c r="K29" s="32">
        <f>IF('Revenue Input'!$F32 = "November",'Revenue Input'!$D32,0)</f>
        <v>0</v>
      </c>
      <c r="L29" s="32">
        <f>IF('Revenue Input'!$F32 = "December",'Revenue Input'!$D32,0)</f>
        <v>0</v>
      </c>
    </row>
    <row r="30" spans="1:13" x14ac:dyDescent="0.2">
      <c r="A30" s="32">
        <f>IF('Revenue Input'!$F33 = "January",'Revenue Input'!$D33,0)</f>
        <v>0</v>
      </c>
      <c r="B30" s="32">
        <f>IF('Revenue Input'!$F33 = "February",'Revenue Input'!$D33,0)</f>
        <v>0</v>
      </c>
      <c r="C30" s="32">
        <f>IF('Revenue Input'!$F33 = "March",'Revenue Input'!$D33,0)</f>
        <v>0</v>
      </c>
      <c r="D30" s="32">
        <f>IF('Revenue Input'!$F33 = "April",'Revenue Input'!$D33,0)</f>
        <v>0</v>
      </c>
      <c r="E30" s="32">
        <f>IF('Revenue Input'!$F33 = "May",'Revenue Input'!$D33,0)</f>
        <v>0</v>
      </c>
      <c r="F30" s="32">
        <f>IF('Revenue Input'!$F33 = "June",'Revenue Input'!$D33,0)</f>
        <v>0</v>
      </c>
      <c r="G30" s="32">
        <f>IF('Revenue Input'!$F33 = "July",'Revenue Input'!$D33,0)</f>
        <v>0</v>
      </c>
      <c r="H30" s="32">
        <f>IF('Revenue Input'!$F33 = "August",'Revenue Input'!$D33,0)</f>
        <v>161000</v>
      </c>
      <c r="I30" s="32">
        <f>IF('Revenue Input'!$F33 = "September",'Revenue Input'!$D33,0)</f>
        <v>0</v>
      </c>
      <c r="J30" s="32">
        <f>IF('Revenue Input'!$F33 = "October",'Revenue Input'!$D33,0)</f>
        <v>0</v>
      </c>
      <c r="K30" s="32">
        <f>IF('Revenue Input'!$F33 = "November",'Revenue Input'!$D33,0)</f>
        <v>0</v>
      </c>
      <c r="L30" s="32">
        <f>IF('Revenue Input'!$F33 = "December",'Revenue Input'!$D33,0)</f>
        <v>0</v>
      </c>
    </row>
    <row r="31" spans="1:13" x14ac:dyDescent="0.2">
      <c r="A31" s="32">
        <f>IF('Revenue Input'!$F34 = "January",'Revenue Input'!$D34,0)</f>
        <v>0</v>
      </c>
      <c r="B31" s="32">
        <f>IF('Revenue Input'!$F34 = "February",'Revenue Input'!$D34,0)</f>
        <v>0</v>
      </c>
      <c r="C31" s="32">
        <f>IF('Revenue Input'!$F34 = "March",'Revenue Input'!$D34,0)</f>
        <v>0</v>
      </c>
      <c r="D31" s="32">
        <f>IF('Revenue Input'!$F34 = "April",'Revenue Input'!$D34,0)</f>
        <v>0</v>
      </c>
      <c r="E31" s="32">
        <f>IF('Revenue Input'!$F34 = "May",'Revenue Input'!$D34,0)</f>
        <v>0</v>
      </c>
      <c r="F31" s="32">
        <f>IF('Revenue Input'!$F34 = "June",'Revenue Input'!$D34,0)</f>
        <v>0</v>
      </c>
      <c r="G31" s="32">
        <f>IF('Revenue Input'!$F34 = "July",'Revenue Input'!$D34,0)</f>
        <v>0</v>
      </c>
      <c r="H31" s="32">
        <f>IF('Revenue Input'!$F34 = "August",'Revenue Input'!$D34,0)</f>
        <v>0</v>
      </c>
      <c r="I31" s="32">
        <f>IF('Revenue Input'!$F34 = "September",'Revenue Input'!$D34,0)</f>
        <v>146000</v>
      </c>
      <c r="J31" s="32">
        <f>IF('Revenue Input'!$F34 = "October",'Revenue Input'!$D34,0)</f>
        <v>0</v>
      </c>
      <c r="K31" s="32">
        <f>IF('Revenue Input'!$F34 = "November",'Revenue Input'!$D34,0)</f>
        <v>0</v>
      </c>
      <c r="L31" s="32">
        <f>IF('Revenue Input'!$F34 = "December",'Revenue Input'!$D34,0)</f>
        <v>0</v>
      </c>
    </row>
    <row r="32" spans="1:13" x14ac:dyDescent="0.2">
      <c r="A32" s="35">
        <f>SUBTOTAL(109,Table5[Jul-16])</f>
        <v>253000</v>
      </c>
      <c r="B32" s="35">
        <f>SUBTOTAL(109,Table5[Aug-16])</f>
        <v>264000</v>
      </c>
      <c r="C32" s="35">
        <f>SUBTOTAL(109,Table5[Sep-16])</f>
        <v>433000</v>
      </c>
      <c r="D32" s="35">
        <f>SUBTOTAL(109,Table5[Oct-16])</f>
        <v>290000</v>
      </c>
      <c r="E32" s="35">
        <f>SUBTOTAL(109,Table5[Nov-16])</f>
        <v>260000</v>
      </c>
      <c r="F32" s="35">
        <f>SUBTOTAL(109,Table5[Dec-16])</f>
        <v>285000</v>
      </c>
      <c r="G32" s="35">
        <f>SUBTOTAL(109,Table5[Jan-17])</f>
        <v>125000</v>
      </c>
      <c r="H32" s="35">
        <f>SUBTOTAL(109,Table5[Feb-17])</f>
        <v>292000</v>
      </c>
      <c r="I32" s="35">
        <f>SUBTOTAL(109,Table5[Mar-17])</f>
        <v>321000</v>
      </c>
      <c r="J32" s="35">
        <f>SUBTOTAL(109,Table5[Apr-17])</f>
        <v>324500</v>
      </c>
      <c r="K32" s="35">
        <f>SUBTOTAL(109,Table5[May-17])</f>
        <v>298500</v>
      </c>
      <c r="L32" s="35">
        <f>SUBTOTAL(109,Table5[Jun-17])</f>
        <v>292400</v>
      </c>
      <c r="M32" s="33"/>
    </row>
    <row r="33" spans="1:13" x14ac:dyDescent="0.2">
      <c r="A33" s="40" t="s">
        <v>74</v>
      </c>
      <c r="B33" s="40">
        <f>A32+B32</f>
        <v>517000</v>
      </c>
      <c r="C33" s="40">
        <f>B33+C32</f>
        <v>950000</v>
      </c>
      <c r="D33" s="40">
        <f t="shared" ref="D33:L33" si="0">C33+D32</f>
        <v>1240000</v>
      </c>
      <c r="E33" s="40">
        <f t="shared" si="0"/>
        <v>1500000</v>
      </c>
      <c r="F33" s="40">
        <f t="shared" si="0"/>
        <v>1785000</v>
      </c>
      <c r="G33" s="40">
        <f t="shared" si="0"/>
        <v>1910000</v>
      </c>
      <c r="H33" s="40">
        <f t="shared" si="0"/>
        <v>2202000</v>
      </c>
      <c r="I33" s="40">
        <f t="shared" si="0"/>
        <v>2523000</v>
      </c>
      <c r="J33" s="40">
        <f t="shared" si="0"/>
        <v>2847500</v>
      </c>
      <c r="K33" s="40">
        <f t="shared" si="0"/>
        <v>3146000</v>
      </c>
      <c r="L33" s="40">
        <f t="shared" si="0"/>
        <v>3438400</v>
      </c>
      <c r="M33" s="34"/>
    </row>
  </sheetData>
  <mergeCells count="4">
    <mergeCell ref="A1:D1"/>
    <mergeCell ref="A2:D2"/>
    <mergeCell ref="A3:D3"/>
    <mergeCell ref="A4:D4"/>
  </mergeCells>
  <phoneticPr fontId="6" type="noConversion"/>
  <pageMargins left="0.75" right="0.75" top="1" bottom="1" header="0.5" footer="0.5"/>
  <pageSetup scale="77" orientation="landscape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M33"/>
  <sheetViews>
    <sheetView showGridLines="0" workbookViewId="0">
      <selection sqref="A1:D1"/>
    </sheetView>
  </sheetViews>
  <sheetFormatPr defaultRowHeight="12.75" x14ac:dyDescent="0.2"/>
  <cols>
    <col min="1" max="12" width="15.42578125" style="5" customWidth="1"/>
    <col min="13" max="13" width="17.5703125" style="5" bestFit="1" customWidth="1"/>
    <col min="14" max="16384" width="9.140625" style="5"/>
  </cols>
  <sheetData>
    <row r="1" spans="1:12" ht="15.75" x14ac:dyDescent="0.25">
      <c r="A1" s="50" t="str">
        <f>'Revenue Input'!A1</f>
        <v xml:space="preserve">[Company Name] </v>
      </c>
      <c r="B1" s="43"/>
      <c r="C1" s="43"/>
      <c r="D1" s="43"/>
      <c r="E1" s="3"/>
      <c r="F1" s="3"/>
      <c r="G1" s="3"/>
      <c r="H1" s="3"/>
      <c r="I1" s="4"/>
      <c r="J1" s="4"/>
      <c r="K1" s="4"/>
      <c r="L1" s="4"/>
    </row>
    <row r="2" spans="1:12" ht="18" x14ac:dyDescent="0.25">
      <c r="A2" s="51" t="s">
        <v>50</v>
      </c>
      <c r="B2" s="43"/>
      <c r="C2" s="43"/>
      <c r="D2" s="43"/>
      <c r="E2" s="3"/>
      <c r="F2" s="3"/>
      <c r="G2" s="3"/>
      <c r="H2" s="3"/>
      <c r="I2" s="4"/>
      <c r="J2" s="4"/>
      <c r="K2" s="4"/>
      <c r="L2" s="4"/>
    </row>
    <row r="3" spans="1:12" x14ac:dyDescent="0.2">
      <c r="A3" s="52" t="s">
        <v>52</v>
      </c>
      <c r="B3" s="43"/>
      <c r="C3" s="43"/>
      <c r="D3" s="43"/>
      <c r="E3" s="3"/>
      <c r="F3" s="3"/>
      <c r="G3" s="3"/>
      <c r="H3" s="3"/>
      <c r="I3" s="4"/>
      <c r="J3" s="4"/>
      <c r="K3" s="4"/>
      <c r="L3" s="4"/>
    </row>
    <row r="4" spans="1:12" x14ac:dyDescent="0.2">
      <c r="A4" s="53" t="s">
        <v>41</v>
      </c>
      <c r="B4" s="43"/>
      <c r="C4" s="43"/>
      <c r="D4" s="43"/>
    </row>
    <row r="5" spans="1:12" x14ac:dyDescent="0.2">
      <c r="A5" s="1"/>
    </row>
    <row r="6" spans="1:12" x14ac:dyDescent="0.2">
      <c r="A6" s="2" t="s">
        <v>73</v>
      </c>
    </row>
    <row r="7" spans="1:12" s="6" customFormat="1" ht="21" customHeight="1" x14ac:dyDescent="0.2">
      <c r="A7" s="36" t="s">
        <v>61</v>
      </c>
      <c r="B7" s="36" t="s">
        <v>62</v>
      </c>
      <c r="C7" s="36" t="s">
        <v>63</v>
      </c>
      <c r="D7" s="36" t="s">
        <v>64</v>
      </c>
      <c r="E7" s="36" t="s">
        <v>65</v>
      </c>
      <c r="F7" s="36" t="s">
        <v>66</v>
      </c>
      <c r="G7" s="36" t="s">
        <v>67</v>
      </c>
      <c r="H7" s="36" t="s">
        <v>68</v>
      </c>
      <c r="I7" s="36" t="s">
        <v>69</v>
      </c>
      <c r="J7" s="36" t="s">
        <v>70</v>
      </c>
      <c r="K7" s="36" t="s">
        <v>71</v>
      </c>
      <c r="L7" s="36" t="s">
        <v>72</v>
      </c>
    </row>
    <row r="8" spans="1:12" x14ac:dyDescent="0.2">
      <c r="A8" s="37">
        <f>IF('Revenue Input'!$F11 = "January",'Revenue Input'!$E11,0)</f>
        <v>90000</v>
      </c>
      <c r="B8" s="37">
        <f>IF('Revenue Input'!$F11 = "February",'Revenue Input'!$E11,0)</f>
        <v>0</v>
      </c>
      <c r="C8" s="37">
        <f>IF('Revenue Input'!$F11 = "March",'Revenue Input'!$E11,0)</f>
        <v>0</v>
      </c>
      <c r="D8" s="37">
        <f>IF('Revenue Input'!$F11 = "April",'Revenue Input'!$E11,0)</f>
        <v>0</v>
      </c>
      <c r="E8" s="37">
        <f>IF('Revenue Input'!$F11 = "May",'Revenue Input'!$E11,0)</f>
        <v>0</v>
      </c>
      <c r="F8" s="37">
        <f>IF('Revenue Input'!$F11 = "June",'Revenue Input'!$E11,0)</f>
        <v>0</v>
      </c>
      <c r="G8" s="37">
        <f>IF('Revenue Input'!$F11 = "July",'Revenue Input'!$E11,0)</f>
        <v>0</v>
      </c>
      <c r="H8" s="37">
        <f>IF('Revenue Input'!$F11 = "August",'Revenue Input'!$E11,0)</f>
        <v>0</v>
      </c>
      <c r="I8" s="37">
        <f>IF('Revenue Input'!$F11 = "September",'Revenue Input'!$E11,0)</f>
        <v>0</v>
      </c>
      <c r="J8" s="37">
        <f>IF('Revenue Input'!$F11 = "October",'Revenue Input'!$E11,0)</f>
        <v>0</v>
      </c>
      <c r="K8" s="37">
        <f>IF('Revenue Input'!$F11 = "November",'Revenue Input'!$E11,0)</f>
        <v>0</v>
      </c>
      <c r="L8" s="37">
        <f>IF('Revenue Input'!$F11 = "December",'Revenue Input'!$E11,0)</f>
        <v>0</v>
      </c>
    </row>
    <row r="9" spans="1:12" x14ac:dyDescent="0.2">
      <c r="A9" s="37">
        <f>IF('Revenue Input'!$F12 = "January",'Revenue Input'!$E12,0)</f>
        <v>0</v>
      </c>
      <c r="B9" s="37">
        <f>IF('Revenue Input'!$F12 = "February",'Revenue Input'!$E12,0)</f>
        <v>89000</v>
      </c>
      <c r="C9" s="37">
        <f>IF('Revenue Input'!$F12 = "March",'Revenue Input'!$E12,0)</f>
        <v>0</v>
      </c>
      <c r="D9" s="37">
        <f>IF('Revenue Input'!$F12 = "April",'Revenue Input'!$E12,0)</f>
        <v>0</v>
      </c>
      <c r="E9" s="37">
        <f>IF('Revenue Input'!$F12 = "May",'Revenue Input'!$E12,0)</f>
        <v>0</v>
      </c>
      <c r="F9" s="37">
        <f>IF('Revenue Input'!$F12 = "June",'Revenue Input'!$E12,0)</f>
        <v>0</v>
      </c>
      <c r="G9" s="37">
        <f>IF('Revenue Input'!$F12 = "July",'Revenue Input'!$E12,0)</f>
        <v>0</v>
      </c>
      <c r="H9" s="37">
        <f>IF('Revenue Input'!$F12 = "August",'Revenue Input'!$E12,0)</f>
        <v>0</v>
      </c>
      <c r="I9" s="37">
        <f>IF('Revenue Input'!$F12 = "September",'Revenue Input'!$E12,0)</f>
        <v>0</v>
      </c>
      <c r="J9" s="37">
        <f>IF('Revenue Input'!$F12 = "October",'Revenue Input'!$E12,0)</f>
        <v>0</v>
      </c>
      <c r="K9" s="37">
        <f>IF('Revenue Input'!$F12 = "November",'Revenue Input'!$E12,0)</f>
        <v>0</v>
      </c>
      <c r="L9" s="37">
        <f>IF('Revenue Input'!$F12 = "December",'Revenue Input'!$E12,0)</f>
        <v>0</v>
      </c>
    </row>
    <row r="10" spans="1:12" x14ac:dyDescent="0.2">
      <c r="A10" s="37">
        <f>IF('Revenue Input'!$F13 = "January",'Revenue Input'!$E13,0)</f>
        <v>0</v>
      </c>
      <c r="B10" s="37">
        <f>IF('Revenue Input'!$F13 = "February",'Revenue Input'!$E13,0)</f>
        <v>0</v>
      </c>
      <c r="C10" s="37">
        <f>IF('Revenue Input'!$F13 = "March",'Revenue Input'!$E13,0)</f>
        <v>84000</v>
      </c>
      <c r="D10" s="37">
        <f>IF('Revenue Input'!$F13 = "April",'Revenue Input'!$E13,0)</f>
        <v>0</v>
      </c>
      <c r="E10" s="37">
        <f>IF('Revenue Input'!$F13 = "May",'Revenue Input'!$E13,0)</f>
        <v>0</v>
      </c>
      <c r="F10" s="37">
        <f>IF('Revenue Input'!$F13 = "June",'Revenue Input'!$E13,0)</f>
        <v>0</v>
      </c>
      <c r="G10" s="37">
        <f>IF('Revenue Input'!$F13 = "July",'Revenue Input'!$E13,0)</f>
        <v>0</v>
      </c>
      <c r="H10" s="37">
        <f>IF('Revenue Input'!$F13 = "August",'Revenue Input'!$E13,0)</f>
        <v>0</v>
      </c>
      <c r="I10" s="37">
        <f>IF('Revenue Input'!$F13 = "September",'Revenue Input'!$E13,0)</f>
        <v>0</v>
      </c>
      <c r="J10" s="37">
        <f>IF('Revenue Input'!$F13 = "October",'Revenue Input'!$E13,0)</f>
        <v>0</v>
      </c>
      <c r="K10" s="37">
        <f>IF('Revenue Input'!$F13 = "November",'Revenue Input'!$E13,0)</f>
        <v>0</v>
      </c>
      <c r="L10" s="37">
        <f>IF('Revenue Input'!$F13 = "December",'Revenue Input'!$E13,0)</f>
        <v>0</v>
      </c>
    </row>
    <row r="11" spans="1:12" x14ac:dyDescent="0.2">
      <c r="A11" s="37">
        <f>IF('Revenue Input'!$F14 = "January",'Revenue Input'!$E14,0)</f>
        <v>0</v>
      </c>
      <c r="B11" s="37">
        <f>IF('Revenue Input'!$F14 = "February",'Revenue Input'!$E14,0)</f>
        <v>0</v>
      </c>
      <c r="C11" s="37">
        <f>IF('Revenue Input'!$F14 = "March",'Revenue Input'!$E14,0)</f>
        <v>0</v>
      </c>
      <c r="D11" s="37">
        <f>IF('Revenue Input'!$F14 = "April",'Revenue Input'!$E14,0)</f>
        <v>99000</v>
      </c>
      <c r="E11" s="37">
        <f>IF('Revenue Input'!$F14 = "May",'Revenue Input'!$E14,0)</f>
        <v>0</v>
      </c>
      <c r="F11" s="37">
        <f>IF('Revenue Input'!$F14 = "June",'Revenue Input'!$E14,0)</f>
        <v>0</v>
      </c>
      <c r="G11" s="37">
        <f>IF('Revenue Input'!$F14 = "July",'Revenue Input'!$E14,0)</f>
        <v>0</v>
      </c>
      <c r="H11" s="37">
        <f>IF('Revenue Input'!$F14 = "August",'Revenue Input'!$E14,0)</f>
        <v>0</v>
      </c>
      <c r="I11" s="37">
        <f>IF('Revenue Input'!$F14 = "September",'Revenue Input'!$E14,0)</f>
        <v>0</v>
      </c>
      <c r="J11" s="37">
        <f>IF('Revenue Input'!$F14 = "October",'Revenue Input'!$E14,0)</f>
        <v>0</v>
      </c>
      <c r="K11" s="37">
        <f>IF('Revenue Input'!$F14 = "November",'Revenue Input'!$E14,0)</f>
        <v>0</v>
      </c>
      <c r="L11" s="37">
        <f>IF('Revenue Input'!$F14 = "December",'Revenue Input'!$E14,0)</f>
        <v>0</v>
      </c>
    </row>
    <row r="12" spans="1:12" x14ac:dyDescent="0.2">
      <c r="A12" s="37">
        <f>IF('Revenue Input'!$F15 = "January",'Revenue Input'!$E15,0)</f>
        <v>0</v>
      </c>
      <c r="B12" s="37">
        <f>IF('Revenue Input'!$F15 = "February",'Revenue Input'!$E15,0)</f>
        <v>0</v>
      </c>
      <c r="C12" s="37">
        <f>IF('Revenue Input'!$F15 = "March",'Revenue Input'!$E15,0)</f>
        <v>0</v>
      </c>
      <c r="D12" s="37">
        <f>IF('Revenue Input'!$F15 = "April",'Revenue Input'!$E15,0)</f>
        <v>0</v>
      </c>
      <c r="E12" s="37">
        <f>IF('Revenue Input'!$F15 = "May",'Revenue Input'!$E15,0)</f>
        <v>132000</v>
      </c>
      <c r="F12" s="37">
        <f>IF('Revenue Input'!$F15 = "June",'Revenue Input'!$E15,0)</f>
        <v>0</v>
      </c>
      <c r="G12" s="37">
        <f>IF('Revenue Input'!$F15 = "July",'Revenue Input'!$E15,0)</f>
        <v>0</v>
      </c>
      <c r="H12" s="37">
        <f>IF('Revenue Input'!$F15 = "August",'Revenue Input'!$E15,0)</f>
        <v>0</v>
      </c>
      <c r="I12" s="37">
        <f>IF('Revenue Input'!$F15 = "September",'Revenue Input'!$E15,0)</f>
        <v>0</v>
      </c>
      <c r="J12" s="37">
        <f>IF('Revenue Input'!$F15 = "October",'Revenue Input'!$E15,0)</f>
        <v>0</v>
      </c>
      <c r="K12" s="37">
        <f>IF('Revenue Input'!$F15 = "November",'Revenue Input'!$E15,0)</f>
        <v>0</v>
      </c>
      <c r="L12" s="37">
        <f>IF('Revenue Input'!$F15 = "December",'Revenue Input'!$E15,0)</f>
        <v>0</v>
      </c>
    </row>
    <row r="13" spans="1:12" x14ac:dyDescent="0.2">
      <c r="A13" s="37">
        <f>IF('Revenue Input'!$F16 = "January",'Revenue Input'!$E16,0)</f>
        <v>0</v>
      </c>
      <c r="B13" s="37">
        <f>IF('Revenue Input'!$F16 = "February",'Revenue Input'!$E16,0)</f>
        <v>0</v>
      </c>
      <c r="C13" s="37">
        <f>IF('Revenue Input'!$F16 = "March",'Revenue Input'!$E16,0)</f>
        <v>0</v>
      </c>
      <c r="D13" s="37">
        <f>IF('Revenue Input'!$F16 = "April",'Revenue Input'!$E16,0)</f>
        <v>0</v>
      </c>
      <c r="E13" s="37">
        <f>IF('Revenue Input'!$F16 = "May",'Revenue Input'!$E16,0)</f>
        <v>0</v>
      </c>
      <c r="F13" s="37">
        <f>IF('Revenue Input'!$F16 = "June",'Revenue Input'!$E16,0)</f>
        <v>125000</v>
      </c>
      <c r="G13" s="37">
        <f>IF('Revenue Input'!$F16 = "July",'Revenue Input'!$E16,0)</f>
        <v>0</v>
      </c>
      <c r="H13" s="37">
        <f>IF('Revenue Input'!$F16 = "August",'Revenue Input'!$E16,0)</f>
        <v>0</v>
      </c>
      <c r="I13" s="37">
        <f>IF('Revenue Input'!$F16 = "September",'Revenue Input'!$E16,0)</f>
        <v>0</v>
      </c>
      <c r="J13" s="37">
        <f>IF('Revenue Input'!$F16 = "October",'Revenue Input'!$E16,0)</f>
        <v>0</v>
      </c>
      <c r="K13" s="37">
        <f>IF('Revenue Input'!$F16 = "November",'Revenue Input'!$E16,0)</f>
        <v>0</v>
      </c>
      <c r="L13" s="37">
        <f>IF('Revenue Input'!$F16 = "December",'Revenue Input'!$E16,0)</f>
        <v>0</v>
      </c>
    </row>
    <row r="14" spans="1:12" x14ac:dyDescent="0.2">
      <c r="A14" s="37">
        <f>IF('Revenue Input'!$F17 = "January",'Revenue Input'!$E17,0)</f>
        <v>0</v>
      </c>
      <c r="B14" s="37">
        <f>IF('Revenue Input'!$F17 = "February",'Revenue Input'!$E17,0)</f>
        <v>0</v>
      </c>
      <c r="C14" s="37">
        <f>IF('Revenue Input'!$F17 = "March",'Revenue Input'!$E17,0)</f>
        <v>0</v>
      </c>
      <c r="D14" s="37">
        <f>IF('Revenue Input'!$F17 = "April",'Revenue Input'!$E17,0)</f>
        <v>0</v>
      </c>
      <c r="E14" s="37">
        <f>IF('Revenue Input'!$F17 = "May",'Revenue Input'!$E17,0)</f>
        <v>0</v>
      </c>
      <c r="F14" s="37">
        <f>IF('Revenue Input'!$F17 = "June",'Revenue Input'!$E17,0)</f>
        <v>0</v>
      </c>
      <c r="G14" s="37">
        <f>IF('Revenue Input'!$F17 = "July",'Revenue Input'!$E17,0)</f>
        <v>101000</v>
      </c>
      <c r="H14" s="37">
        <f>IF('Revenue Input'!$F17 = "August",'Revenue Input'!$E17,0)</f>
        <v>0</v>
      </c>
      <c r="I14" s="37">
        <f>IF('Revenue Input'!$F17 = "September",'Revenue Input'!$E17,0)</f>
        <v>0</v>
      </c>
      <c r="J14" s="37">
        <f>IF('Revenue Input'!$F17 = "October",'Revenue Input'!$E17,0)</f>
        <v>0</v>
      </c>
      <c r="K14" s="37">
        <f>IF('Revenue Input'!$F17 = "November",'Revenue Input'!$E17,0)</f>
        <v>0</v>
      </c>
      <c r="L14" s="37">
        <f>IF('Revenue Input'!$F17 = "December",'Revenue Input'!$E17,0)</f>
        <v>0</v>
      </c>
    </row>
    <row r="15" spans="1:12" x14ac:dyDescent="0.2">
      <c r="A15" s="37">
        <f>IF('Revenue Input'!$F18 = "January",'Revenue Input'!$E18,0)</f>
        <v>0</v>
      </c>
      <c r="B15" s="37">
        <f>IF('Revenue Input'!$F18 = "February",'Revenue Input'!$E18,0)</f>
        <v>0</v>
      </c>
      <c r="C15" s="37">
        <f>IF('Revenue Input'!$F18 = "March",'Revenue Input'!$E18,0)</f>
        <v>0</v>
      </c>
      <c r="D15" s="37">
        <f>IF('Revenue Input'!$F18 = "April",'Revenue Input'!$E18,0)</f>
        <v>0</v>
      </c>
      <c r="E15" s="37">
        <f>IF('Revenue Input'!$F18 = "May",'Revenue Input'!$E18,0)</f>
        <v>0</v>
      </c>
      <c r="F15" s="37">
        <f>IF('Revenue Input'!$F18 = "June",'Revenue Input'!$E18,0)</f>
        <v>0</v>
      </c>
      <c r="G15" s="37">
        <f>IF('Revenue Input'!$F18 = "July",'Revenue Input'!$E18,0)</f>
        <v>0</v>
      </c>
      <c r="H15" s="37">
        <f>IF('Revenue Input'!$F18 = "August",'Revenue Input'!$E18,0)</f>
        <v>119000</v>
      </c>
      <c r="I15" s="37">
        <f>IF('Revenue Input'!$F18 = "September",'Revenue Input'!$E18,0)</f>
        <v>0</v>
      </c>
      <c r="J15" s="37">
        <f>IF('Revenue Input'!$F18 = "October",'Revenue Input'!$E18,0)</f>
        <v>0</v>
      </c>
      <c r="K15" s="37">
        <f>IF('Revenue Input'!$F18 = "November",'Revenue Input'!$E18,0)</f>
        <v>0</v>
      </c>
      <c r="L15" s="37">
        <f>IF('Revenue Input'!$F18 = "December",'Revenue Input'!$E18,0)</f>
        <v>0</v>
      </c>
    </row>
    <row r="16" spans="1:12" x14ac:dyDescent="0.2">
      <c r="A16" s="37">
        <f>IF('Revenue Input'!$F19 = "January",'Revenue Input'!$E19,0)</f>
        <v>0</v>
      </c>
      <c r="B16" s="37">
        <f>IF('Revenue Input'!$F19 = "February",'Revenue Input'!$E19,0)</f>
        <v>0</v>
      </c>
      <c r="C16" s="37">
        <f>IF('Revenue Input'!$F19 = "March",'Revenue Input'!$E19,0)</f>
        <v>0</v>
      </c>
      <c r="D16" s="37">
        <f>IF('Revenue Input'!$F19 = "April",'Revenue Input'!$E19,0)</f>
        <v>0</v>
      </c>
      <c r="E16" s="37">
        <f>IF('Revenue Input'!$F19 = "May",'Revenue Input'!$E19,0)</f>
        <v>0</v>
      </c>
      <c r="F16" s="37">
        <f>IF('Revenue Input'!$F19 = "June",'Revenue Input'!$E19,0)</f>
        <v>0</v>
      </c>
      <c r="G16" s="37">
        <f>IF('Revenue Input'!$F19 = "July",'Revenue Input'!$E19,0)</f>
        <v>0</v>
      </c>
      <c r="H16" s="37">
        <f>IF('Revenue Input'!$F19 = "August",'Revenue Input'!$E19,0)</f>
        <v>0</v>
      </c>
      <c r="I16" s="37">
        <f>IF('Revenue Input'!$F19 = "September",'Revenue Input'!$E19,0)</f>
        <v>145000</v>
      </c>
      <c r="J16" s="37">
        <f>IF('Revenue Input'!$F19 = "October",'Revenue Input'!$E19,0)</f>
        <v>0</v>
      </c>
      <c r="K16" s="37">
        <f>IF('Revenue Input'!$F19 = "November",'Revenue Input'!$E19,0)</f>
        <v>0</v>
      </c>
      <c r="L16" s="37">
        <f>IF('Revenue Input'!$F19 = "December",'Revenue Input'!$E19,0)</f>
        <v>0</v>
      </c>
    </row>
    <row r="17" spans="1:13" x14ac:dyDescent="0.2">
      <c r="A17" s="37">
        <f>IF('Revenue Input'!$F20 = "January",'Revenue Input'!$E20,0)</f>
        <v>0</v>
      </c>
      <c r="B17" s="37">
        <f>IF('Revenue Input'!$F20 = "February",'Revenue Input'!$E20,0)</f>
        <v>0</v>
      </c>
      <c r="C17" s="37">
        <f>IF('Revenue Input'!$F20 = "March",'Revenue Input'!$E20,0)</f>
        <v>0</v>
      </c>
      <c r="D17" s="37">
        <f>IF('Revenue Input'!$F20 = "April",'Revenue Input'!$E20,0)</f>
        <v>0</v>
      </c>
      <c r="E17" s="37">
        <f>IF('Revenue Input'!$F20 = "May",'Revenue Input'!$E20,0)</f>
        <v>0</v>
      </c>
      <c r="F17" s="37">
        <f>IF('Revenue Input'!$F20 = "June",'Revenue Input'!$E20,0)</f>
        <v>0</v>
      </c>
      <c r="G17" s="37">
        <f>IF('Revenue Input'!$F20 = "July",'Revenue Input'!$E20,0)</f>
        <v>0</v>
      </c>
      <c r="H17" s="37">
        <f>IF('Revenue Input'!$F20 = "August",'Revenue Input'!$E20,0)</f>
        <v>0</v>
      </c>
      <c r="I17" s="37">
        <f>IF('Revenue Input'!$F20 = "September",'Revenue Input'!$E20,0)</f>
        <v>0</v>
      </c>
      <c r="J17" s="37">
        <f>IF('Revenue Input'!$F20 = "October",'Revenue Input'!$E20,0)</f>
        <v>142000</v>
      </c>
      <c r="K17" s="37">
        <f>IF('Revenue Input'!$F20 = "November",'Revenue Input'!$E20,0)</f>
        <v>0</v>
      </c>
      <c r="L17" s="37">
        <f>IF('Revenue Input'!$F20 = "December",'Revenue Input'!$E20,0)</f>
        <v>0</v>
      </c>
    </row>
    <row r="18" spans="1:13" x14ac:dyDescent="0.2">
      <c r="A18" s="37">
        <f>IF('Revenue Input'!$F21 = "January",'Revenue Input'!$E21,0)</f>
        <v>0</v>
      </c>
      <c r="B18" s="37">
        <f>IF('Revenue Input'!$F21 = "February",'Revenue Input'!$E21,0)</f>
        <v>0</v>
      </c>
      <c r="C18" s="37">
        <f>IF('Revenue Input'!$F21 = "March",'Revenue Input'!$E21,0)</f>
        <v>0</v>
      </c>
      <c r="D18" s="37">
        <f>IF('Revenue Input'!$F21 = "April",'Revenue Input'!$E21,0)</f>
        <v>0</v>
      </c>
      <c r="E18" s="37">
        <f>IF('Revenue Input'!$F21 = "May",'Revenue Input'!$E21,0)</f>
        <v>0</v>
      </c>
      <c r="F18" s="37">
        <f>IF('Revenue Input'!$F21 = "June",'Revenue Input'!$E21,0)</f>
        <v>0</v>
      </c>
      <c r="G18" s="37">
        <f>IF('Revenue Input'!$F21 = "July",'Revenue Input'!$E21,0)</f>
        <v>0</v>
      </c>
      <c r="H18" s="37">
        <f>IF('Revenue Input'!$F21 = "August",'Revenue Input'!$E21,0)</f>
        <v>0</v>
      </c>
      <c r="I18" s="37">
        <f>IF('Revenue Input'!$F21 = "September",'Revenue Input'!$E21,0)</f>
        <v>0</v>
      </c>
      <c r="J18" s="37">
        <f>IF('Revenue Input'!$F21 = "October",'Revenue Input'!$E21,0)</f>
        <v>0</v>
      </c>
      <c r="K18" s="37">
        <f>IF('Revenue Input'!$F21 = "November",'Revenue Input'!$E21,0)</f>
        <v>123000</v>
      </c>
      <c r="L18" s="37">
        <f>IF('Revenue Input'!$F21 = "December",'Revenue Input'!$E21,0)</f>
        <v>0</v>
      </c>
    </row>
    <row r="19" spans="1:13" x14ac:dyDescent="0.2">
      <c r="A19" s="37">
        <f>IF('Revenue Input'!$F22 = "January",'Revenue Input'!$E22,0)</f>
        <v>0</v>
      </c>
      <c r="B19" s="37">
        <f>IF('Revenue Input'!$F22 = "February",'Revenue Input'!$E22,0)</f>
        <v>0</v>
      </c>
      <c r="C19" s="37">
        <f>IF('Revenue Input'!$F22 = "March",'Revenue Input'!$E22,0)</f>
        <v>0</v>
      </c>
      <c r="D19" s="37">
        <f>IF('Revenue Input'!$F22 = "April",'Revenue Input'!$E22,0)</f>
        <v>0</v>
      </c>
      <c r="E19" s="37">
        <f>IF('Revenue Input'!$F22 = "May",'Revenue Input'!$E22,0)</f>
        <v>0</v>
      </c>
      <c r="F19" s="37">
        <f>IF('Revenue Input'!$F22 = "June",'Revenue Input'!$E22,0)</f>
        <v>0</v>
      </c>
      <c r="G19" s="37">
        <f>IF('Revenue Input'!$F22 = "July",'Revenue Input'!$E22,0)</f>
        <v>0</v>
      </c>
      <c r="H19" s="37">
        <f>IF('Revenue Input'!$F22 = "August",'Revenue Input'!$E22,0)</f>
        <v>0</v>
      </c>
      <c r="I19" s="37">
        <f>IF('Revenue Input'!$F22 = "September",'Revenue Input'!$E22,0)</f>
        <v>0</v>
      </c>
      <c r="J19" s="37">
        <f>IF('Revenue Input'!$F22 = "October",'Revenue Input'!$E22,0)</f>
        <v>0</v>
      </c>
      <c r="K19" s="37">
        <f>IF('Revenue Input'!$F22 = "November",'Revenue Input'!$E22,0)</f>
        <v>0</v>
      </c>
      <c r="L19" s="37">
        <f>IF('Revenue Input'!$F22 = "December",'Revenue Input'!$E22,0)</f>
        <v>141000</v>
      </c>
    </row>
    <row r="20" spans="1:13" x14ac:dyDescent="0.2">
      <c r="A20" s="37">
        <f>IF('Revenue Input'!$F23 = "January",'Revenue Input'!$E23,0)</f>
        <v>112000</v>
      </c>
      <c r="B20" s="37">
        <f>IF('Revenue Input'!$F23 = "February",'Revenue Input'!$E23,0)</f>
        <v>0</v>
      </c>
      <c r="C20" s="37">
        <f>IF('Revenue Input'!$F23 = "March",'Revenue Input'!$E23,0)</f>
        <v>0</v>
      </c>
      <c r="D20" s="37">
        <f>IF('Revenue Input'!$F23 = "April",'Revenue Input'!$E23,0)</f>
        <v>0</v>
      </c>
      <c r="E20" s="37">
        <f>IF('Revenue Input'!$F23 = "May",'Revenue Input'!$E23,0)</f>
        <v>0</v>
      </c>
      <c r="F20" s="37">
        <f>IF('Revenue Input'!$F23 = "June",'Revenue Input'!$E23,0)</f>
        <v>0</v>
      </c>
      <c r="G20" s="37">
        <f>IF('Revenue Input'!$F23 = "July",'Revenue Input'!$E23,0)</f>
        <v>0</v>
      </c>
      <c r="H20" s="37">
        <f>IF('Revenue Input'!$F23 = "August",'Revenue Input'!$E23,0)</f>
        <v>0</v>
      </c>
      <c r="I20" s="37">
        <f>IF('Revenue Input'!$F23 = "September",'Revenue Input'!$E23,0)</f>
        <v>0</v>
      </c>
      <c r="J20" s="37">
        <f>IF('Revenue Input'!$F23 = "October",'Revenue Input'!$E23,0)</f>
        <v>0</v>
      </c>
      <c r="K20" s="37">
        <f>IF('Revenue Input'!$F23 = "November",'Revenue Input'!$E23,0)</f>
        <v>0</v>
      </c>
      <c r="L20" s="37">
        <f>IF('Revenue Input'!$F23 = "December",'Revenue Input'!$E23,0)</f>
        <v>0</v>
      </c>
    </row>
    <row r="21" spans="1:13" x14ac:dyDescent="0.2">
      <c r="A21" s="37">
        <f>IF('Revenue Input'!$F24 = "January",'Revenue Input'!$E24,0)</f>
        <v>0</v>
      </c>
      <c r="B21" s="37">
        <f>IF('Revenue Input'!$F24 = "February",'Revenue Input'!$E24,0)</f>
        <v>0</v>
      </c>
      <c r="C21" s="37">
        <f>IF('Revenue Input'!$F24 = "March",'Revenue Input'!$E24,0)</f>
        <v>160000</v>
      </c>
      <c r="D21" s="37">
        <f>IF('Revenue Input'!$F24 = "April",'Revenue Input'!$E24,0)</f>
        <v>0</v>
      </c>
      <c r="E21" s="37">
        <f>IF('Revenue Input'!$F24 = "May",'Revenue Input'!$E24,0)</f>
        <v>0</v>
      </c>
      <c r="F21" s="37">
        <f>IF('Revenue Input'!$F24 = "June",'Revenue Input'!$E24,0)</f>
        <v>0</v>
      </c>
      <c r="G21" s="37">
        <f>IF('Revenue Input'!$F24 = "July",'Revenue Input'!$E24,0)</f>
        <v>0</v>
      </c>
      <c r="H21" s="37">
        <f>IF('Revenue Input'!$F24 = "August",'Revenue Input'!$E24,0)</f>
        <v>0</v>
      </c>
      <c r="I21" s="37">
        <f>IF('Revenue Input'!$F24 = "September",'Revenue Input'!$E24,0)</f>
        <v>0</v>
      </c>
      <c r="J21" s="37">
        <f>IF('Revenue Input'!$F24 = "October",'Revenue Input'!$E24,0)</f>
        <v>0</v>
      </c>
      <c r="K21" s="37">
        <f>IF('Revenue Input'!$F24 = "November",'Revenue Input'!$E24,0)</f>
        <v>0</v>
      </c>
      <c r="L21" s="37">
        <f>IF('Revenue Input'!$F24 = "December",'Revenue Input'!$E24,0)</f>
        <v>0</v>
      </c>
    </row>
    <row r="22" spans="1:13" x14ac:dyDescent="0.2">
      <c r="A22" s="37">
        <f>IF('Revenue Input'!$F25 = "January",'Revenue Input'!$E25,0)</f>
        <v>0</v>
      </c>
      <c r="B22" s="37">
        <f>IF('Revenue Input'!$F25 = "February",'Revenue Input'!$E25,0)</f>
        <v>0</v>
      </c>
      <c r="C22" s="37">
        <f>IF('Revenue Input'!$F25 = "March",'Revenue Input'!$E25,0)</f>
        <v>0</v>
      </c>
      <c r="D22" s="37">
        <f>IF('Revenue Input'!$F25 = "April",'Revenue Input'!$E25,0)</f>
        <v>0</v>
      </c>
      <c r="E22" s="37">
        <f>IF('Revenue Input'!$F25 = "May",'Revenue Input'!$E25,0)</f>
        <v>100000</v>
      </c>
      <c r="F22" s="37">
        <f>IF('Revenue Input'!$F25 = "June",'Revenue Input'!$E25,0)</f>
        <v>0</v>
      </c>
      <c r="G22" s="37">
        <f>IF('Revenue Input'!$F25 = "July",'Revenue Input'!$E25,0)</f>
        <v>0</v>
      </c>
      <c r="H22" s="37">
        <f>IF('Revenue Input'!$F25 = "August",'Revenue Input'!$E25,0)</f>
        <v>0</v>
      </c>
      <c r="I22" s="37">
        <f>IF('Revenue Input'!$F25 = "September",'Revenue Input'!$E25,0)</f>
        <v>0</v>
      </c>
      <c r="J22" s="37">
        <f>IF('Revenue Input'!$F25 = "October",'Revenue Input'!$E25,0)</f>
        <v>0</v>
      </c>
      <c r="K22" s="37">
        <f>IF('Revenue Input'!$F25 = "November",'Revenue Input'!$E25,0)</f>
        <v>0</v>
      </c>
      <c r="L22" s="37">
        <f>IF('Revenue Input'!$F25 = "December",'Revenue Input'!$E25,0)</f>
        <v>0</v>
      </c>
    </row>
    <row r="23" spans="1:13" x14ac:dyDescent="0.2">
      <c r="A23" s="37">
        <f>IF('Revenue Input'!$F26 = "January",'Revenue Input'!$E26,0)</f>
        <v>0</v>
      </c>
      <c r="B23" s="37">
        <f>IF('Revenue Input'!$F26 = "February",'Revenue Input'!$E26,0)</f>
        <v>0</v>
      </c>
      <c r="C23" s="37">
        <f>IF('Revenue Input'!$F26 = "March",'Revenue Input'!$E26,0)</f>
        <v>0</v>
      </c>
      <c r="D23" s="37">
        <f>IF('Revenue Input'!$F26 = "April",'Revenue Input'!$E26,0)</f>
        <v>0</v>
      </c>
      <c r="E23" s="37">
        <f>IF('Revenue Input'!$F26 = "May",'Revenue Input'!$E26,0)</f>
        <v>0</v>
      </c>
      <c r="F23" s="37">
        <f>IF('Revenue Input'!$F26 = "June",'Revenue Input'!$E26,0)</f>
        <v>115000</v>
      </c>
      <c r="G23" s="37">
        <f>IF('Revenue Input'!$F26 = "July",'Revenue Input'!$E26,0)</f>
        <v>0</v>
      </c>
      <c r="H23" s="37">
        <f>IF('Revenue Input'!$F26 = "August",'Revenue Input'!$E26,0)</f>
        <v>0</v>
      </c>
      <c r="I23" s="37">
        <f>IF('Revenue Input'!$F26 = "September",'Revenue Input'!$E26,0)</f>
        <v>0</v>
      </c>
      <c r="J23" s="37">
        <f>IF('Revenue Input'!$F26 = "October",'Revenue Input'!$E26,0)</f>
        <v>0</v>
      </c>
      <c r="K23" s="37">
        <f>IF('Revenue Input'!$F26 = "November",'Revenue Input'!$E26,0)</f>
        <v>0</v>
      </c>
      <c r="L23" s="37">
        <f>IF('Revenue Input'!$F26 = "December",'Revenue Input'!$E26,0)</f>
        <v>0</v>
      </c>
    </row>
    <row r="24" spans="1:13" x14ac:dyDescent="0.2">
      <c r="A24" s="37">
        <f>IF('Revenue Input'!$F27 = "January",'Revenue Input'!$E27,0)</f>
        <v>0</v>
      </c>
      <c r="B24" s="37">
        <f>IF('Revenue Input'!$F27 = "February",'Revenue Input'!$E27,0)</f>
        <v>0</v>
      </c>
      <c r="C24" s="37">
        <f>IF('Revenue Input'!$F27 = "March",'Revenue Input'!$E27,0)</f>
        <v>0</v>
      </c>
      <c r="D24" s="37">
        <f>IF('Revenue Input'!$F27 = "April",'Revenue Input'!$E27,0)</f>
        <v>0</v>
      </c>
      <c r="E24" s="37">
        <f>IF('Revenue Input'!$F27 = "May",'Revenue Input'!$E27,0)</f>
        <v>0</v>
      </c>
      <c r="F24" s="37">
        <f>IF('Revenue Input'!$F27 = "June",'Revenue Input'!$E27,0)</f>
        <v>0</v>
      </c>
      <c r="G24" s="37">
        <f>IF('Revenue Input'!$F27 = "July",'Revenue Input'!$E27,0)</f>
        <v>0</v>
      </c>
      <c r="H24" s="37">
        <f>IF('Revenue Input'!$F27 = "August",'Revenue Input'!$E27,0)</f>
        <v>0</v>
      </c>
      <c r="I24" s="37">
        <f>IF('Revenue Input'!$F27 = "September",'Revenue Input'!$E27,0)</f>
        <v>0</v>
      </c>
      <c r="J24" s="37">
        <f>IF('Revenue Input'!$F27 = "October",'Revenue Input'!$E27,0)</f>
        <v>161900</v>
      </c>
      <c r="K24" s="37">
        <f>IF('Revenue Input'!$F27 = "November",'Revenue Input'!$E27,0)</f>
        <v>0</v>
      </c>
      <c r="L24" s="37">
        <f>IF('Revenue Input'!$F27 = "December",'Revenue Input'!$E27,0)</f>
        <v>0</v>
      </c>
    </row>
    <row r="25" spans="1:13" x14ac:dyDescent="0.2">
      <c r="A25" s="37">
        <f>IF('Revenue Input'!$F28 = "January",'Revenue Input'!$E28,0)</f>
        <v>0</v>
      </c>
      <c r="B25" s="37">
        <f>IF('Revenue Input'!$F28 = "February",'Revenue Input'!$E28,0)</f>
        <v>0</v>
      </c>
      <c r="C25" s="37">
        <f>IF('Revenue Input'!$F28 = "March",'Revenue Input'!$E28,0)</f>
        <v>0</v>
      </c>
      <c r="D25" s="37">
        <f>IF('Revenue Input'!$F28 = "April",'Revenue Input'!$E28,0)</f>
        <v>0</v>
      </c>
      <c r="E25" s="37">
        <f>IF('Revenue Input'!$F28 = "May",'Revenue Input'!$E28,0)</f>
        <v>0</v>
      </c>
      <c r="F25" s="37">
        <f>IF('Revenue Input'!$F28 = "June",'Revenue Input'!$E28,0)</f>
        <v>0</v>
      </c>
      <c r="G25" s="37">
        <f>IF('Revenue Input'!$F28 = "July",'Revenue Input'!$E28,0)</f>
        <v>0</v>
      </c>
      <c r="H25" s="37">
        <f>IF('Revenue Input'!$F28 = "August",'Revenue Input'!$E28,0)</f>
        <v>0</v>
      </c>
      <c r="I25" s="37">
        <f>IF('Revenue Input'!$F28 = "September",'Revenue Input'!$E28,0)</f>
        <v>0</v>
      </c>
      <c r="J25" s="37">
        <f>IF('Revenue Input'!$F28 = "October",'Revenue Input'!$E28,0)</f>
        <v>0</v>
      </c>
      <c r="K25" s="37">
        <f>IF('Revenue Input'!$F28 = "November",'Revenue Input'!$E28,0)</f>
        <v>0</v>
      </c>
      <c r="L25" s="37">
        <f>IF('Revenue Input'!$F28 = "December",'Revenue Input'!$E28,0)</f>
        <v>137500</v>
      </c>
    </row>
    <row r="26" spans="1:13" x14ac:dyDescent="0.2">
      <c r="A26" s="37">
        <f>IF('Revenue Input'!$F29 = "January",'Revenue Input'!$E29,0)</f>
        <v>0</v>
      </c>
      <c r="B26" s="37">
        <f>IF('Revenue Input'!$F29 = "February",'Revenue Input'!$E29,0)</f>
        <v>0</v>
      </c>
      <c r="C26" s="37">
        <f>IF('Revenue Input'!$F29 = "March",'Revenue Input'!$E29,0)</f>
        <v>0</v>
      </c>
      <c r="D26" s="37">
        <f>IF('Revenue Input'!$F29 = "April",'Revenue Input'!$E29,0)</f>
        <v>0</v>
      </c>
      <c r="E26" s="37">
        <f>IF('Revenue Input'!$F29 = "May",'Revenue Input'!$E29,0)</f>
        <v>0</v>
      </c>
      <c r="F26" s="37">
        <f>IF('Revenue Input'!$F29 = "June",'Revenue Input'!$E29,0)</f>
        <v>0</v>
      </c>
      <c r="G26" s="37">
        <f>IF('Revenue Input'!$F29 = "July",'Revenue Input'!$E29,0)</f>
        <v>0</v>
      </c>
      <c r="H26" s="37">
        <f>IF('Revenue Input'!$F29 = "August",'Revenue Input'!$E29,0)</f>
        <v>0</v>
      </c>
      <c r="I26" s="37">
        <f>IF('Revenue Input'!$F29 = "September",'Revenue Input'!$E29,0)</f>
        <v>0</v>
      </c>
      <c r="J26" s="37">
        <f>IF('Revenue Input'!$F29 = "October",'Revenue Input'!$E29,0)</f>
        <v>0</v>
      </c>
      <c r="K26" s="37">
        <f>IF('Revenue Input'!$F29 = "November",'Revenue Input'!$E29,0)</f>
        <v>145200</v>
      </c>
      <c r="L26" s="37">
        <f>IF('Revenue Input'!$F29 = "December",'Revenue Input'!$E29,0)</f>
        <v>0</v>
      </c>
    </row>
    <row r="27" spans="1:13" x14ac:dyDescent="0.2">
      <c r="A27" s="37">
        <f>IF('Revenue Input'!$F30 = "January",'Revenue Input'!$E30,0)</f>
        <v>0</v>
      </c>
      <c r="B27" s="37">
        <f>IF('Revenue Input'!$F30 = "February",'Revenue Input'!$E30,0)</f>
        <v>122000</v>
      </c>
      <c r="C27" s="37">
        <f>IF('Revenue Input'!$F30 = "March",'Revenue Input'!$E30,0)</f>
        <v>0</v>
      </c>
      <c r="D27" s="37">
        <f>IF('Revenue Input'!$F30 = "April",'Revenue Input'!$E30,0)</f>
        <v>0</v>
      </c>
      <c r="E27" s="37">
        <f>IF('Revenue Input'!$F30 = "May",'Revenue Input'!$E30,0)</f>
        <v>0</v>
      </c>
      <c r="F27" s="37">
        <f>IF('Revenue Input'!$F30 = "June",'Revenue Input'!$E30,0)</f>
        <v>0</v>
      </c>
      <c r="G27" s="37">
        <f>IF('Revenue Input'!$F30 = "July",'Revenue Input'!$E30,0)</f>
        <v>0</v>
      </c>
      <c r="H27" s="37">
        <f>IF('Revenue Input'!$F30 = "August",'Revenue Input'!$E30,0)</f>
        <v>0</v>
      </c>
      <c r="I27" s="37">
        <f>IF('Revenue Input'!$F30 = "September",'Revenue Input'!$E30,0)</f>
        <v>0</v>
      </c>
      <c r="J27" s="37">
        <f>IF('Revenue Input'!$F30 = "October",'Revenue Input'!$E30,0)</f>
        <v>0</v>
      </c>
      <c r="K27" s="37">
        <f>IF('Revenue Input'!$F30 = "November",'Revenue Input'!$E30,0)</f>
        <v>0</v>
      </c>
      <c r="L27" s="37">
        <f>IF('Revenue Input'!$F30 = "December",'Revenue Input'!$E30,0)</f>
        <v>0</v>
      </c>
    </row>
    <row r="28" spans="1:13" x14ac:dyDescent="0.2">
      <c r="A28" s="37">
        <f>IF('Revenue Input'!$F31 = "January",'Revenue Input'!$E31,0)</f>
        <v>0</v>
      </c>
      <c r="B28" s="37">
        <f>IF('Revenue Input'!$F31 = "February",'Revenue Input'!$E31,0)</f>
        <v>0</v>
      </c>
      <c r="C28" s="37">
        <f>IF('Revenue Input'!$F31 = "March",'Revenue Input'!$E31,0)</f>
        <v>127000</v>
      </c>
      <c r="D28" s="37">
        <f>IF('Revenue Input'!$F31 = "April",'Revenue Input'!$E31,0)</f>
        <v>0</v>
      </c>
      <c r="E28" s="37">
        <f>IF('Revenue Input'!$F31 = "May",'Revenue Input'!$E31,0)</f>
        <v>0</v>
      </c>
      <c r="F28" s="37">
        <f>IF('Revenue Input'!$F31 = "June",'Revenue Input'!$E31,0)</f>
        <v>0</v>
      </c>
      <c r="G28" s="37">
        <f>IF('Revenue Input'!$F31 = "July",'Revenue Input'!$E31,0)</f>
        <v>0</v>
      </c>
      <c r="H28" s="37">
        <f>IF('Revenue Input'!$F31 = "August",'Revenue Input'!$E31,0)</f>
        <v>0</v>
      </c>
      <c r="I28" s="37">
        <f>IF('Revenue Input'!$F31 = "September",'Revenue Input'!$E31,0)</f>
        <v>0</v>
      </c>
      <c r="J28" s="37">
        <f>IF('Revenue Input'!$F31 = "October",'Revenue Input'!$E31,0)</f>
        <v>0</v>
      </c>
      <c r="K28" s="37">
        <f>IF('Revenue Input'!$F31 = "November",'Revenue Input'!$E31,0)</f>
        <v>0</v>
      </c>
      <c r="L28" s="37">
        <f>IF('Revenue Input'!$F31 = "December",'Revenue Input'!$E31,0)</f>
        <v>0</v>
      </c>
    </row>
    <row r="29" spans="1:13" x14ac:dyDescent="0.2">
      <c r="A29" s="37">
        <f>IF('Revenue Input'!$F32 = "January",'Revenue Input'!$E32,0)</f>
        <v>0</v>
      </c>
      <c r="B29" s="37">
        <f>IF('Revenue Input'!$F32 = "February",'Revenue Input'!$E32,0)</f>
        <v>0</v>
      </c>
      <c r="C29" s="37">
        <f>IF('Revenue Input'!$F32 = "March",'Revenue Input'!$E32,0)</f>
        <v>0</v>
      </c>
      <c r="D29" s="37">
        <f>IF('Revenue Input'!$F32 = "April",'Revenue Input'!$E32,0)</f>
        <v>154000</v>
      </c>
      <c r="E29" s="37">
        <f>IF('Revenue Input'!$F32 = "May",'Revenue Input'!$E32,0)</f>
        <v>0</v>
      </c>
      <c r="F29" s="37">
        <f>IF('Revenue Input'!$F32 = "June",'Revenue Input'!$E32,0)</f>
        <v>0</v>
      </c>
      <c r="G29" s="37">
        <f>IF('Revenue Input'!$F32 = "July",'Revenue Input'!$E32,0)</f>
        <v>0</v>
      </c>
      <c r="H29" s="37">
        <f>IF('Revenue Input'!$F32 = "August",'Revenue Input'!$E32,0)</f>
        <v>0</v>
      </c>
      <c r="I29" s="37">
        <f>IF('Revenue Input'!$F32 = "September",'Revenue Input'!$E32,0)</f>
        <v>0</v>
      </c>
      <c r="J29" s="37">
        <f>IF('Revenue Input'!$F32 = "October",'Revenue Input'!$E32,0)</f>
        <v>0</v>
      </c>
      <c r="K29" s="37">
        <f>IF('Revenue Input'!$F32 = "November",'Revenue Input'!$E32,0)</f>
        <v>0</v>
      </c>
      <c r="L29" s="37">
        <f>IF('Revenue Input'!$F32 = "December",'Revenue Input'!$E32,0)</f>
        <v>0</v>
      </c>
    </row>
    <row r="30" spans="1:13" x14ac:dyDescent="0.2">
      <c r="A30" s="37">
        <f>IF('Revenue Input'!$F33 = "January",'Revenue Input'!$E33,0)</f>
        <v>0</v>
      </c>
      <c r="B30" s="37">
        <f>IF('Revenue Input'!$F33 = "February",'Revenue Input'!$E33,0)</f>
        <v>0</v>
      </c>
      <c r="C30" s="37">
        <f>IF('Revenue Input'!$F33 = "March",'Revenue Input'!$E33,0)</f>
        <v>0</v>
      </c>
      <c r="D30" s="37">
        <f>IF('Revenue Input'!$F33 = "April",'Revenue Input'!$E33,0)</f>
        <v>0</v>
      </c>
      <c r="E30" s="37">
        <f>IF('Revenue Input'!$F33 = "May",'Revenue Input'!$E33,0)</f>
        <v>0</v>
      </c>
      <c r="F30" s="37">
        <f>IF('Revenue Input'!$F33 = "June",'Revenue Input'!$E33,0)</f>
        <v>0</v>
      </c>
      <c r="G30" s="37">
        <f>IF('Revenue Input'!$F33 = "July",'Revenue Input'!$E33,0)</f>
        <v>0</v>
      </c>
      <c r="H30" s="37">
        <f>IF('Revenue Input'!$F33 = "August",'Revenue Input'!$E33,0)</f>
        <v>151000</v>
      </c>
      <c r="I30" s="37">
        <f>IF('Revenue Input'!$F33 = "September",'Revenue Input'!$E33,0)</f>
        <v>0</v>
      </c>
      <c r="J30" s="37">
        <f>IF('Revenue Input'!$F33 = "October",'Revenue Input'!$E33,0)</f>
        <v>0</v>
      </c>
      <c r="K30" s="37">
        <f>IF('Revenue Input'!$F33 = "November",'Revenue Input'!$E33,0)</f>
        <v>0</v>
      </c>
      <c r="L30" s="37">
        <f>IF('Revenue Input'!$F33 = "December",'Revenue Input'!$E33,0)</f>
        <v>0</v>
      </c>
    </row>
    <row r="31" spans="1:13" x14ac:dyDescent="0.2">
      <c r="A31" s="37">
        <f>IF('Revenue Input'!$F34 = "January",'Revenue Input'!$E34,0)</f>
        <v>0</v>
      </c>
      <c r="B31" s="37">
        <f>IF('Revenue Input'!$F34 = "February",'Revenue Input'!$E34,0)</f>
        <v>0</v>
      </c>
      <c r="C31" s="37">
        <f>IF('Revenue Input'!$F34 = "March",'Revenue Input'!$E34,0)</f>
        <v>0</v>
      </c>
      <c r="D31" s="37">
        <f>IF('Revenue Input'!$F34 = "April",'Revenue Input'!$E34,0)</f>
        <v>0</v>
      </c>
      <c r="E31" s="37">
        <f>IF('Revenue Input'!$F34 = "May",'Revenue Input'!$E34,0)</f>
        <v>0</v>
      </c>
      <c r="F31" s="37">
        <f>IF('Revenue Input'!$F34 = "June",'Revenue Input'!$E34,0)</f>
        <v>0</v>
      </c>
      <c r="G31" s="37">
        <f>IF('Revenue Input'!$F34 = "July",'Revenue Input'!$E34,0)</f>
        <v>0</v>
      </c>
      <c r="H31" s="37">
        <f>IF('Revenue Input'!$F34 = "August",'Revenue Input'!$E34,0)</f>
        <v>0</v>
      </c>
      <c r="I31" s="37">
        <f>IF('Revenue Input'!$F34 = "September",'Revenue Input'!$E34,0)</f>
        <v>129000</v>
      </c>
      <c r="J31" s="37">
        <f>IF('Revenue Input'!$F34 = "October",'Revenue Input'!$E34,0)</f>
        <v>0</v>
      </c>
      <c r="K31" s="37">
        <f>IF('Revenue Input'!$F34 = "November",'Revenue Input'!$E34,0)</f>
        <v>0</v>
      </c>
      <c r="L31" s="37">
        <f>IF('Revenue Input'!$F34 = "December",'Revenue Input'!$E34,0)</f>
        <v>0</v>
      </c>
    </row>
    <row r="32" spans="1:13" x14ac:dyDescent="0.2">
      <c r="A32" s="38">
        <f>SUBTOTAL(109,Table6[Jul-16])</f>
        <v>202000</v>
      </c>
      <c r="B32" s="38">
        <f>SUBTOTAL(109,Table6[Aug-16])</f>
        <v>211000</v>
      </c>
      <c r="C32" s="38">
        <f>SUBTOTAL(109,Table6[Sep-16])</f>
        <v>371000</v>
      </c>
      <c r="D32" s="38">
        <f>SUBTOTAL(109,Table6[Oct-16])</f>
        <v>253000</v>
      </c>
      <c r="E32" s="38">
        <f>SUBTOTAL(109,Table6[Nov-16])</f>
        <v>232000</v>
      </c>
      <c r="F32" s="38">
        <f>SUBTOTAL(109,Table6[Dec-16])</f>
        <v>240000</v>
      </c>
      <c r="G32" s="38">
        <f>SUBTOTAL(109,Table6[Jan-17])</f>
        <v>101000</v>
      </c>
      <c r="H32" s="38">
        <f>SUBTOTAL(109,Table6[Feb-17])</f>
        <v>270000</v>
      </c>
      <c r="I32" s="38">
        <f>SUBTOTAL(109,Table6[Mar-17])</f>
        <v>274000</v>
      </c>
      <c r="J32" s="38">
        <f>SUBTOTAL(109,Table6[Apr-17])</f>
        <v>303900</v>
      </c>
      <c r="K32" s="38">
        <f>SUBTOTAL(109,Table6[May-17])</f>
        <v>268200</v>
      </c>
      <c r="L32" s="38">
        <f>SUBTOTAL(109,Table6[Jun-17])</f>
        <v>278500</v>
      </c>
      <c r="M32" s="39"/>
    </row>
    <row r="33" spans="1:12" x14ac:dyDescent="0.2">
      <c r="A33" s="41" t="s">
        <v>74</v>
      </c>
      <c r="B33" s="41">
        <f>A32+B32</f>
        <v>413000</v>
      </c>
      <c r="C33" s="41">
        <f>B33+C32</f>
        <v>784000</v>
      </c>
      <c r="D33" s="41">
        <f t="shared" ref="D33:L33" si="0">C33+D32</f>
        <v>1037000</v>
      </c>
      <c r="E33" s="41">
        <f t="shared" si="0"/>
        <v>1269000</v>
      </c>
      <c r="F33" s="41">
        <f t="shared" si="0"/>
        <v>1509000</v>
      </c>
      <c r="G33" s="41">
        <f t="shared" si="0"/>
        <v>1610000</v>
      </c>
      <c r="H33" s="41">
        <f t="shared" si="0"/>
        <v>1880000</v>
      </c>
      <c r="I33" s="41">
        <f t="shared" si="0"/>
        <v>2154000</v>
      </c>
      <c r="J33" s="41">
        <f t="shared" si="0"/>
        <v>2457900</v>
      </c>
      <c r="K33" s="41">
        <f t="shared" si="0"/>
        <v>2726100</v>
      </c>
      <c r="L33" s="41">
        <f t="shared" si="0"/>
        <v>3004600</v>
      </c>
    </row>
  </sheetData>
  <mergeCells count="4">
    <mergeCell ref="A1:D1"/>
    <mergeCell ref="A2:D2"/>
    <mergeCell ref="A3:D3"/>
    <mergeCell ref="A4:D4"/>
  </mergeCells>
  <phoneticPr fontId="6" type="noConversion"/>
  <pageMargins left="0.75" right="0.75" top="1" bottom="1" header="0.5" footer="0.5"/>
  <pageSetup scale="77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M33"/>
  <sheetViews>
    <sheetView showGridLines="0" workbookViewId="0">
      <selection sqref="A1:D1"/>
    </sheetView>
  </sheetViews>
  <sheetFormatPr defaultRowHeight="12.75" x14ac:dyDescent="0.2"/>
  <cols>
    <col min="1" max="12" width="15.42578125" style="9" customWidth="1"/>
    <col min="13" max="13" width="17.5703125" style="9" bestFit="1" customWidth="1"/>
    <col min="14" max="16384" width="9.140625" style="9"/>
  </cols>
  <sheetData>
    <row r="1" spans="1:12" ht="15.75" x14ac:dyDescent="0.25">
      <c r="A1" s="45" t="str">
        <f>'Revenue Input'!A1</f>
        <v xml:space="preserve">[Company Name] </v>
      </c>
      <c r="B1" s="46"/>
      <c r="C1" s="46"/>
      <c r="D1" s="46"/>
      <c r="E1" s="12"/>
      <c r="F1" s="12"/>
      <c r="G1" s="12"/>
      <c r="H1" s="12"/>
      <c r="I1" s="8"/>
      <c r="J1" s="8"/>
      <c r="K1" s="8"/>
      <c r="L1" s="8"/>
    </row>
    <row r="2" spans="1:12" ht="18" x14ac:dyDescent="0.25">
      <c r="A2" s="54" t="s">
        <v>51</v>
      </c>
      <c r="B2" s="46"/>
      <c r="C2" s="46"/>
      <c r="D2" s="46"/>
      <c r="E2" s="12"/>
      <c r="F2" s="12"/>
      <c r="G2" s="12"/>
      <c r="H2" s="12"/>
      <c r="I2" s="8"/>
      <c r="J2" s="8"/>
      <c r="K2" s="8"/>
      <c r="L2" s="8"/>
    </row>
    <row r="3" spans="1:12" x14ac:dyDescent="0.2">
      <c r="A3" s="44" t="s">
        <v>52</v>
      </c>
      <c r="B3" s="55"/>
      <c r="C3" s="55"/>
      <c r="D3" s="55"/>
      <c r="E3" s="12"/>
      <c r="F3" s="12"/>
      <c r="G3" s="12"/>
      <c r="H3" s="12"/>
      <c r="I3" s="8"/>
      <c r="J3" s="8"/>
      <c r="K3" s="8"/>
      <c r="L3" s="8"/>
    </row>
    <row r="4" spans="1:12" x14ac:dyDescent="0.2">
      <c r="A4" s="49" t="s">
        <v>41</v>
      </c>
      <c r="B4" s="55"/>
      <c r="C4" s="55"/>
      <c r="D4" s="55"/>
    </row>
    <row r="5" spans="1:12" x14ac:dyDescent="0.2">
      <c r="A5" s="11"/>
    </row>
    <row r="6" spans="1:12" x14ac:dyDescent="0.2">
      <c r="A6" s="30" t="s">
        <v>73</v>
      </c>
    </row>
    <row r="7" spans="1:12" s="16" customFormat="1" ht="21" customHeight="1" x14ac:dyDescent="0.2">
      <c r="A7" s="31" t="s">
        <v>61</v>
      </c>
      <c r="B7" s="31" t="s">
        <v>62</v>
      </c>
      <c r="C7" s="31" t="s">
        <v>63</v>
      </c>
      <c r="D7" s="31" t="s">
        <v>64</v>
      </c>
      <c r="E7" s="31" t="s">
        <v>65</v>
      </c>
      <c r="F7" s="31" t="s">
        <v>66</v>
      </c>
      <c r="G7" s="31" t="s">
        <v>67</v>
      </c>
      <c r="H7" s="31" t="s">
        <v>68</v>
      </c>
      <c r="I7" s="31" t="s">
        <v>69</v>
      </c>
      <c r="J7" s="31" t="s">
        <v>70</v>
      </c>
      <c r="K7" s="31" t="s">
        <v>71</v>
      </c>
      <c r="L7" s="31" t="s">
        <v>72</v>
      </c>
    </row>
    <row r="8" spans="1:12" x14ac:dyDescent="0.2">
      <c r="A8" s="32">
        <f>IF('Revenue Input'!$F11 = "January",'Revenue Input'!$G11,0)</f>
        <v>120000</v>
      </c>
      <c r="B8" s="32">
        <f>IF('Revenue Input'!$F11 = "February",'Revenue Input'!$G11,0)</f>
        <v>0</v>
      </c>
      <c r="C8" s="32">
        <f>IF('Revenue Input'!$F11 = "March",'Revenue Input'!$G11,0)</f>
        <v>0</v>
      </c>
      <c r="D8" s="32">
        <f>IF('Revenue Input'!$F11 = "April",'Revenue Input'!$G11,0)</f>
        <v>0</v>
      </c>
      <c r="E8" s="32">
        <f>IF('Revenue Input'!$F11 = "May",'Revenue Input'!$G11,0)</f>
        <v>0</v>
      </c>
      <c r="F8" s="32">
        <f>IF('Revenue Input'!$F11 = "June",'Revenue Input'!$G11,0)</f>
        <v>0</v>
      </c>
      <c r="G8" s="32">
        <f>IF('Revenue Input'!$F11 = "July",'Revenue Input'!$G11,0)</f>
        <v>0</v>
      </c>
      <c r="H8" s="32">
        <f>IF('Revenue Input'!$F11 = "August",'Revenue Input'!$G11,0)</f>
        <v>0</v>
      </c>
      <c r="I8" s="32">
        <f>IF('Revenue Input'!$F11 = "September",'Revenue Input'!$G11,0)</f>
        <v>0</v>
      </c>
      <c r="J8" s="32">
        <f>IF('Revenue Input'!$F11 = "October",'Revenue Input'!$G11,0)</f>
        <v>0</v>
      </c>
      <c r="K8" s="32">
        <f>IF('Revenue Input'!$F11 = "November",'Revenue Input'!$G11,0)</f>
        <v>0</v>
      </c>
      <c r="L8" s="32">
        <f>IF('Revenue Input'!$F11 = "December",'Revenue Input'!$G11,0)</f>
        <v>0</v>
      </c>
    </row>
    <row r="9" spans="1:12" x14ac:dyDescent="0.2">
      <c r="A9" s="32">
        <f>IF('Revenue Input'!$F12 = "January",'Revenue Input'!$G12,0)</f>
        <v>0</v>
      </c>
      <c r="B9" s="32">
        <f>IF('Revenue Input'!$F12 = "February",'Revenue Input'!$G12,0)</f>
        <v>120366.66666666667</v>
      </c>
      <c r="C9" s="32">
        <f>IF('Revenue Input'!$F12 = "March",'Revenue Input'!$G12,0)</f>
        <v>0</v>
      </c>
      <c r="D9" s="32">
        <f>IF('Revenue Input'!$F12 = "April",'Revenue Input'!$G12,0)</f>
        <v>0</v>
      </c>
      <c r="E9" s="32">
        <f>IF('Revenue Input'!$F12 = "May",'Revenue Input'!$G12,0)</f>
        <v>0</v>
      </c>
      <c r="F9" s="32">
        <f>IF('Revenue Input'!$F12 = "June",'Revenue Input'!$G12,0)</f>
        <v>0</v>
      </c>
      <c r="G9" s="32">
        <f>IF('Revenue Input'!$F12 = "July",'Revenue Input'!$G12,0)</f>
        <v>0</v>
      </c>
      <c r="H9" s="32">
        <f>IF('Revenue Input'!$F12 = "August",'Revenue Input'!$G12,0)</f>
        <v>0</v>
      </c>
      <c r="I9" s="32">
        <f>IF('Revenue Input'!$F12 = "September",'Revenue Input'!$G12,0)</f>
        <v>0</v>
      </c>
      <c r="J9" s="32">
        <f>IF('Revenue Input'!$F12 = "October",'Revenue Input'!$G12,0)</f>
        <v>0</v>
      </c>
      <c r="K9" s="32">
        <f>IF('Revenue Input'!$F12 = "November",'Revenue Input'!$G12,0)</f>
        <v>0</v>
      </c>
      <c r="L9" s="32">
        <f>IF('Revenue Input'!$F12 = "December",'Revenue Input'!$G12,0)</f>
        <v>0</v>
      </c>
    </row>
    <row r="10" spans="1:12" x14ac:dyDescent="0.2">
      <c r="A10" s="32">
        <f>IF('Revenue Input'!$F13 = "January",'Revenue Input'!$G13,0)</f>
        <v>0</v>
      </c>
      <c r="B10" s="32">
        <f>IF('Revenue Input'!$F13 = "February",'Revenue Input'!$G13,0)</f>
        <v>0</v>
      </c>
      <c r="C10" s="32">
        <f>IF('Revenue Input'!$F13 = "March",'Revenue Input'!$G13,0)</f>
        <v>121083.33333333333</v>
      </c>
      <c r="D10" s="32">
        <f>IF('Revenue Input'!$F13 = "April",'Revenue Input'!$G13,0)</f>
        <v>0</v>
      </c>
      <c r="E10" s="32">
        <f>IF('Revenue Input'!$F13 = "May",'Revenue Input'!$G13,0)</f>
        <v>0</v>
      </c>
      <c r="F10" s="32">
        <f>IF('Revenue Input'!$F13 = "June",'Revenue Input'!$G13,0)</f>
        <v>0</v>
      </c>
      <c r="G10" s="32">
        <f>IF('Revenue Input'!$F13 = "July",'Revenue Input'!$G13,0)</f>
        <v>0</v>
      </c>
      <c r="H10" s="32">
        <f>IF('Revenue Input'!$F13 = "August",'Revenue Input'!$G13,0)</f>
        <v>0</v>
      </c>
      <c r="I10" s="32">
        <f>IF('Revenue Input'!$F13 = "September",'Revenue Input'!$G13,0)</f>
        <v>0</v>
      </c>
      <c r="J10" s="32">
        <f>IF('Revenue Input'!$F13 = "October",'Revenue Input'!$G13,0)</f>
        <v>0</v>
      </c>
      <c r="K10" s="32">
        <f>IF('Revenue Input'!$F13 = "November",'Revenue Input'!$G13,0)</f>
        <v>0</v>
      </c>
      <c r="L10" s="32">
        <f>IF('Revenue Input'!$F13 = "December",'Revenue Input'!$G13,0)</f>
        <v>0</v>
      </c>
    </row>
    <row r="11" spans="1:12" x14ac:dyDescent="0.2">
      <c r="A11" s="32">
        <f>IF('Revenue Input'!$F14 = "January",'Revenue Input'!$G14,0)</f>
        <v>0</v>
      </c>
      <c r="B11" s="32">
        <f>IF('Revenue Input'!$F14 = "February",'Revenue Input'!$G14,0)</f>
        <v>0</v>
      </c>
      <c r="C11" s="32">
        <f>IF('Revenue Input'!$F14 = "March",'Revenue Input'!$G14,0)</f>
        <v>0</v>
      </c>
      <c r="D11" s="32">
        <f>IF('Revenue Input'!$F14 = "April",'Revenue Input'!$G14,0)</f>
        <v>124416.66666666667</v>
      </c>
      <c r="E11" s="32">
        <f>IF('Revenue Input'!$F14 = "May",'Revenue Input'!$G14,0)</f>
        <v>0</v>
      </c>
      <c r="F11" s="32">
        <f>IF('Revenue Input'!$F14 = "June",'Revenue Input'!$G14,0)</f>
        <v>0</v>
      </c>
      <c r="G11" s="32">
        <f>IF('Revenue Input'!$F14 = "July",'Revenue Input'!$G14,0)</f>
        <v>0</v>
      </c>
      <c r="H11" s="32">
        <f>IF('Revenue Input'!$F14 = "August",'Revenue Input'!$G14,0)</f>
        <v>0</v>
      </c>
      <c r="I11" s="32">
        <f>IF('Revenue Input'!$F14 = "September",'Revenue Input'!$G14,0)</f>
        <v>0</v>
      </c>
      <c r="J11" s="32">
        <f>IF('Revenue Input'!$F14 = "October",'Revenue Input'!$G14,0)</f>
        <v>0</v>
      </c>
      <c r="K11" s="32">
        <f>IF('Revenue Input'!$F14 = "November",'Revenue Input'!$G14,0)</f>
        <v>0</v>
      </c>
      <c r="L11" s="32">
        <f>IF('Revenue Input'!$F14 = "December",'Revenue Input'!$G14,0)</f>
        <v>0</v>
      </c>
    </row>
    <row r="12" spans="1:12" x14ac:dyDescent="0.2">
      <c r="A12" s="32">
        <f>IF('Revenue Input'!$F15 = "January",'Revenue Input'!$G15,0)</f>
        <v>0</v>
      </c>
      <c r="B12" s="32">
        <f>IF('Revenue Input'!$F15 = "February",'Revenue Input'!$G15,0)</f>
        <v>0</v>
      </c>
      <c r="C12" s="32">
        <f>IF('Revenue Input'!$F15 = "March",'Revenue Input'!$G15,0)</f>
        <v>0</v>
      </c>
      <c r="D12" s="32">
        <f>IF('Revenue Input'!$F15 = "April",'Revenue Input'!$G15,0)</f>
        <v>0</v>
      </c>
      <c r="E12" s="32">
        <f>IF('Revenue Input'!$F15 = "May",'Revenue Input'!$G15,0)</f>
        <v>140000</v>
      </c>
      <c r="F12" s="32">
        <f>IF('Revenue Input'!$F15 = "June",'Revenue Input'!$G15,0)</f>
        <v>0</v>
      </c>
      <c r="G12" s="32">
        <f>IF('Revenue Input'!$F15 = "July",'Revenue Input'!$G15,0)</f>
        <v>0</v>
      </c>
      <c r="H12" s="32">
        <f>IF('Revenue Input'!$F15 = "August",'Revenue Input'!$G15,0)</f>
        <v>0</v>
      </c>
      <c r="I12" s="32">
        <f>IF('Revenue Input'!$F15 = "September",'Revenue Input'!$G15,0)</f>
        <v>0</v>
      </c>
      <c r="J12" s="32">
        <f>IF('Revenue Input'!$F15 = "October",'Revenue Input'!$G15,0)</f>
        <v>0</v>
      </c>
      <c r="K12" s="32">
        <f>IF('Revenue Input'!$F15 = "November",'Revenue Input'!$G15,0)</f>
        <v>0</v>
      </c>
      <c r="L12" s="32">
        <f>IF('Revenue Input'!$F15 = "December",'Revenue Input'!$G15,0)</f>
        <v>0</v>
      </c>
    </row>
    <row r="13" spans="1:12" x14ac:dyDescent="0.2">
      <c r="A13" s="32">
        <f>IF('Revenue Input'!$F16 = "January",'Revenue Input'!$G16,0)</f>
        <v>0</v>
      </c>
      <c r="B13" s="32">
        <f>IF('Revenue Input'!$F16 = "February",'Revenue Input'!$G16,0)</f>
        <v>0</v>
      </c>
      <c r="C13" s="32">
        <f>IF('Revenue Input'!$F16 = "March",'Revenue Input'!$G16,0)</f>
        <v>0</v>
      </c>
      <c r="D13" s="32">
        <f>IF('Revenue Input'!$F16 = "April",'Revenue Input'!$G16,0)</f>
        <v>0</v>
      </c>
      <c r="E13" s="32">
        <f>IF('Revenue Input'!$F16 = "May",'Revenue Input'!$G16,0)</f>
        <v>0</v>
      </c>
      <c r="F13" s="32">
        <f>IF('Revenue Input'!$F16 = "June",'Revenue Input'!$G16,0)</f>
        <v>150000</v>
      </c>
      <c r="G13" s="32">
        <f>IF('Revenue Input'!$F16 = "July",'Revenue Input'!$G16,0)</f>
        <v>0</v>
      </c>
      <c r="H13" s="32">
        <f>IF('Revenue Input'!$F16 = "August",'Revenue Input'!$G16,0)</f>
        <v>0</v>
      </c>
      <c r="I13" s="32">
        <f>IF('Revenue Input'!$F16 = "September",'Revenue Input'!$G16,0)</f>
        <v>0</v>
      </c>
      <c r="J13" s="32">
        <f>IF('Revenue Input'!$F16 = "October",'Revenue Input'!$G16,0)</f>
        <v>0</v>
      </c>
      <c r="K13" s="32">
        <f>IF('Revenue Input'!$F16 = "November",'Revenue Input'!$G16,0)</f>
        <v>0</v>
      </c>
      <c r="L13" s="32">
        <f>IF('Revenue Input'!$F16 = "December",'Revenue Input'!$G16,0)</f>
        <v>0</v>
      </c>
    </row>
    <row r="14" spans="1:12" x14ac:dyDescent="0.2">
      <c r="A14" s="32">
        <f>IF('Revenue Input'!$F17 = "January",'Revenue Input'!$G17,0)</f>
        <v>0</v>
      </c>
      <c r="B14" s="32">
        <f>IF('Revenue Input'!$F17 = "February",'Revenue Input'!$G17,0)</f>
        <v>0</v>
      </c>
      <c r="C14" s="32">
        <f>IF('Revenue Input'!$F17 = "March",'Revenue Input'!$G17,0)</f>
        <v>0</v>
      </c>
      <c r="D14" s="32">
        <f>IF('Revenue Input'!$F17 = "April",'Revenue Input'!$G17,0)</f>
        <v>0</v>
      </c>
      <c r="E14" s="32">
        <f>IF('Revenue Input'!$F17 = "May",'Revenue Input'!$G17,0)</f>
        <v>0</v>
      </c>
      <c r="F14" s="32">
        <f>IF('Revenue Input'!$F17 = "June",'Revenue Input'!$G17,0)</f>
        <v>0</v>
      </c>
      <c r="G14" s="32">
        <f>IF('Revenue Input'!$F17 = "July",'Revenue Input'!$G17,0)</f>
        <v>125000</v>
      </c>
      <c r="H14" s="32">
        <f>IF('Revenue Input'!$F17 = "August",'Revenue Input'!$G17,0)</f>
        <v>0</v>
      </c>
      <c r="I14" s="32">
        <f>IF('Revenue Input'!$F17 = "September",'Revenue Input'!$G17,0)</f>
        <v>0</v>
      </c>
      <c r="J14" s="32">
        <f>IF('Revenue Input'!$F17 = "October",'Revenue Input'!$G17,0)</f>
        <v>0</v>
      </c>
      <c r="K14" s="32">
        <f>IF('Revenue Input'!$F17 = "November",'Revenue Input'!$G17,0)</f>
        <v>0</v>
      </c>
      <c r="L14" s="32">
        <f>IF('Revenue Input'!$F17 = "December",'Revenue Input'!$G17,0)</f>
        <v>0</v>
      </c>
    </row>
    <row r="15" spans="1:12" x14ac:dyDescent="0.2">
      <c r="A15" s="32">
        <f>IF('Revenue Input'!$F18 = "January",'Revenue Input'!$G18,0)</f>
        <v>0</v>
      </c>
      <c r="B15" s="32">
        <f>IF('Revenue Input'!$F18 = "February",'Revenue Input'!$G18,0)</f>
        <v>0</v>
      </c>
      <c r="C15" s="32">
        <f>IF('Revenue Input'!$F18 = "March",'Revenue Input'!$G18,0)</f>
        <v>0</v>
      </c>
      <c r="D15" s="32">
        <f>IF('Revenue Input'!$F18 = "April",'Revenue Input'!$G18,0)</f>
        <v>0</v>
      </c>
      <c r="E15" s="32">
        <f>IF('Revenue Input'!$F18 = "May",'Revenue Input'!$G18,0)</f>
        <v>0</v>
      </c>
      <c r="F15" s="32">
        <f>IF('Revenue Input'!$F18 = "June",'Revenue Input'!$G18,0)</f>
        <v>0</v>
      </c>
      <c r="G15" s="32">
        <f>IF('Revenue Input'!$F18 = "July",'Revenue Input'!$G18,0)</f>
        <v>0</v>
      </c>
      <c r="H15" s="32">
        <f>IF('Revenue Input'!$F18 = "August",'Revenue Input'!$G18,0)</f>
        <v>130833.33333333333</v>
      </c>
      <c r="I15" s="32">
        <f>IF('Revenue Input'!$F18 = "September",'Revenue Input'!$G18,0)</f>
        <v>0</v>
      </c>
      <c r="J15" s="32">
        <f>IF('Revenue Input'!$F18 = "October",'Revenue Input'!$G18,0)</f>
        <v>0</v>
      </c>
      <c r="K15" s="32">
        <f>IF('Revenue Input'!$F18 = "November",'Revenue Input'!$G18,0)</f>
        <v>0</v>
      </c>
      <c r="L15" s="32">
        <f>IF('Revenue Input'!$F18 = "December",'Revenue Input'!$G18,0)</f>
        <v>0</v>
      </c>
    </row>
    <row r="16" spans="1:12" x14ac:dyDescent="0.2">
      <c r="A16" s="32">
        <f>IF('Revenue Input'!$F19 = "January",'Revenue Input'!$G19,0)</f>
        <v>0</v>
      </c>
      <c r="B16" s="32">
        <f>IF('Revenue Input'!$F19 = "February",'Revenue Input'!$G19,0)</f>
        <v>0</v>
      </c>
      <c r="C16" s="32">
        <f>IF('Revenue Input'!$F19 = "March",'Revenue Input'!$G19,0)</f>
        <v>0</v>
      </c>
      <c r="D16" s="32">
        <f>IF('Revenue Input'!$F19 = "April",'Revenue Input'!$G19,0)</f>
        <v>0</v>
      </c>
      <c r="E16" s="32">
        <f>IF('Revenue Input'!$F19 = "May",'Revenue Input'!$G19,0)</f>
        <v>0</v>
      </c>
      <c r="F16" s="32">
        <f>IF('Revenue Input'!$F19 = "June",'Revenue Input'!$G19,0)</f>
        <v>0</v>
      </c>
      <c r="G16" s="32">
        <f>IF('Revenue Input'!$F19 = "July",'Revenue Input'!$G19,0)</f>
        <v>0</v>
      </c>
      <c r="H16" s="32">
        <f>IF('Revenue Input'!$F19 = "August",'Revenue Input'!$G19,0)</f>
        <v>0</v>
      </c>
      <c r="I16" s="32">
        <f>IF('Revenue Input'!$F19 = "September",'Revenue Input'!$G19,0)</f>
        <v>172483.33333333334</v>
      </c>
      <c r="J16" s="32">
        <f>IF('Revenue Input'!$F19 = "October",'Revenue Input'!$G19,0)</f>
        <v>0</v>
      </c>
      <c r="K16" s="32">
        <f>IF('Revenue Input'!$F19 = "November",'Revenue Input'!$G19,0)</f>
        <v>0</v>
      </c>
      <c r="L16" s="32">
        <f>IF('Revenue Input'!$F19 = "December",'Revenue Input'!$G19,0)</f>
        <v>0</v>
      </c>
    </row>
    <row r="17" spans="1:13" x14ac:dyDescent="0.2">
      <c r="A17" s="32">
        <f>IF('Revenue Input'!$F20 = "January",'Revenue Input'!$G20,0)</f>
        <v>0</v>
      </c>
      <c r="B17" s="32">
        <f>IF('Revenue Input'!$F20 = "February",'Revenue Input'!$G20,0)</f>
        <v>0</v>
      </c>
      <c r="C17" s="32">
        <f>IF('Revenue Input'!$F20 = "March",'Revenue Input'!$G20,0)</f>
        <v>0</v>
      </c>
      <c r="D17" s="32">
        <f>IF('Revenue Input'!$F20 = "April",'Revenue Input'!$G20,0)</f>
        <v>0</v>
      </c>
      <c r="E17" s="32">
        <f>IF('Revenue Input'!$F20 = "May",'Revenue Input'!$G20,0)</f>
        <v>0</v>
      </c>
      <c r="F17" s="32">
        <f>IF('Revenue Input'!$F20 = "June",'Revenue Input'!$G20,0)</f>
        <v>0</v>
      </c>
      <c r="G17" s="32">
        <f>IF('Revenue Input'!$F20 = "July",'Revenue Input'!$G20,0)</f>
        <v>0</v>
      </c>
      <c r="H17" s="32">
        <f>IF('Revenue Input'!$F20 = "August",'Revenue Input'!$G20,0)</f>
        <v>0</v>
      </c>
      <c r="I17" s="32">
        <f>IF('Revenue Input'!$F20 = "September",'Revenue Input'!$G20,0)</f>
        <v>0</v>
      </c>
      <c r="J17" s="32">
        <f>IF('Revenue Input'!$F20 = "October",'Revenue Input'!$G20,0)</f>
        <v>156416.66666666666</v>
      </c>
      <c r="K17" s="32">
        <f>IF('Revenue Input'!$F20 = "November",'Revenue Input'!$G20,0)</f>
        <v>0</v>
      </c>
      <c r="L17" s="32">
        <f>IF('Revenue Input'!$F20 = "December",'Revenue Input'!$G20,0)</f>
        <v>0</v>
      </c>
    </row>
    <row r="18" spans="1:13" x14ac:dyDescent="0.2">
      <c r="A18" s="32">
        <f>IF('Revenue Input'!$F21 = "January",'Revenue Input'!$G21,0)</f>
        <v>0</v>
      </c>
      <c r="B18" s="32">
        <f>IF('Revenue Input'!$F21 = "February",'Revenue Input'!$G21,0)</f>
        <v>0</v>
      </c>
      <c r="C18" s="32">
        <f>IF('Revenue Input'!$F21 = "March",'Revenue Input'!$G21,0)</f>
        <v>0</v>
      </c>
      <c r="D18" s="32">
        <f>IF('Revenue Input'!$F21 = "April",'Revenue Input'!$G21,0)</f>
        <v>0</v>
      </c>
      <c r="E18" s="32">
        <f>IF('Revenue Input'!$F21 = "May",'Revenue Input'!$G21,0)</f>
        <v>0</v>
      </c>
      <c r="F18" s="32">
        <f>IF('Revenue Input'!$F21 = "June",'Revenue Input'!$G21,0)</f>
        <v>0</v>
      </c>
      <c r="G18" s="32">
        <f>IF('Revenue Input'!$F21 = "July",'Revenue Input'!$G21,0)</f>
        <v>0</v>
      </c>
      <c r="H18" s="32">
        <f>IF('Revenue Input'!$F21 = "August",'Revenue Input'!$G21,0)</f>
        <v>0</v>
      </c>
      <c r="I18" s="32">
        <f>IF('Revenue Input'!$F21 = "September",'Revenue Input'!$G21,0)</f>
        <v>0</v>
      </c>
      <c r="J18" s="32">
        <f>IF('Revenue Input'!$F21 = "October",'Revenue Input'!$G21,0)</f>
        <v>0</v>
      </c>
      <c r="K18" s="32">
        <f>IF('Revenue Input'!$F21 = "November",'Revenue Input'!$G21,0)</f>
        <v>145083.33333333334</v>
      </c>
      <c r="L18" s="32">
        <f>IF('Revenue Input'!$F21 = "December",'Revenue Input'!$G21,0)</f>
        <v>0</v>
      </c>
    </row>
    <row r="19" spans="1:13" x14ac:dyDescent="0.2">
      <c r="A19" s="32">
        <f>IF('Revenue Input'!$F22 = "January",'Revenue Input'!$G22,0)</f>
        <v>0</v>
      </c>
      <c r="B19" s="32">
        <f>IF('Revenue Input'!$F22 = "February",'Revenue Input'!$G22,0)</f>
        <v>0</v>
      </c>
      <c r="C19" s="32">
        <f>IF('Revenue Input'!$F22 = "March",'Revenue Input'!$G22,0)</f>
        <v>0</v>
      </c>
      <c r="D19" s="32">
        <f>IF('Revenue Input'!$F22 = "April",'Revenue Input'!$G22,0)</f>
        <v>0</v>
      </c>
      <c r="E19" s="32">
        <f>IF('Revenue Input'!$F22 = "May",'Revenue Input'!$G22,0)</f>
        <v>0</v>
      </c>
      <c r="F19" s="32">
        <f>IF('Revenue Input'!$F22 = "June",'Revenue Input'!$G22,0)</f>
        <v>0</v>
      </c>
      <c r="G19" s="32">
        <f>IF('Revenue Input'!$F22 = "July",'Revenue Input'!$G22,0)</f>
        <v>0</v>
      </c>
      <c r="H19" s="32">
        <f>IF('Revenue Input'!$F22 = "August",'Revenue Input'!$G22,0)</f>
        <v>0</v>
      </c>
      <c r="I19" s="32">
        <f>IF('Revenue Input'!$F22 = "September",'Revenue Input'!$G22,0)</f>
        <v>0</v>
      </c>
      <c r="J19" s="32">
        <f>IF('Revenue Input'!$F22 = "October",'Revenue Input'!$G22,0)</f>
        <v>0</v>
      </c>
      <c r="K19" s="32">
        <f>IF('Revenue Input'!$F22 = "November",'Revenue Input'!$G22,0)</f>
        <v>0</v>
      </c>
      <c r="L19" s="32">
        <f>IF('Revenue Input'!$F22 = "December",'Revenue Input'!$G22,0)</f>
        <v>149416.66666666666</v>
      </c>
    </row>
    <row r="20" spans="1:13" x14ac:dyDescent="0.2">
      <c r="A20" s="32">
        <f>IF('Revenue Input'!$F23 = "January",'Revenue Input'!$G23,0)</f>
        <v>135000</v>
      </c>
      <c r="B20" s="32">
        <f>IF('Revenue Input'!$F23 = "February",'Revenue Input'!$G23,0)</f>
        <v>0</v>
      </c>
      <c r="C20" s="32">
        <f>IF('Revenue Input'!$F23 = "March",'Revenue Input'!$G23,0)</f>
        <v>0</v>
      </c>
      <c r="D20" s="32">
        <f>IF('Revenue Input'!$F23 = "April",'Revenue Input'!$G23,0)</f>
        <v>0</v>
      </c>
      <c r="E20" s="32">
        <f>IF('Revenue Input'!$F23 = "May",'Revenue Input'!$G23,0)</f>
        <v>0</v>
      </c>
      <c r="F20" s="32">
        <f>IF('Revenue Input'!$F23 = "June",'Revenue Input'!$G23,0)</f>
        <v>0</v>
      </c>
      <c r="G20" s="32">
        <f>IF('Revenue Input'!$F23 = "July",'Revenue Input'!$G23,0)</f>
        <v>0</v>
      </c>
      <c r="H20" s="32">
        <f>IF('Revenue Input'!$F23 = "August",'Revenue Input'!$G23,0)</f>
        <v>0</v>
      </c>
      <c r="I20" s="32">
        <f>IF('Revenue Input'!$F23 = "September",'Revenue Input'!$G23,0)</f>
        <v>0</v>
      </c>
      <c r="J20" s="32">
        <f>IF('Revenue Input'!$F23 = "October",'Revenue Input'!$G23,0)</f>
        <v>0</v>
      </c>
      <c r="K20" s="32">
        <f>IF('Revenue Input'!$F23 = "November",'Revenue Input'!$G23,0)</f>
        <v>0</v>
      </c>
      <c r="L20" s="32">
        <f>IF('Revenue Input'!$F23 = "December",'Revenue Input'!$G23,0)</f>
        <v>0</v>
      </c>
    </row>
    <row r="21" spans="1:13" x14ac:dyDescent="0.2">
      <c r="A21" s="32">
        <f>IF('Revenue Input'!$F24 = "January",'Revenue Input'!$G24,0)</f>
        <v>0</v>
      </c>
      <c r="B21" s="32">
        <f>IF('Revenue Input'!$F24 = "February",'Revenue Input'!$G24,0)</f>
        <v>0</v>
      </c>
      <c r="C21" s="32">
        <f>IF('Revenue Input'!$F24 = "March",'Revenue Input'!$G24,0)</f>
        <v>170000</v>
      </c>
      <c r="D21" s="32">
        <f>IF('Revenue Input'!$F24 = "April",'Revenue Input'!$G24,0)</f>
        <v>0</v>
      </c>
      <c r="E21" s="32">
        <f>IF('Revenue Input'!$F24 = "May",'Revenue Input'!$G24,0)</f>
        <v>0</v>
      </c>
      <c r="F21" s="32">
        <f>IF('Revenue Input'!$F24 = "June",'Revenue Input'!$G24,0)</f>
        <v>0</v>
      </c>
      <c r="G21" s="32">
        <f>IF('Revenue Input'!$F24 = "July",'Revenue Input'!$G24,0)</f>
        <v>0</v>
      </c>
      <c r="H21" s="32">
        <f>IF('Revenue Input'!$F24 = "August",'Revenue Input'!$G24,0)</f>
        <v>0</v>
      </c>
      <c r="I21" s="32">
        <f>IF('Revenue Input'!$F24 = "September",'Revenue Input'!$G24,0)</f>
        <v>0</v>
      </c>
      <c r="J21" s="32">
        <f>IF('Revenue Input'!$F24 = "October",'Revenue Input'!$G24,0)</f>
        <v>0</v>
      </c>
      <c r="K21" s="32">
        <f>IF('Revenue Input'!$F24 = "November",'Revenue Input'!$G24,0)</f>
        <v>0</v>
      </c>
      <c r="L21" s="32">
        <f>IF('Revenue Input'!$F24 = "December",'Revenue Input'!$G24,0)</f>
        <v>0</v>
      </c>
    </row>
    <row r="22" spans="1:13" x14ac:dyDescent="0.2">
      <c r="A22" s="32">
        <f>IF('Revenue Input'!$F25 = "January",'Revenue Input'!$G25,0)</f>
        <v>0</v>
      </c>
      <c r="B22" s="32">
        <f>IF('Revenue Input'!$F25 = "February",'Revenue Input'!$G25,0)</f>
        <v>0</v>
      </c>
      <c r="C22" s="32">
        <f>IF('Revenue Input'!$F25 = "March",'Revenue Input'!$G25,0)</f>
        <v>0</v>
      </c>
      <c r="D22" s="32">
        <f>IF('Revenue Input'!$F25 = "April",'Revenue Input'!$G25,0)</f>
        <v>0</v>
      </c>
      <c r="E22" s="32">
        <f>IF('Revenue Input'!$F25 = "May",'Revenue Input'!$G25,0)</f>
        <v>120000</v>
      </c>
      <c r="F22" s="32">
        <f>IF('Revenue Input'!$F25 = "June",'Revenue Input'!$G25,0)</f>
        <v>0</v>
      </c>
      <c r="G22" s="32">
        <f>IF('Revenue Input'!$F25 = "July",'Revenue Input'!$G25,0)</f>
        <v>0</v>
      </c>
      <c r="H22" s="32">
        <f>IF('Revenue Input'!$F25 = "August",'Revenue Input'!$G25,0)</f>
        <v>0</v>
      </c>
      <c r="I22" s="32">
        <f>IF('Revenue Input'!$F25 = "September",'Revenue Input'!$G25,0)</f>
        <v>0</v>
      </c>
      <c r="J22" s="32">
        <f>IF('Revenue Input'!$F25 = "October",'Revenue Input'!$G25,0)</f>
        <v>0</v>
      </c>
      <c r="K22" s="32">
        <f>IF('Revenue Input'!$F25 = "November",'Revenue Input'!$G25,0)</f>
        <v>0</v>
      </c>
      <c r="L22" s="32">
        <f>IF('Revenue Input'!$F25 = "December",'Revenue Input'!$G25,0)</f>
        <v>0</v>
      </c>
    </row>
    <row r="23" spans="1:13" x14ac:dyDescent="0.2">
      <c r="A23" s="32">
        <f>IF('Revenue Input'!$F26 = "January",'Revenue Input'!$G26,0)</f>
        <v>0</v>
      </c>
      <c r="B23" s="32">
        <f>IF('Revenue Input'!$F26 = "February",'Revenue Input'!$G26,0)</f>
        <v>0</v>
      </c>
      <c r="C23" s="32">
        <f>IF('Revenue Input'!$F26 = "March",'Revenue Input'!$G26,0)</f>
        <v>0</v>
      </c>
      <c r="D23" s="32">
        <f>IF('Revenue Input'!$F26 = "April",'Revenue Input'!$G26,0)</f>
        <v>0</v>
      </c>
      <c r="E23" s="32">
        <f>IF('Revenue Input'!$F26 = "May",'Revenue Input'!$G26,0)</f>
        <v>0</v>
      </c>
      <c r="F23" s="32">
        <f>IF('Revenue Input'!$F26 = "June",'Revenue Input'!$G26,0)</f>
        <v>135000</v>
      </c>
      <c r="G23" s="32">
        <f>IF('Revenue Input'!$F26 = "July",'Revenue Input'!$G26,0)</f>
        <v>0</v>
      </c>
      <c r="H23" s="32">
        <f>IF('Revenue Input'!$F26 = "August",'Revenue Input'!$G26,0)</f>
        <v>0</v>
      </c>
      <c r="I23" s="32">
        <f>IF('Revenue Input'!$F26 = "September",'Revenue Input'!$G26,0)</f>
        <v>0</v>
      </c>
      <c r="J23" s="32">
        <f>IF('Revenue Input'!$F26 = "October",'Revenue Input'!$G26,0)</f>
        <v>0</v>
      </c>
      <c r="K23" s="32">
        <f>IF('Revenue Input'!$F26 = "November",'Revenue Input'!$G26,0)</f>
        <v>0</v>
      </c>
      <c r="L23" s="32">
        <f>IF('Revenue Input'!$F26 = "December",'Revenue Input'!$G26,0)</f>
        <v>0</v>
      </c>
    </row>
    <row r="24" spans="1:13" x14ac:dyDescent="0.2">
      <c r="A24" s="32">
        <f>IF('Revenue Input'!$F27 = "January",'Revenue Input'!$G27,0)</f>
        <v>0</v>
      </c>
      <c r="B24" s="32">
        <f>IF('Revenue Input'!$F27 = "February",'Revenue Input'!$G27,0)</f>
        <v>0</v>
      </c>
      <c r="C24" s="32">
        <f>IF('Revenue Input'!$F27 = "March",'Revenue Input'!$G27,0)</f>
        <v>0</v>
      </c>
      <c r="D24" s="32">
        <f>IF('Revenue Input'!$F27 = "April",'Revenue Input'!$G27,0)</f>
        <v>0</v>
      </c>
      <c r="E24" s="32">
        <f>IF('Revenue Input'!$F27 = "May",'Revenue Input'!$G27,0)</f>
        <v>0</v>
      </c>
      <c r="F24" s="32">
        <f>IF('Revenue Input'!$F27 = "June",'Revenue Input'!$G27,0)</f>
        <v>0</v>
      </c>
      <c r="G24" s="32">
        <f>IF('Revenue Input'!$F27 = "July",'Revenue Input'!$G27,0)</f>
        <v>0</v>
      </c>
      <c r="H24" s="32">
        <f>IF('Revenue Input'!$F27 = "August",'Revenue Input'!$G27,0)</f>
        <v>0</v>
      </c>
      <c r="I24" s="32">
        <f>IF('Revenue Input'!$F27 = "September",'Revenue Input'!$G27,0)</f>
        <v>0</v>
      </c>
      <c r="J24" s="32">
        <f>IF('Revenue Input'!$F27 = "October",'Revenue Input'!$G27,0)</f>
        <v>168183.33333333334</v>
      </c>
      <c r="K24" s="32">
        <f>IF('Revenue Input'!$F27 = "November",'Revenue Input'!$G27,0)</f>
        <v>0</v>
      </c>
      <c r="L24" s="32">
        <f>IF('Revenue Input'!$F27 = "December",'Revenue Input'!$G27,0)</f>
        <v>0</v>
      </c>
    </row>
    <row r="25" spans="1:13" x14ac:dyDescent="0.2">
      <c r="A25" s="32">
        <f>IF('Revenue Input'!$F28 = "January",'Revenue Input'!$G28,0)</f>
        <v>0</v>
      </c>
      <c r="B25" s="32">
        <f>IF('Revenue Input'!$F28 = "February",'Revenue Input'!$G28,0)</f>
        <v>0</v>
      </c>
      <c r="C25" s="32">
        <f>IF('Revenue Input'!$F28 = "March",'Revenue Input'!$G28,0)</f>
        <v>0</v>
      </c>
      <c r="D25" s="32">
        <f>IF('Revenue Input'!$F28 = "April",'Revenue Input'!$G28,0)</f>
        <v>0</v>
      </c>
      <c r="E25" s="32">
        <f>IF('Revenue Input'!$F28 = "May",'Revenue Input'!$G28,0)</f>
        <v>0</v>
      </c>
      <c r="F25" s="32">
        <f>IF('Revenue Input'!$F28 = "June",'Revenue Input'!$G28,0)</f>
        <v>0</v>
      </c>
      <c r="G25" s="32">
        <f>IF('Revenue Input'!$F28 = "July",'Revenue Input'!$G28,0)</f>
        <v>0</v>
      </c>
      <c r="H25" s="32">
        <f>IF('Revenue Input'!$F28 = "August",'Revenue Input'!$G28,0)</f>
        <v>0</v>
      </c>
      <c r="I25" s="32">
        <f>IF('Revenue Input'!$F28 = "September",'Revenue Input'!$G28,0)</f>
        <v>0</v>
      </c>
      <c r="J25" s="32">
        <f>IF('Revenue Input'!$F28 = "October",'Revenue Input'!$G28,0)</f>
        <v>0</v>
      </c>
      <c r="K25" s="32">
        <f>IF('Revenue Input'!$F28 = "November",'Revenue Input'!$G28,0)</f>
        <v>0</v>
      </c>
      <c r="L25" s="32">
        <f>IF('Revenue Input'!$F28 = "December",'Revenue Input'!$G28,0)</f>
        <v>142266.66666666666</v>
      </c>
    </row>
    <row r="26" spans="1:13" x14ac:dyDescent="0.2">
      <c r="A26" s="32">
        <f>IF('Revenue Input'!$F29 = "January",'Revenue Input'!$G29,0)</f>
        <v>0</v>
      </c>
      <c r="B26" s="32">
        <f>IF('Revenue Input'!$F29 = "February",'Revenue Input'!$G29,0)</f>
        <v>0</v>
      </c>
      <c r="C26" s="32">
        <f>IF('Revenue Input'!$F29 = "March",'Revenue Input'!$G29,0)</f>
        <v>0</v>
      </c>
      <c r="D26" s="32">
        <f>IF('Revenue Input'!$F29 = "April",'Revenue Input'!$G29,0)</f>
        <v>0</v>
      </c>
      <c r="E26" s="32">
        <f>IF('Revenue Input'!$F29 = "May",'Revenue Input'!$G29,0)</f>
        <v>0</v>
      </c>
      <c r="F26" s="32">
        <f>IF('Revenue Input'!$F29 = "June",'Revenue Input'!$G29,0)</f>
        <v>0</v>
      </c>
      <c r="G26" s="32">
        <f>IF('Revenue Input'!$F29 = "July",'Revenue Input'!$G29,0)</f>
        <v>0</v>
      </c>
      <c r="H26" s="32">
        <f>IF('Revenue Input'!$F29 = "August",'Revenue Input'!$G29,0)</f>
        <v>0</v>
      </c>
      <c r="I26" s="32">
        <f>IF('Revenue Input'!$F29 = "September",'Revenue Input'!$G29,0)</f>
        <v>0</v>
      </c>
      <c r="J26" s="32">
        <f>IF('Revenue Input'!$F29 = "October",'Revenue Input'!$G29,0)</f>
        <v>0</v>
      </c>
      <c r="K26" s="32">
        <f>IF('Revenue Input'!$F29 = "November",'Revenue Input'!$G29,0)</f>
        <v>151991.66666666666</v>
      </c>
      <c r="L26" s="32">
        <f>IF('Revenue Input'!$F29 = "December",'Revenue Input'!$G29,0)</f>
        <v>0</v>
      </c>
    </row>
    <row r="27" spans="1:13" x14ac:dyDescent="0.2">
      <c r="A27" s="32">
        <f>IF('Revenue Input'!$F30 = "January",'Revenue Input'!$G30,0)</f>
        <v>0</v>
      </c>
      <c r="B27" s="32">
        <f>IF('Revenue Input'!$F30 = "February",'Revenue Input'!$G30,0)</f>
        <v>142000</v>
      </c>
      <c r="C27" s="32">
        <f>IF('Revenue Input'!$F30 = "March",'Revenue Input'!$G30,0)</f>
        <v>0</v>
      </c>
      <c r="D27" s="32">
        <f>IF('Revenue Input'!$F30 = "April",'Revenue Input'!$G30,0)</f>
        <v>0</v>
      </c>
      <c r="E27" s="32">
        <f>IF('Revenue Input'!$F30 = "May",'Revenue Input'!$G30,0)</f>
        <v>0</v>
      </c>
      <c r="F27" s="32">
        <f>IF('Revenue Input'!$F30 = "June",'Revenue Input'!$G30,0)</f>
        <v>0</v>
      </c>
      <c r="G27" s="32">
        <f>IF('Revenue Input'!$F30 = "July",'Revenue Input'!$G30,0)</f>
        <v>0</v>
      </c>
      <c r="H27" s="32">
        <f>IF('Revenue Input'!$F30 = "August",'Revenue Input'!$G30,0)</f>
        <v>0</v>
      </c>
      <c r="I27" s="32">
        <f>IF('Revenue Input'!$F30 = "September",'Revenue Input'!$G30,0)</f>
        <v>0</v>
      </c>
      <c r="J27" s="32">
        <f>IF('Revenue Input'!$F30 = "October",'Revenue Input'!$G30,0)</f>
        <v>0</v>
      </c>
      <c r="K27" s="32">
        <f>IF('Revenue Input'!$F30 = "November",'Revenue Input'!$G30,0)</f>
        <v>0</v>
      </c>
      <c r="L27" s="32">
        <f>IF('Revenue Input'!$F30 = "December",'Revenue Input'!$G30,0)</f>
        <v>0</v>
      </c>
    </row>
    <row r="28" spans="1:13" x14ac:dyDescent="0.2">
      <c r="A28" s="32">
        <f>IF('Revenue Input'!$F31 = "January",'Revenue Input'!$G31,0)</f>
        <v>0</v>
      </c>
      <c r="B28" s="32">
        <f>IF('Revenue Input'!$F31 = "February",'Revenue Input'!$G31,0)</f>
        <v>0</v>
      </c>
      <c r="C28" s="32">
        <f>IF('Revenue Input'!$F31 = "March",'Revenue Input'!$G31,0)</f>
        <v>142666.66666666666</v>
      </c>
      <c r="D28" s="32">
        <f>IF('Revenue Input'!$F31 = "April",'Revenue Input'!$G31,0)</f>
        <v>0</v>
      </c>
      <c r="E28" s="32">
        <f>IF('Revenue Input'!$F31 = "May",'Revenue Input'!$G31,0)</f>
        <v>0</v>
      </c>
      <c r="F28" s="32">
        <f>IF('Revenue Input'!$F31 = "June",'Revenue Input'!$G31,0)</f>
        <v>0</v>
      </c>
      <c r="G28" s="32">
        <f>IF('Revenue Input'!$F31 = "July",'Revenue Input'!$G31,0)</f>
        <v>0</v>
      </c>
      <c r="H28" s="32">
        <f>IF('Revenue Input'!$F31 = "August",'Revenue Input'!$G31,0)</f>
        <v>0</v>
      </c>
      <c r="I28" s="32">
        <f>IF('Revenue Input'!$F31 = "September",'Revenue Input'!$G31,0)</f>
        <v>0</v>
      </c>
      <c r="J28" s="32">
        <f>IF('Revenue Input'!$F31 = "October",'Revenue Input'!$G31,0)</f>
        <v>0</v>
      </c>
      <c r="K28" s="32">
        <f>IF('Revenue Input'!$F31 = "November",'Revenue Input'!$G31,0)</f>
        <v>0</v>
      </c>
      <c r="L28" s="32">
        <f>IF('Revenue Input'!$F31 = "December",'Revenue Input'!$G31,0)</f>
        <v>0</v>
      </c>
    </row>
    <row r="29" spans="1:13" x14ac:dyDescent="0.2">
      <c r="A29" s="32">
        <f>IF('Revenue Input'!$F32 = "January",'Revenue Input'!$G32,0)</f>
        <v>0</v>
      </c>
      <c r="B29" s="32">
        <f>IF('Revenue Input'!$F32 = "February",'Revenue Input'!$G32,0)</f>
        <v>0</v>
      </c>
      <c r="C29" s="32">
        <f>IF('Revenue Input'!$F32 = "March",'Revenue Input'!$G32,0)</f>
        <v>0</v>
      </c>
      <c r="D29" s="32">
        <f>IF('Revenue Input'!$F32 = "April",'Revenue Input'!$G32,0)</f>
        <v>164500</v>
      </c>
      <c r="E29" s="32">
        <f>IF('Revenue Input'!$F32 = "May",'Revenue Input'!$G32,0)</f>
        <v>0</v>
      </c>
      <c r="F29" s="32">
        <f>IF('Revenue Input'!$F32 = "June",'Revenue Input'!$G32,0)</f>
        <v>0</v>
      </c>
      <c r="G29" s="32">
        <f>IF('Revenue Input'!$F32 = "July",'Revenue Input'!$G32,0)</f>
        <v>0</v>
      </c>
      <c r="H29" s="32">
        <f>IF('Revenue Input'!$F32 = "August",'Revenue Input'!$G32,0)</f>
        <v>0</v>
      </c>
      <c r="I29" s="32">
        <f>IF('Revenue Input'!$F32 = "September",'Revenue Input'!$G32,0)</f>
        <v>0</v>
      </c>
      <c r="J29" s="32">
        <f>IF('Revenue Input'!$F32 = "October",'Revenue Input'!$G32,0)</f>
        <v>0</v>
      </c>
      <c r="K29" s="32">
        <f>IF('Revenue Input'!$F32 = "November",'Revenue Input'!$G32,0)</f>
        <v>0</v>
      </c>
      <c r="L29" s="32">
        <f>IF('Revenue Input'!$F32 = "December",'Revenue Input'!$G32,0)</f>
        <v>0</v>
      </c>
    </row>
    <row r="30" spans="1:13" x14ac:dyDescent="0.2">
      <c r="A30" s="32">
        <f>IF('Revenue Input'!$F33 = "January",'Revenue Input'!$G33,0)</f>
        <v>0</v>
      </c>
      <c r="B30" s="32">
        <f>IF('Revenue Input'!$F33 = "February",'Revenue Input'!$G33,0)</f>
        <v>0</v>
      </c>
      <c r="C30" s="32">
        <f>IF('Revenue Input'!$F33 = "March",'Revenue Input'!$G33,0)</f>
        <v>0</v>
      </c>
      <c r="D30" s="32">
        <f>IF('Revenue Input'!$F33 = "April",'Revenue Input'!$G33,0)</f>
        <v>0</v>
      </c>
      <c r="E30" s="32">
        <f>IF('Revenue Input'!$F33 = "May",'Revenue Input'!$G33,0)</f>
        <v>0</v>
      </c>
      <c r="F30" s="32">
        <f>IF('Revenue Input'!$F33 = "June",'Revenue Input'!$G33,0)</f>
        <v>0</v>
      </c>
      <c r="G30" s="32">
        <f>IF('Revenue Input'!$F33 = "July",'Revenue Input'!$G33,0)</f>
        <v>0</v>
      </c>
      <c r="H30" s="32">
        <f>IF('Revenue Input'!$F33 = "August",'Revenue Input'!$G33,0)</f>
        <v>161000</v>
      </c>
      <c r="I30" s="32">
        <f>IF('Revenue Input'!$F33 = "September",'Revenue Input'!$G33,0)</f>
        <v>0</v>
      </c>
      <c r="J30" s="32">
        <f>IF('Revenue Input'!$F33 = "October",'Revenue Input'!$G33,0)</f>
        <v>0</v>
      </c>
      <c r="K30" s="32">
        <f>IF('Revenue Input'!$F33 = "November",'Revenue Input'!$G33,0)</f>
        <v>0</v>
      </c>
      <c r="L30" s="32">
        <f>IF('Revenue Input'!$F33 = "December",'Revenue Input'!$G33,0)</f>
        <v>0</v>
      </c>
    </row>
    <row r="31" spans="1:13" x14ac:dyDescent="0.2">
      <c r="A31" s="32">
        <f>IF('Revenue Input'!$F34 = "January",'Revenue Input'!$G34,0)</f>
        <v>0</v>
      </c>
      <c r="B31" s="32">
        <f>IF('Revenue Input'!$F34 = "February",'Revenue Input'!$G34,0)</f>
        <v>0</v>
      </c>
      <c r="C31" s="32">
        <f>IF('Revenue Input'!$F34 = "March",'Revenue Input'!$G34,0)</f>
        <v>0</v>
      </c>
      <c r="D31" s="32">
        <f>IF('Revenue Input'!$F34 = "April",'Revenue Input'!$G34,0)</f>
        <v>0</v>
      </c>
      <c r="E31" s="32">
        <f>IF('Revenue Input'!$F34 = "May",'Revenue Input'!$G34,0)</f>
        <v>0</v>
      </c>
      <c r="F31" s="32">
        <f>IF('Revenue Input'!$F34 = "June",'Revenue Input'!$G34,0)</f>
        <v>0</v>
      </c>
      <c r="G31" s="32">
        <f>IF('Revenue Input'!$F34 = "July",'Revenue Input'!$G34,0)</f>
        <v>0</v>
      </c>
      <c r="H31" s="32">
        <f>IF('Revenue Input'!$F34 = "August",'Revenue Input'!$G34,0)</f>
        <v>0</v>
      </c>
      <c r="I31" s="32">
        <f>IF('Revenue Input'!$F34 = "September",'Revenue Input'!$G34,0)</f>
        <v>146833.33333333334</v>
      </c>
      <c r="J31" s="32">
        <f>IF('Revenue Input'!$F34 = "October",'Revenue Input'!$G34,0)</f>
        <v>0</v>
      </c>
      <c r="K31" s="32">
        <f>IF('Revenue Input'!$F34 = "November",'Revenue Input'!$G34,0)</f>
        <v>0</v>
      </c>
      <c r="L31" s="32">
        <f>IF('Revenue Input'!$F34 = "December",'Revenue Input'!$G34,0)</f>
        <v>0</v>
      </c>
    </row>
    <row r="32" spans="1:13" x14ac:dyDescent="0.2">
      <c r="A32" s="35">
        <f>SUBTOTAL(109,Table7[Jul-16])</f>
        <v>255000</v>
      </c>
      <c r="B32" s="35">
        <f>SUBTOTAL(109,Table7[Aug-16])</f>
        <v>262366.66666666669</v>
      </c>
      <c r="C32" s="35">
        <f>SUBTOTAL(109,Table7[Sep-16])</f>
        <v>433750</v>
      </c>
      <c r="D32" s="35">
        <f>SUBTOTAL(109,Table7[Oct-16])</f>
        <v>288916.66666666669</v>
      </c>
      <c r="E32" s="35">
        <f>SUBTOTAL(109,Table7[Nov-16])</f>
        <v>260000</v>
      </c>
      <c r="F32" s="35">
        <f>SUBTOTAL(109,Table7[Dec-16])</f>
        <v>285000</v>
      </c>
      <c r="G32" s="35">
        <f>SUBTOTAL(109,Table7[Jan-17])</f>
        <v>125000</v>
      </c>
      <c r="H32" s="35">
        <f>SUBTOTAL(109,Table7[Feb-17])</f>
        <v>291833.33333333331</v>
      </c>
      <c r="I32" s="35">
        <f>SUBTOTAL(109,Table7[Mar-17])</f>
        <v>319316.66666666669</v>
      </c>
      <c r="J32" s="35">
        <f>SUBTOTAL(109,Table7[Apr-17])</f>
        <v>324600</v>
      </c>
      <c r="K32" s="35">
        <f>SUBTOTAL(109,Table7[May-17])</f>
        <v>297075</v>
      </c>
      <c r="L32" s="35">
        <f>SUBTOTAL(109,Table7[Jun-17])</f>
        <v>291683.33333333331</v>
      </c>
      <c r="M32" s="33"/>
    </row>
    <row r="33" spans="1:12" x14ac:dyDescent="0.2">
      <c r="A33" s="40" t="s">
        <v>74</v>
      </c>
      <c r="B33" s="40">
        <f>A32+B32</f>
        <v>517366.66666666669</v>
      </c>
      <c r="C33" s="40">
        <f>B33+C32</f>
        <v>951116.66666666674</v>
      </c>
      <c r="D33" s="40">
        <f t="shared" ref="D33:L33" si="0">C33+D32</f>
        <v>1240033.3333333335</v>
      </c>
      <c r="E33" s="40">
        <f t="shared" si="0"/>
        <v>1500033.3333333335</v>
      </c>
      <c r="F33" s="40">
        <f t="shared" si="0"/>
        <v>1785033.3333333335</v>
      </c>
      <c r="G33" s="40">
        <f t="shared" si="0"/>
        <v>1910033.3333333335</v>
      </c>
      <c r="H33" s="40">
        <f t="shared" si="0"/>
        <v>2201866.666666667</v>
      </c>
      <c r="I33" s="40">
        <f t="shared" si="0"/>
        <v>2521183.3333333335</v>
      </c>
      <c r="J33" s="40">
        <f t="shared" si="0"/>
        <v>2845783.3333333335</v>
      </c>
      <c r="K33" s="40">
        <f t="shared" si="0"/>
        <v>3142858.3333333335</v>
      </c>
      <c r="L33" s="40">
        <f t="shared" si="0"/>
        <v>3434541.666666667</v>
      </c>
    </row>
  </sheetData>
  <mergeCells count="4">
    <mergeCell ref="A1:D1"/>
    <mergeCell ref="A2:D2"/>
    <mergeCell ref="A3:D3"/>
    <mergeCell ref="A4:D4"/>
  </mergeCells>
  <phoneticPr fontId="6" type="noConversion"/>
  <pageMargins left="0.75" right="0.75" top="1" bottom="1" header="0.5" footer="0.5"/>
  <pageSetup scale="77" orientation="landscape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32A6B67F-B529-4FCC-9ACF-238C3C0B66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Charts</vt:lpstr>
      </vt:variant>
      <vt:variant>
        <vt:i4>2</vt:i4>
      </vt:variant>
    </vt:vector>
  </HeadingPairs>
  <TitlesOfParts>
    <vt:vector size="7" baseType="lpstr">
      <vt:lpstr>Revenue Input</vt:lpstr>
      <vt:lpstr>Optimistic Revenue</vt:lpstr>
      <vt:lpstr>Most Likely Revenue</vt:lpstr>
      <vt:lpstr>Pessimistic Revenue</vt:lpstr>
      <vt:lpstr>Mean Revenue</vt:lpstr>
      <vt:lpstr>Monthly Revenue</vt:lpstr>
      <vt:lpstr>Cumulative Revenue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Detailed revenue plan</dc:title>
  <dc:creator>Kenan Çılman</dc:creator>
  <cp:keywords/>
  <cp:lastModifiedBy>Kenan Çılman</cp:lastModifiedBy>
  <cp:lastPrinted>2012-01-31T00:40:21Z</cp:lastPrinted>
  <dcterms:created xsi:type="dcterms:W3CDTF">2014-10-25T20:41:53Z</dcterms:created>
  <dcterms:modified xsi:type="dcterms:W3CDTF">2014-10-25T20:56:44Z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TC012107321033</vt:lpwstr>
  </property>
</Properties>
</file>