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imelineCaches/timelineCache1.xml" ContentType="application/vnd.ms-excel.timelineCache+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pivotTables/pivotTable1.xml" ContentType="application/vnd.openxmlformats-officedocument.spreadsheetml.pivotTable+xml"/>
  <Override PartName="/xl/drawings/drawing2.xml" ContentType="application/vnd.openxmlformats-officedocument.drawing+xml"/>
  <Override PartName="/xl/timelines/timeline1.xml" ContentType="application/vnd.ms-excel.timelin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Users\Kenan Çılman\Desktop\İTÜSEM\Finansal Excel Dökumanları\Şablonlar\"/>
    </mc:Choice>
  </mc:AlternateContent>
  <bookViews>
    <workbookView xWindow="0" yWindow="0" windowWidth="24000" windowHeight="13635"/>
  </bookViews>
  <sheets>
    <sheet name="Pipeline Input" sheetId="2" r:id="rId1"/>
    <sheet name="Pipeline Calculations" sheetId="5" r:id="rId2"/>
    <sheet name="Pipeline Totals" sheetId="6" r:id="rId3"/>
  </sheets>
  <definedNames>
    <definedName name="NativeTimeline_Timeline1">#N/A</definedName>
    <definedName name="_xlnm.Print_Titles" localSheetId="1">'Pipeline Calculations'!$15:$16</definedName>
    <definedName name="_xlnm.Print_Titles" localSheetId="0">'Pipeline Input'!$7:$7</definedName>
    <definedName name="Slicer_Sales_Agent">#N/A</definedName>
    <definedName name="Slicer_Sales_Category">#N/A</definedName>
    <definedName name="Slicer_Sales_Region">#N/A</definedName>
  </definedNames>
  <calcPr calcId="152511"/>
  <pivotCaches>
    <pivotCache cacheId="7" r:id="rId4"/>
  </pivotCaches>
  <extLst>
    <ext xmlns:x14="http://schemas.microsoft.com/office/spreadsheetml/2009/9/main" uri="{79F54976-1DA5-4618-B147-4CDE4B953A38}">
      <x14:workbookPr/>
    </ext>
    <ext xmlns:x15="http://schemas.microsoft.com/office/spreadsheetml/2010/11/main" uri="{D0CA8CA8-9F24-4464-BF8E-62219DCF47F9}">
      <x15:timelineCacheRefs>
        <x15:timelineCacheRef r:id="rId5"/>
      </x15:timelineCacheRefs>
    </ext>
    <ext xmlns:x15="http://schemas.microsoft.com/office/spreadsheetml/2010/11/main" uri="{46BE6895-7355-4a93-B00E-2C351335B9C9}">
      <x15:slicerCaches xmlns:x14="http://schemas.microsoft.com/office/spreadsheetml/2009/9/main">
        <x14:slicerCache r:id="rId6"/>
        <x14:slicerCache r:id="rId7"/>
        <x14:slicerCache r:id="rId8"/>
      </x15:slicerCaches>
    </ext>
  </extLst>
</workbook>
</file>

<file path=xl/calcChain.xml><?xml version="1.0" encoding="utf-8"?>
<calcChain xmlns="http://schemas.openxmlformats.org/spreadsheetml/2006/main">
  <c r="M8" i="2" l="1"/>
  <c r="M9" i="2"/>
  <c r="M10" i="2"/>
  <c r="M11" i="2"/>
  <c r="M12" i="2"/>
  <c r="C7" i="6" s="1"/>
  <c r="M13" i="2"/>
  <c r="M14" i="2"/>
  <c r="C9" i="6" s="1"/>
  <c r="M15" i="2"/>
  <c r="C10" i="6" s="1"/>
  <c r="M16" i="2"/>
  <c r="C11" i="6" s="1"/>
  <c r="M17" i="2"/>
  <c r="M18" i="2"/>
  <c r="M19" i="2"/>
  <c r="M20" i="2"/>
  <c r="M21" i="2"/>
  <c r="M22" i="2"/>
  <c r="M23" i="2"/>
  <c r="M24" i="2"/>
  <c r="M25" i="2"/>
  <c r="M26" i="2"/>
  <c r="M27" i="2"/>
  <c r="M28" i="2"/>
  <c r="M29" i="2"/>
  <c r="B4" i="5"/>
  <c r="B3" i="5"/>
  <c r="C3" i="6" l="1"/>
  <c r="C14" i="6"/>
  <c r="C6" i="6"/>
  <c r="C13" i="6"/>
  <c r="C5" i="6"/>
  <c r="C12" i="6"/>
  <c r="C8" i="6"/>
  <c r="C4" i="6"/>
  <c r="B2" i="5"/>
  <c r="D3" i="6" l="1"/>
  <c r="D14" i="6"/>
  <c r="D10" i="6"/>
  <c r="D6" i="6"/>
  <c r="D13" i="6"/>
  <c r="D9" i="6"/>
  <c r="D5" i="6"/>
  <c r="D12" i="6"/>
  <c r="D8" i="6"/>
  <c r="D4" i="6"/>
  <c r="D11" i="6"/>
  <c r="D7" i="6"/>
  <c r="G30" i="2"/>
  <c r="L8" i="2"/>
  <c r="L9" i="2"/>
  <c r="L10" i="2"/>
  <c r="L11" i="2"/>
  <c r="L12" i="2"/>
  <c r="L13" i="2"/>
  <c r="L14" i="2"/>
  <c r="L15" i="2"/>
  <c r="L16" i="2"/>
  <c r="L17" i="2"/>
  <c r="L18" i="2"/>
  <c r="L19" i="2"/>
  <c r="L20" i="2"/>
  <c r="L21" i="2"/>
  <c r="L22" i="2"/>
  <c r="L23" i="2"/>
  <c r="L24" i="2"/>
  <c r="L25" i="2"/>
  <c r="L26" i="2"/>
  <c r="L27" i="2"/>
  <c r="L28" i="2"/>
  <c r="L29" i="2"/>
</calcChain>
</file>

<file path=xl/sharedStrings.xml><?xml version="1.0" encoding="utf-8"?>
<sst xmlns="http://schemas.openxmlformats.org/spreadsheetml/2006/main" count="227" uniqueCount="120">
  <si>
    <t>&lt;Company Name&gt;</t>
  </si>
  <si>
    <t>Company Confidential</t>
  </si>
  <si>
    <t>A. Datum Corporation</t>
  </si>
  <si>
    <t>US - Northeast</t>
  </si>
  <si>
    <t>Consulting</t>
  </si>
  <si>
    <t>January</t>
  </si>
  <si>
    <t>Adventure Works</t>
  </si>
  <si>
    <t>US - Southeast</t>
  </si>
  <si>
    <t>Products</t>
  </si>
  <si>
    <t>Opportunity</t>
  </si>
  <si>
    <t>February</t>
  </si>
  <si>
    <t>Alpine Ski House</t>
  </si>
  <si>
    <t>US - North Central</t>
  </si>
  <si>
    <t>Training</t>
  </si>
  <si>
    <t>March</t>
  </si>
  <si>
    <t>Baldwin Museum of Science</t>
  </si>
  <si>
    <t>US - South Central</t>
  </si>
  <si>
    <t>Mixture</t>
  </si>
  <si>
    <t>April</t>
  </si>
  <si>
    <t>Blue Yonder Airlines</t>
  </si>
  <si>
    <t>US - Northwest</t>
  </si>
  <si>
    <t>Prof. Services</t>
  </si>
  <si>
    <t>May</t>
  </si>
  <si>
    <t>City Power &amp; Light</t>
  </si>
  <si>
    <t>US - Southwest</t>
  </si>
  <si>
    <t>Support</t>
  </si>
  <si>
    <t>June</t>
  </si>
  <si>
    <t>Coho Vineyard</t>
  </si>
  <si>
    <t>Canada - East</t>
  </si>
  <si>
    <t>July</t>
  </si>
  <si>
    <t>Coho Winery</t>
  </si>
  <si>
    <t>Canada - West</t>
  </si>
  <si>
    <t>Written Proposal</t>
  </si>
  <si>
    <t>August</t>
  </si>
  <si>
    <t>Contoso, Ltd.</t>
  </si>
  <si>
    <t>EMEA - France</t>
  </si>
  <si>
    <t>October</t>
  </si>
  <si>
    <t>Contoso Pharmaceuticals</t>
  </si>
  <si>
    <t>EMEA - Germany</t>
  </si>
  <si>
    <t>November</t>
  </si>
  <si>
    <t>Consolidated Messenger</t>
  </si>
  <si>
    <t>EMEA - Italy</t>
  </si>
  <si>
    <t>December</t>
  </si>
  <si>
    <t>Fabrikam, Inc.</t>
  </si>
  <si>
    <t>EMEA - Other</t>
  </si>
  <si>
    <t>Fourth Coffee</t>
  </si>
  <si>
    <t>APSA - Asia</t>
  </si>
  <si>
    <t>Graphic Design Institute</t>
  </si>
  <si>
    <t>APSA - Pacific</t>
  </si>
  <si>
    <t>Services</t>
  </si>
  <si>
    <t>Humongous Insurance</t>
  </si>
  <si>
    <t>APSA - Mexico</t>
  </si>
  <si>
    <t>Litware, Inc.</t>
  </si>
  <si>
    <t>APSA - Australia</t>
  </si>
  <si>
    <t>Lucerne Publishing</t>
  </si>
  <si>
    <t>APSA - Other</t>
  </si>
  <si>
    <t>Margie's Travel</t>
  </si>
  <si>
    <t>Northwind Traders</t>
  </si>
  <si>
    <t>Proseware, Inc.</t>
  </si>
  <si>
    <t>School of Fine Art</t>
  </si>
  <si>
    <t>EMEA - UK</t>
  </si>
  <si>
    <t>September</t>
  </si>
  <si>
    <t>Total</t>
  </si>
  <si>
    <t>Timeline</t>
  </si>
  <si>
    <t>Year</t>
  </si>
  <si>
    <t>Opportunity Name</t>
  </si>
  <si>
    <t>Sales Region</t>
  </si>
  <si>
    <t>Sales Category</t>
  </si>
  <si>
    <t>Forecast Amount</t>
  </si>
  <si>
    <t>Sales Phase</t>
  </si>
  <si>
    <t>Forecast Close</t>
  </si>
  <si>
    <t>Instructions: Enter values into the white and yellow cells only.</t>
  </si>
  <si>
    <t>Grand Total</t>
  </si>
  <si>
    <t>Kim Abercrombie</t>
  </si>
  <si>
    <t>Web Inquiry</t>
  </si>
  <si>
    <t>Contact</t>
  </si>
  <si>
    <t>Angela Barbariol</t>
  </si>
  <si>
    <t>E-Mail</t>
  </si>
  <si>
    <t>Lead</t>
  </si>
  <si>
    <t>Gabriele Cannata</t>
  </si>
  <si>
    <t>Partner</t>
  </si>
  <si>
    <t>Qualified Lead</t>
  </si>
  <si>
    <t>Barbara S. Decker</t>
  </si>
  <si>
    <t>Customer Reference</t>
  </si>
  <si>
    <t>Susan W. Eaton</t>
  </si>
  <si>
    <t>Web Event</t>
  </si>
  <si>
    <t>Executive Sponsorship</t>
  </si>
  <si>
    <t>Kathie Flood</t>
  </si>
  <si>
    <t>Conference</t>
  </si>
  <si>
    <t>Proposal Discussed</t>
  </si>
  <si>
    <t>Janice Galvin</t>
  </si>
  <si>
    <t>Adina Hagege</t>
  </si>
  <si>
    <t>Contract</t>
  </si>
  <si>
    <t>Coho Vineyard &amp; Winery</t>
  </si>
  <si>
    <t>Shu Ito</t>
  </si>
  <si>
    <t>Purchase Order</t>
  </si>
  <si>
    <t>David Jaffe</t>
  </si>
  <si>
    <t>Invoice</t>
  </si>
  <si>
    <t>Sandeep Kaliyath</t>
  </si>
  <si>
    <t>Payment</t>
  </si>
  <si>
    <t>Rebecca Laszlo</t>
  </si>
  <si>
    <t>Acceptance</t>
  </si>
  <si>
    <t>Diane Margheim</t>
  </si>
  <si>
    <t>Paula Nartker</t>
  </si>
  <si>
    <t>Robert O'Hara</t>
  </si>
  <si>
    <t>Carol Philips</t>
  </si>
  <si>
    <t>Kim Ralls</t>
  </si>
  <si>
    <t>Sharon Salavaria</t>
  </si>
  <si>
    <t>Andy Teal</t>
  </si>
  <si>
    <t>Sunil Uppal</t>
  </si>
  <si>
    <t>H. Brian Valentine</t>
  </si>
  <si>
    <t>Robert Walters</t>
  </si>
  <si>
    <t>Customer Contact</t>
  </si>
  <si>
    <t>Lead Source</t>
  </si>
  <si>
    <t>Detailed Sales Pipeline Management</t>
  </si>
  <si>
    <t>Probability of Sale</t>
  </si>
  <si>
    <t>Forecast</t>
  </si>
  <si>
    <t>Probability Forecast</t>
  </si>
  <si>
    <t>Month</t>
  </si>
  <si>
    <t>Cumulative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</si>
</sst>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_);[Red]\(&quot;$&quot;#,##0\)"/>
    <numFmt numFmtId="165" formatCode="&quot;$&quot;#,##0.00_);[Red]\(&quot;$&quot;#,##0.00\)"/>
    <numFmt numFmtId="166" formatCode="&quot;$&quot;#,##0.00"/>
  </numFmts>
  <fonts count="5" x14ac:knownFonts="1">
    <font>
      <sz val="8"/>
      <color theme="1" tint="0.24994659260841701"/>
      <name val="Trebuchet MS"/>
      <family val="2"/>
      <scheme val="minor"/>
    </font>
    <font>
      <b/>
      <sz val="28"/>
      <color theme="1" tint="0.34998626667073579"/>
      <name val="Microsoft Sans Serif"/>
      <family val="2"/>
      <scheme val="major"/>
    </font>
    <font>
      <b/>
      <sz val="14"/>
      <color theme="1" tint="0.24994659260841701"/>
      <name val="Microsoft Sans Serif"/>
      <family val="2"/>
      <scheme val="major"/>
    </font>
    <font>
      <b/>
      <sz val="12"/>
      <color theme="1" tint="0.24994659260841701"/>
      <name val="Microsoft Sans Serif"/>
      <family val="2"/>
      <scheme val="major"/>
    </font>
    <font>
      <sz val="8"/>
      <color theme="1" tint="0.24994659260841701"/>
      <name val="Trebuchet MS"/>
      <family val="2"/>
      <charset val="162"/>
      <scheme val="minor"/>
    </font>
  </fonts>
  <fills count="3">
    <fill>
      <patternFill patternType="none"/>
    </fill>
    <fill>
      <patternFill patternType="gray125"/>
    </fill>
    <fill>
      <patternFill patternType="solid">
        <fgColor theme="0" tint="-0.14996795556505021"/>
        <bgColor indexed="64"/>
      </patternFill>
    </fill>
  </fills>
  <borders count="5">
    <border>
      <left/>
      <right/>
      <top/>
      <bottom/>
      <diagonal/>
    </border>
    <border>
      <left/>
      <right/>
      <top/>
      <bottom style="thick">
        <color theme="1" tint="0.499984740745262"/>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s>
  <cellStyleXfs count="4">
    <xf numFmtId="0" fontId="0" fillId="0" borderId="0">
      <alignment vertical="center"/>
    </xf>
    <xf numFmtId="0" fontId="1" fillId="0" borderId="0" applyNumberFormat="0" applyFill="0" applyBorder="0" applyProtection="0">
      <alignment vertical="top"/>
    </xf>
    <xf numFmtId="0" fontId="2" fillId="0" borderId="0" applyNumberFormat="0" applyFill="0" applyProtection="0"/>
    <xf numFmtId="0" fontId="3" fillId="0" borderId="1" applyNumberFormat="0" applyFill="0" applyProtection="0">
      <alignment vertical="center"/>
    </xf>
  </cellStyleXfs>
  <cellXfs count="28">
    <xf numFmtId="0" fontId="0" fillId="0" borderId="0" xfId="0">
      <alignment vertical="center"/>
    </xf>
    <xf numFmtId="0" fontId="2" fillId="0" borderId="0" xfId="2" applyAlignment="1">
      <alignment vertical="center"/>
    </xf>
    <xf numFmtId="0" fontId="3" fillId="0" borderId="1" xfId="3" applyAlignment="1">
      <alignment vertical="center"/>
    </xf>
    <xf numFmtId="0" fontId="0" fillId="0" borderId="0" xfId="0" applyFont="1">
      <alignment vertical="center"/>
    </xf>
    <xf numFmtId="0" fontId="0" fillId="0" borderId="0" xfId="0" applyNumberFormat="1" applyFont="1" applyAlignment="1"/>
    <xf numFmtId="0" fontId="0" fillId="0" borderId="0" xfId="0" applyNumberFormat="1" applyFont="1" applyAlignment="1">
      <alignment horizontal="center"/>
    </xf>
    <xf numFmtId="0" fontId="0" fillId="0" borderId="0" xfId="0" applyNumberFormat="1" applyFont="1" applyBorder="1" applyAlignment="1"/>
    <xf numFmtId="0" fontId="0" fillId="0" borderId="0" xfId="0" applyNumberFormat="1" applyFont="1" applyBorder="1" applyAlignment="1">
      <alignment horizontal="center"/>
    </xf>
    <xf numFmtId="0" fontId="0" fillId="0" borderId="0" xfId="0" applyFont="1" applyFill="1" applyBorder="1" applyAlignment="1">
      <alignment horizontal="left" vertical="center" wrapText="1"/>
    </xf>
    <xf numFmtId="0" fontId="1" fillId="0" borderId="0" xfId="1">
      <alignment vertical="top"/>
    </xf>
    <xf numFmtId="164" fontId="0" fillId="0" borderId="0" xfId="0" applyNumberFormat="1" applyFont="1" applyFill="1" applyBorder="1" applyAlignment="1">
      <alignment vertical="center"/>
    </xf>
    <xf numFmtId="14" fontId="0" fillId="2" borderId="2" xfId="0" applyNumberFormat="1" applyFont="1" applyFill="1" applyBorder="1" applyAlignment="1">
      <alignment vertical="center"/>
    </xf>
    <xf numFmtId="14" fontId="0" fillId="2" borderId="3" xfId="0" applyNumberFormat="1" applyFont="1" applyFill="1" applyBorder="1" applyAlignment="1">
      <alignment vertical="center"/>
    </xf>
    <xf numFmtId="14" fontId="0" fillId="2" borderId="4" xfId="0" applyNumberFormat="1" applyFont="1" applyFill="1" applyBorder="1" applyAlignment="1">
      <alignment vertical="center"/>
    </xf>
    <xf numFmtId="9" fontId="0" fillId="0" borderId="0" xfId="0" applyNumberFormat="1" applyFont="1" applyFill="1" applyBorder="1" applyAlignment="1">
      <alignment vertical="center"/>
    </xf>
    <xf numFmtId="0" fontId="0" fillId="0" borderId="0" xfId="0" applyNumberFormat="1" applyFont="1" applyFill="1" applyBorder="1" applyAlignment="1">
      <alignment vertical="center"/>
    </xf>
    <xf numFmtId="0" fontId="0" fillId="0" borderId="0" xfId="0" applyFont="1" applyFill="1" applyBorder="1">
      <alignment vertical="center"/>
    </xf>
    <xf numFmtId="10" fontId="0" fillId="0" borderId="0" xfId="0" applyNumberFormat="1" applyFont="1" applyFill="1" applyBorder="1" applyAlignment="1">
      <alignment vertical="center"/>
    </xf>
    <xf numFmtId="0" fontId="0" fillId="0" borderId="0" xfId="0" applyFont="1" applyFill="1" applyBorder="1" applyAlignment="1">
      <alignment vertical="center"/>
    </xf>
    <xf numFmtId="14" fontId="0" fillId="0" borderId="0" xfId="0" applyNumberFormat="1" applyFont="1" applyFill="1" applyBorder="1" applyAlignment="1">
      <alignment vertical="center"/>
    </xf>
    <xf numFmtId="4" fontId="0" fillId="2" borderId="2" xfId="0" applyNumberFormat="1" applyFont="1" applyFill="1" applyBorder="1" applyAlignment="1">
      <alignment vertical="center"/>
    </xf>
    <xf numFmtId="4" fontId="0" fillId="2" borderId="3" xfId="0" applyNumberFormat="1" applyFont="1" applyFill="1" applyBorder="1" applyAlignment="1">
      <alignment vertical="center"/>
    </xf>
    <xf numFmtId="4" fontId="0" fillId="2" borderId="4" xfId="0" applyNumberFormat="1" applyFont="1" applyFill="1" applyBorder="1" applyAlignment="1">
      <alignment vertical="center"/>
    </xf>
    <xf numFmtId="165" fontId="0" fillId="0" borderId="0" xfId="0" applyNumberFormat="1">
      <alignment vertical="center"/>
    </xf>
    <xf numFmtId="0" fontId="4" fillId="0" borderId="0" xfId="0" pivotButton="1" applyFont="1">
      <alignment vertical="center"/>
    </xf>
    <xf numFmtId="0" fontId="4" fillId="0" borderId="0" xfId="0" applyFont="1">
      <alignment vertical="center"/>
    </xf>
    <xf numFmtId="10" fontId="4" fillId="0" borderId="0" xfId="0" applyNumberFormat="1" applyFont="1">
      <alignment vertical="center"/>
    </xf>
    <xf numFmtId="166" fontId="4" fillId="0" borderId="0" xfId="0" applyNumberFormat="1" applyFont="1">
      <alignment vertical="center"/>
    </xf>
  </cellXfs>
  <cellStyles count="4">
    <cellStyle name="Heading 1" xfId="1" builtinId="16" customBuiltin="1"/>
    <cellStyle name="Heading 2" xfId="2" builtinId="17" customBuiltin="1"/>
    <cellStyle name="Heading 3" xfId="3" builtinId="18" customBuiltin="1"/>
    <cellStyle name="Normal" xfId="0" builtinId="0" customBuiltin="1"/>
  </cellStyles>
  <dxfs count="26">
    <dxf>
      <numFmt numFmtId="166" formatCode="&quot;$&quot;#,##0.00"/>
    </dxf>
    <dxf>
      <font>
        <name val="Trebuchet MS"/>
        <scheme val="minor"/>
      </font>
    </dxf>
    <dxf>
      <font>
        <b val="0"/>
        <i val="0"/>
        <strike val="0"/>
        <condense val="0"/>
        <extend val="0"/>
        <outline val="0"/>
        <shadow val="0"/>
        <u val="none"/>
        <vertAlign val="baseline"/>
        <sz val="8"/>
        <color theme="1" tint="0.24994659260841701"/>
        <name val="Trebuchet MS"/>
        <scheme val="minor"/>
      </font>
      <numFmt numFmtId="167" formatCode="m/d/yyyy"/>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tint="0.24994659260841701"/>
        <name val="Trebuchet MS"/>
        <scheme val="minor"/>
      </font>
      <numFmt numFmtId="4" formatCode="#,##0.00"/>
      <fill>
        <patternFill patternType="solid">
          <fgColor indexed="64"/>
          <bgColor theme="0" tint="-0.14996795556505021"/>
        </patternFill>
      </fill>
      <alignment horizontal="general" vertical="center" textRotation="0" wrapText="0" indent="0" justifyLastLine="0" shrinkToFit="0" readingOrder="0"/>
      <border diagonalUp="0" diagonalDown="0">
        <left/>
        <right/>
        <top style="thin">
          <color theme="1" tint="0.499984740745262"/>
        </top>
        <bottom style="thin">
          <color theme="1" tint="0.499984740745262"/>
        </bottom>
        <vertical/>
        <horizontal/>
      </border>
    </dxf>
    <dxf>
      <font>
        <b val="0"/>
        <i val="0"/>
        <strike val="0"/>
        <condense val="0"/>
        <extend val="0"/>
        <outline val="0"/>
        <shadow val="0"/>
        <u val="none"/>
        <vertAlign val="baseline"/>
        <sz val="8"/>
        <color theme="1" tint="0.24994659260841701"/>
        <name val="Trebuchet MS"/>
        <scheme val="minor"/>
      </font>
      <numFmt numFmtId="167" formatCode="m/d/yyyy"/>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numFmt numFmtId="167" formatCode="m/d/yyyy"/>
      <fill>
        <patternFill patternType="solid">
          <fgColor indexed="64"/>
          <bgColor theme="0" tint="-0.14996795556505021"/>
        </patternFill>
      </fill>
      <alignment horizontal="general" vertical="center" textRotation="0" wrapText="0" indent="0" justifyLastLine="0" shrinkToFit="0" readingOrder="0"/>
      <border diagonalUp="0" diagonalDown="0">
        <left/>
        <right/>
        <top style="thin">
          <color theme="1" tint="0.499984740745262"/>
        </top>
        <bottom style="thin">
          <color theme="1" tint="0.499984740745262"/>
        </bottom>
        <vertical/>
        <horizontal style="thin">
          <color theme="1" tint="0.499984740745262"/>
        </horizontal>
      </border>
    </dxf>
    <dxf>
      <font>
        <b val="0"/>
        <i val="0"/>
        <strike val="0"/>
        <condense val="0"/>
        <extend val="0"/>
        <outline val="0"/>
        <shadow val="0"/>
        <u val="none"/>
        <vertAlign val="baseline"/>
        <sz val="8"/>
        <color theme="1" tint="0.24994659260841701"/>
        <name val="Trebuchet MS"/>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8"/>
        <color theme="1" tint="0.24994659260841701"/>
        <name val="Trebuchet MS"/>
        <scheme val="minor"/>
      </font>
      <numFmt numFmtId="14"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tint="0.24994659260841701"/>
        <name val="Trebuchet MS"/>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alignment horizontal="general" vertical="center" textRotation="0" wrapText="0" indent="0" justifyLastLine="0" shrinkToFit="0" readingOrder="0"/>
    </dxf>
    <dxf>
      <font>
        <b val="0"/>
        <i val="0"/>
        <strike val="0"/>
        <condense val="0"/>
        <extend val="0"/>
        <outline val="0"/>
        <shadow val="0"/>
        <u val="none"/>
        <vertAlign val="baseline"/>
        <sz val="8"/>
        <color theme="1" tint="0.24994659260841701"/>
        <name val="Trebuchet MS"/>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tint="0.24994659260841701"/>
        <name val="Trebuchet MS"/>
        <scheme val="minor"/>
      </font>
      <numFmt numFmtId="0" formatCode="General"/>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tint="0.24994659260841701"/>
        <name val="Trebuchet MS"/>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alignment horizontal="general" vertical="center" textRotation="0" wrapText="0" indent="0" justifyLastLine="0" shrinkToFit="0" readingOrder="0"/>
    </dxf>
    <dxf>
      <font>
        <b val="0"/>
        <i val="0"/>
        <strike val="0"/>
        <condense val="0"/>
        <extend val="0"/>
        <outline val="0"/>
        <shadow val="0"/>
        <u val="none"/>
        <vertAlign val="baseline"/>
        <sz val="8"/>
        <color theme="1" tint="0.24994659260841701"/>
        <name val="Trebuchet MS"/>
        <scheme val="minor"/>
      </font>
      <numFmt numFmtId="164" formatCode="&quot;$&quot;#,##0_);[Red]\(&quot;$&quot;#,##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numFmt numFmtId="164" formatCode="&quot;$&quot;#,##0_);[Red]\(&quot;$&quot;#,##0\)"/>
      <alignment horizontal="general" vertical="center" textRotation="0" wrapText="0" indent="0" justifyLastLine="0" shrinkToFit="0" readingOrder="0"/>
    </dxf>
    <dxf>
      <font>
        <b val="0"/>
        <i val="0"/>
        <strike val="0"/>
        <condense val="0"/>
        <extend val="0"/>
        <outline val="0"/>
        <shadow val="0"/>
        <u val="none"/>
        <vertAlign val="baseline"/>
        <sz val="8"/>
        <color theme="1" tint="0.24994659260841701"/>
        <name val="Trebuchet MS"/>
        <scheme val="minor"/>
      </font>
      <numFmt numFmtId="164" formatCode="&quot;$&quot;#,##0_);[Red]\(&quot;$&quot;#,##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alignment horizontal="general" vertical="center" textRotation="0" wrapText="0" indent="0" justifyLastLine="0" shrinkToFit="0" readingOrder="0"/>
    </dxf>
    <dxf>
      <font>
        <b val="0"/>
        <i val="0"/>
        <strike val="0"/>
        <condense val="0"/>
        <extend val="0"/>
        <outline val="0"/>
        <shadow val="0"/>
        <u val="none"/>
        <vertAlign val="baseline"/>
        <sz val="8"/>
        <color theme="1" tint="0.24994659260841701"/>
        <name val="Trebuchet MS"/>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alignment horizontal="general" vertical="center" textRotation="0" wrapText="0" indent="0" justifyLastLine="0" shrinkToFit="0" readingOrder="0"/>
    </dxf>
    <dxf>
      <font>
        <b val="0"/>
        <i val="0"/>
        <strike val="0"/>
        <condense val="0"/>
        <extend val="0"/>
        <outline val="0"/>
        <shadow val="0"/>
        <u val="none"/>
        <vertAlign val="baseline"/>
        <sz val="8"/>
        <color theme="1" tint="0.24994659260841701"/>
        <name val="Trebuchet MS"/>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alignment horizontal="general" vertical="center" textRotation="0" wrapText="0" indent="0" justifyLastLine="0" shrinkToFit="0" readingOrder="0"/>
    </dxf>
    <dxf>
      <font>
        <b val="0"/>
        <i val="0"/>
        <strike val="0"/>
        <condense val="0"/>
        <extend val="0"/>
        <outline val="0"/>
        <shadow val="0"/>
        <u val="none"/>
        <vertAlign val="baseline"/>
        <sz val="8"/>
        <color theme="1" tint="0.24994659260841701"/>
        <name val="Trebuchet MS"/>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alignment horizontal="general" vertical="center" textRotation="0" wrapText="0" indent="0" justifyLastLine="0" shrinkToFit="0" readingOrder="0"/>
    </dxf>
    <dxf>
      <font>
        <b val="0"/>
        <i val="0"/>
        <strike val="0"/>
        <condense val="0"/>
        <extend val="0"/>
        <outline val="0"/>
        <shadow val="0"/>
        <u val="none"/>
        <vertAlign val="baseline"/>
        <sz val="8"/>
        <color theme="1" tint="0.24994659260841701"/>
        <name val="Trebuchet MS"/>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alignment horizontal="general" vertical="center" textRotation="0" wrapText="0" indent="0" justifyLastLine="0" shrinkToFit="0" readingOrder="0"/>
    </dxf>
  </dxfs>
  <tableStyles count="0" defaultTableStyle="TableStyleMedium4" defaultPivotStyle="PivotStyleMedium9"/>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haredStrings" Target="sharedStrings.xml"/><Relationship Id="rId5" Type="http://schemas.microsoft.com/office/2011/relationships/timelineCache" Target="timelineCaches/timelineCache1.xml"/><Relationship Id="rId10" Type="http://schemas.openxmlformats.org/officeDocument/2006/relationships/styles" Target="styles.xml"/><Relationship Id="rId4" Type="http://schemas.openxmlformats.org/officeDocument/2006/relationships/pivotCacheDefinition" Target="pivotCache/pivotCacheDefinition1.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MONTHLY FORECAST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tr-TR"/>
        </a:p>
      </c:txPr>
    </c:title>
    <c:autoTitleDeleted val="0"/>
    <c:plotArea>
      <c:layout/>
      <c:lineChart>
        <c:grouping val="standard"/>
        <c:varyColors val="0"/>
        <c:ser>
          <c:idx val="0"/>
          <c:order val="0"/>
          <c:tx>
            <c:strRef>
              <c:f>'Pipeline Totals'!$C$2</c:f>
              <c:strCache>
                <c:ptCount val="1"/>
                <c:pt idx="0">
                  <c:v>Probability Forecast</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'Pipeline Totals'!$B$3:$B$14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'Pipeline Totals'!$C$3:$C$14</c:f>
              <c:numCache>
                <c:formatCode>"$"#,##0.00_);[Red]\("$"#,##0.00\)</c:formatCode>
                <c:ptCount val="12"/>
                <c:pt idx="0">
                  <c:v>184800</c:v>
                </c:pt>
                <c:pt idx="1">
                  <c:v>180960</c:v>
                </c:pt>
                <c:pt idx="2">
                  <c:v>227800</c:v>
                </c:pt>
                <c:pt idx="3">
                  <c:v>256400</c:v>
                </c:pt>
                <c:pt idx="4">
                  <c:v>72400</c:v>
                </c:pt>
                <c:pt idx="5">
                  <c:v>141500</c:v>
                </c:pt>
                <c:pt idx="6">
                  <c:v>89400</c:v>
                </c:pt>
                <c:pt idx="7">
                  <c:v>113600</c:v>
                </c:pt>
                <c:pt idx="8">
                  <c:v>75960</c:v>
                </c:pt>
                <c:pt idx="9">
                  <c:v>224670</c:v>
                </c:pt>
                <c:pt idx="10">
                  <c:v>272550</c:v>
                </c:pt>
                <c:pt idx="11">
                  <c:v>149200</c:v>
                </c:pt>
              </c:numCache>
            </c:numRef>
          </c:val>
          <c:smooth val="0"/>
        </c:ser>
        <c:ser>
          <c:idx val="1"/>
          <c:order val="1"/>
          <c:tx>
            <c:strRef>
              <c:f>'Pipeline Totals'!$D$2</c:f>
              <c:strCache>
                <c:ptCount val="1"/>
                <c:pt idx="0">
                  <c:v>Cumulative Total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'Pipeline Totals'!$B$3:$B$14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'Pipeline Totals'!$D$3:$D$14</c:f>
              <c:numCache>
                <c:formatCode>"$"#,##0.00_);[Red]\("$"#,##0.00\)</c:formatCode>
                <c:ptCount val="12"/>
                <c:pt idx="0">
                  <c:v>184800</c:v>
                </c:pt>
                <c:pt idx="1">
                  <c:v>365760</c:v>
                </c:pt>
                <c:pt idx="2">
                  <c:v>593560</c:v>
                </c:pt>
                <c:pt idx="3">
                  <c:v>849960</c:v>
                </c:pt>
                <c:pt idx="4">
                  <c:v>922360</c:v>
                </c:pt>
                <c:pt idx="5">
                  <c:v>1063860</c:v>
                </c:pt>
                <c:pt idx="6">
                  <c:v>1153260</c:v>
                </c:pt>
                <c:pt idx="7">
                  <c:v>1266860</c:v>
                </c:pt>
                <c:pt idx="8">
                  <c:v>1342820</c:v>
                </c:pt>
                <c:pt idx="9">
                  <c:v>1567490</c:v>
                </c:pt>
                <c:pt idx="10">
                  <c:v>1840040</c:v>
                </c:pt>
                <c:pt idx="11">
                  <c:v>1989240</c:v>
                </c:pt>
              </c:numCache>
            </c:numRef>
          </c:val>
          <c:smooth val="0"/>
        </c:ser>
        <c:dLbls>
          <c:showLegendKey val="0"/>
          <c:showVal val="0"/>
          <c:showCatName val="0"/>
          <c:showSerName val="0"/>
          <c:showPercent val="0"/>
          <c:showBubbleSize val="0"/>
        </c:dLbls>
        <c:marker val="1"/>
        <c:smooth val="0"/>
        <c:axId val="605796216"/>
        <c:axId val="605797784"/>
      </c:lineChart>
      <c:catAx>
        <c:axId val="605796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605797784"/>
        <c:crosses val="autoZero"/>
        <c:auto val="1"/>
        <c:lblAlgn val="ctr"/>
        <c:lblOffset val="100"/>
        <c:noMultiLvlLbl val="0"/>
      </c:catAx>
      <c:valAx>
        <c:axId val="60579778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6057962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tr-T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11</xdr:col>
      <xdr:colOff>123825</xdr:colOff>
      <xdr:row>1</xdr:row>
      <xdr:rowOff>0</xdr:rowOff>
    </xdr:from>
    <xdr:to>
      <xdr:col>12</xdr:col>
      <xdr:colOff>676275</xdr:colOff>
      <xdr:row>2</xdr:row>
      <xdr:rowOff>191117</xdr:rowOff>
    </xdr:to>
    <xdr:pic>
      <xdr:nvPicPr>
        <xdr:cNvPr id="18" name="Picture 17" title="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44025" y="123825"/>
          <a:ext cx="1133475" cy="619742"/>
        </a:xfrm>
        <a:prstGeom prst="rect">
          <a:avLst/>
        </a:prstGeom>
      </xdr:spPr>
    </xdr:pic>
    <xdr:clientData/>
  </xdr:twoCellAnchor>
  <xdr:twoCellAnchor editAs="absolute">
    <xdr:from>
      <xdr:col>14</xdr:col>
      <xdr:colOff>257175</xdr:colOff>
      <xdr:row>6</xdr:row>
      <xdr:rowOff>0</xdr:rowOff>
    </xdr:from>
    <xdr:to>
      <xdr:col>17</xdr:col>
      <xdr:colOff>485775</xdr:colOff>
      <xdr:row>16</xdr:row>
      <xdr:rowOff>76199</xdr:rowOff>
    </xdr:to>
    <mc:AlternateContent xmlns:mc="http://schemas.openxmlformats.org/markup-compatibility/2006" xmlns:sle15="http://schemas.microsoft.com/office/drawing/2012/slicer">
      <mc:Choice Requires="sle15">
        <xdr:graphicFrame macro="">
          <xdr:nvGraphicFramePr>
            <xdr:cNvPr id="12" name="Sales&#10;Agent" descr="Filter table for Sales Agent's" title="Slicer"/>
            <xdr:cNvGraphicFramePr/>
          </xdr:nvGraphicFramePr>
          <xdr:xfrm>
            <a:off x="0" y="0"/>
            <a:ext cx="0" cy="0"/>
          </xdr:xfrm>
          <a:graphic>
            <a:graphicData uri="http://schemas.microsoft.com/office/drawing/2010/slicer">
              <sle:slicer xmlns:sle="http://schemas.microsoft.com/office/drawing/2010/slicer" name="Sales&#10;Agent"/>
            </a:graphicData>
          </a:graphic>
        </xdr:graphicFrame>
      </mc:Choice>
      <mc:Fallback xmlns="">
        <xdr:sp macro="" textlink="">
          <xdr:nvSpPr>
            <xdr:cNvPr id="0" name=""/>
            <xdr:cNvSpPr>
              <a:spLocks noTextEdit="1"/>
            </xdr:cNvSpPr>
          </xdr:nvSpPr>
          <xdr:spPr>
            <a:xfrm>
              <a:off x="10868025" y="1362075"/>
              <a:ext cx="1828800" cy="196214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twoCellAnchor editAs="absolute">
    <xdr:from>
      <xdr:col>14</xdr:col>
      <xdr:colOff>257175</xdr:colOff>
      <xdr:row>17</xdr:row>
      <xdr:rowOff>5718</xdr:rowOff>
    </xdr:from>
    <xdr:to>
      <xdr:col>17</xdr:col>
      <xdr:colOff>485775</xdr:colOff>
      <xdr:row>26</xdr:row>
      <xdr:rowOff>86868</xdr:rowOff>
    </xdr:to>
    <mc:AlternateContent xmlns:mc="http://schemas.openxmlformats.org/markup-compatibility/2006" xmlns:sle15="http://schemas.microsoft.com/office/drawing/2012/slicer">
      <mc:Choice Requires="sle15">
        <xdr:graphicFrame macro="">
          <xdr:nvGraphicFramePr>
            <xdr:cNvPr id="13" name="Sales&#10;Region" descr="Filter table for Sales Region's." title="Slicer"/>
            <xdr:cNvGraphicFramePr/>
          </xdr:nvGraphicFramePr>
          <xdr:xfrm>
            <a:off x="0" y="0"/>
            <a:ext cx="0" cy="0"/>
          </xdr:xfrm>
          <a:graphic>
            <a:graphicData uri="http://schemas.microsoft.com/office/drawing/2010/slicer">
              <sle:slicer xmlns:sle="http://schemas.microsoft.com/office/drawing/2010/slicer" name="Sales&#10;Region"/>
            </a:graphicData>
          </a:graphic>
        </xdr:graphicFrame>
      </mc:Choice>
      <mc:Fallback xmlns="">
        <xdr:sp macro="" textlink="">
          <xdr:nvSpPr>
            <xdr:cNvPr id="0" name=""/>
            <xdr:cNvSpPr>
              <a:spLocks noTextEdit="1"/>
            </xdr:cNvSpPr>
          </xdr:nvSpPr>
          <xdr:spPr>
            <a:xfrm>
              <a:off x="10868025" y="3425193"/>
              <a:ext cx="1828800" cy="16242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twoCellAnchor editAs="absolute">
    <xdr:from>
      <xdr:col>14</xdr:col>
      <xdr:colOff>257175</xdr:colOff>
      <xdr:row>27</xdr:row>
      <xdr:rowOff>28575</xdr:rowOff>
    </xdr:from>
    <xdr:to>
      <xdr:col>17</xdr:col>
      <xdr:colOff>485775</xdr:colOff>
      <xdr:row>36</xdr:row>
      <xdr:rowOff>115253</xdr:rowOff>
    </xdr:to>
    <mc:AlternateContent xmlns:mc="http://schemas.openxmlformats.org/markup-compatibility/2006" xmlns:sle15="http://schemas.microsoft.com/office/drawing/2012/slicer">
      <mc:Choice Requires="sle15">
        <xdr:graphicFrame macro="">
          <xdr:nvGraphicFramePr>
            <xdr:cNvPr id="14" name="Sales&#10;Category" descr="filter table for Sales Categories." title="Slicer"/>
            <xdr:cNvGraphicFramePr/>
          </xdr:nvGraphicFramePr>
          <xdr:xfrm>
            <a:off x="0" y="0"/>
            <a:ext cx="0" cy="0"/>
          </xdr:xfrm>
          <a:graphic>
            <a:graphicData uri="http://schemas.microsoft.com/office/drawing/2010/slicer">
              <sle:slicer xmlns:sle="http://schemas.microsoft.com/office/drawing/2010/slicer" name="Sales&#10;Category"/>
            </a:graphicData>
          </a:graphic>
        </xdr:graphicFrame>
      </mc:Choice>
      <mc:Fallback xmlns="">
        <xdr:sp macro="" textlink="">
          <xdr:nvSpPr>
            <xdr:cNvPr id="0" name=""/>
            <xdr:cNvSpPr>
              <a:spLocks noTextEdit="1"/>
            </xdr:cNvSpPr>
          </xdr:nvSpPr>
          <xdr:spPr>
            <a:xfrm>
              <a:off x="10868025" y="5162550"/>
              <a:ext cx="1828800" cy="16297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15</xdr:col>
      <xdr:colOff>352425</xdr:colOff>
      <xdr:row>1</xdr:row>
      <xdr:rowOff>1</xdr:rowOff>
    </xdr:from>
    <xdr:to>
      <xdr:col>16</xdr:col>
      <xdr:colOff>723900</xdr:colOff>
      <xdr:row>2</xdr:row>
      <xdr:rowOff>161926</xdr:rowOff>
    </xdr:to>
    <xdr:pic>
      <xdr:nvPicPr>
        <xdr:cNvPr id="13" name="Picture 12" title="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20400" y="123826"/>
          <a:ext cx="1133475" cy="590550"/>
        </a:xfrm>
        <a:prstGeom prst="rect">
          <a:avLst/>
        </a:prstGeom>
      </xdr:spPr>
    </xdr:pic>
    <xdr:clientData/>
  </xdr:twoCellAnchor>
  <xdr:twoCellAnchor editAs="oneCell">
    <xdr:from>
      <xdr:col>1</xdr:col>
      <xdr:colOff>0</xdr:colOff>
      <xdr:row>5</xdr:row>
      <xdr:rowOff>0</xdr:rowOff>
    </xdr:from>
    <xdr:to>
      <xdr:col>8</xdr:col>
      <xdr:colOff>114300</xdr:colOff>
      <xdr:row>13</xdr:row>
      <xdr:rowOff>0</xdr:rowOff>
    </xdr:to>
    <mc:AlternateContent xmlns:mc="http://schemas.openxmlformats.org/markup-compatibility/2006" xmlns:tsle="http://schemas.microsoft.com/office/drawing/2012/timeslicer">
      <mc:Choice Requires="tsle">
        <xdr:graphicFrame macro="">
          <xdr:nvGraphicFramePr>
            <xdr:cNvPr id="10" name="Timeline 3" descr="Filter the PivotTable by dragging the timeline." title="Months timeline"/>
            <xdr:cNvGraphicFramePr/>
          </xdr:nvGraphicFramePr>
          <xdr:xfrm>
            <a:off x="0" y="0"/>
            <a:ext cx="0" cy="0"/>
          </xdr:xfrm>
          <a:graphic>
            <a:graphicData uri="http://schemas.microsoft.com/office/drawing/2012/timeslicer">
              <tsle:timeslicer name="Timeline 3"/>
            </a:graphicData>
          </a:graphic>
        </xdr:graphicFrame>
      </mc:Choice>
      <mc:Fallback xmlns="">
        <xdr:sp macro="" textlink="">
          <xdr:nvSpPr>
            <xdr:cNvPr id="0" name=""/>
            <xdr:cNvSpPr>
              <a:spLocks noTextEdit="1"/>
            </xdr:cNvSpPr>
          </xdr:nvSpPr>
          <xdr:spPr>
            <a:xfrm>
              <a:off x="104775" y="1181100"/>
              <a:ext cx="5876925" cy="1371600"/>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editAs="oneCell">
    <xdr:from>
      <xdr:col>8</xdr:col>
      <xdr:colOff>447676</xdr:colOff>
      <xdr:row>5</xdr:row>
      <xdr:rowOff>0</xdr:rowOff>
    </xdr:from>
    <xdr:to>
      <xdr:col>11</xdr:col>
      <xdr:colOff>542926</xdr:colOff>
      <xdr:row>13</xdr:row>
      <xdr:rowOff>0</xdr:rowOff>
    </xdr:to>
    <mc:AlternateContent xmlns:mc="http://schemas.openxmlformats.org/markup-compatibility/2006" xmlns:tsle="http://schemas.microsoft.com/office/drawing/2012/timeslicer">
      <mc:Choice Requires="tsle">
        <xdr:graphicFrame macro="">
          <xdr:nvGraphicFramePr>
            <xdr:cNvPr id="16" name="Timeline 4" descr="Filter the PivotTable by dragging the timeline." title="Years timeline"/>
            <xdr:cNvGraphicFramePr/>
          </xdr:nvGraphicFramePr>
          <xdr:xfrm>
            <a:off x="0" y="0"/>
            <a:ext cx="0" cy="0"/>
          </xdr:xfrm>
          <a:graphic>
            <a:graphicData uri="http://schemas.microsoft.com/office/drawing/2012/timeslicer">
              <tsle:timeslicer name="Timeline 4"/>
            </a:graphicData>
          </a:graphic>
        </xdr:graphicFrame>
      </mc:Choice>
      <mc:Fallback xmlns="">
        <xdr:sp macro="" textlink="">
          <xdr:nvSpPr>
            <xdr:cNvPr id="0" name=""/>
            <xdr:cNvSpPr>
              <a:spLocks noTextEdit="1"/>
            </xdr:cNvSpPr>
          </xdr:nvSpPr>
          <xdr:spPr>
            <a:xfrm>
              <a:off x="6029326" y="1181100"/>
              <a:ext cx="2066925" cy="1371600"/>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editAs="oneCell">
    <xdr:from>
      <xdr:col>12</xdr:col>
      <xdr:colOff>209550</xdr:colOff>
      <xdr:row>5</xdr:row>
      <xdr:rowOff>0</xdr:rowOff>
    </xdr:from>
    <xdr:to>
      <xdr:col>16</xdr:col>
      <xdr:colOff>733426</xdr:colOff>
      <xdr:row>13</xdr:row>
      <xdr:rowOff>0</xdr:rowOff>
    </xdr:to>
    <mc:AlternateContent xmlns:mc="http://schemas.openxmlformats.org/markup-compatibility/2006" xmlns:tsle="http://schemas.microsoft.com/office/drawing/2012/timeslicer">
      <mc:Choice Requires="tsle">
        <xdr:graphicFrame macro="">
          <xdr:nvGraphicFramePr>
            <xdr:cNvPr id="17" name="Timeline 5" descr="Filter the PivotTable by dragging the timeline." title="Quarters timeline"/>
            <xdr:cNvGraphicFramePr/>
          </xdr:nvGraphicFramePr>
          <xdr:xfrm>
            <a:off x="0" y="0"/>
            <a:ext cx="0" cy="0"/>
          </xdr:xfrm>
          <a:graphic>
            <a:graphicData uri="http://schemas.microsoft.com/office/drawing/2012/timeslicer">
              <tsle:timeslicer name="Timeline 5"/>
            </a:graphicData>
          </a:graphic>
        </xdr:graphicFrame>
      </mc:Choice>
      <mc:Fallback xmlns="">
        <xdr:sp macro="" textlink="">
          <xdr:nvSpPr>
            <xdr:cNvPr id="0" name=""/>
            <xdr:cNvSpPr>
              <a:spLocks noTextEdit="1"/>
            </xdr:cNvSpPr>
          </xdr:nvSpPr>
          <xdr:spPr>
            <a:xfrm>
              <a:off x="8705850" y="1181100"/>
              <a:ext cx="3257551" cy="1371600"/>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10</xdr:col>
      <xdr:colOff>457201</xdr:colOff>
      <xdr:row>38</xdr:row>
      <xdr:rowOff>152400</xdr:rowOff>
    </xdr:to>
    <xdr:graphicFrame macro="">
      <xdr:nvGraphicFramePr>
        <xdr:cNvPr id="6" name="chtMonthlyForecast" descr="Chart showing monthly totals of probability forecast and cumulative totals." title="Monthly forecast char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 " refreshedDate="41418.41873784722" createdVersion="5" refreshedVersion="5" minRefreshableVersion="3" recordCount="22">
  <cacheSource type="worksheet">
    <worksheetSource name="tblData"/>
  </cacheSource>
  <cacheFields count="13">
    <cacheField name="Opportunity Name" numFmtId="164">
      <sharedItems count="22">
        <s v="A. Datum Corporation"/>
        <s v="Adventure Works"/>
        <s v="Alpine Ski House"/>
        <s v="Baldwin Museum of Science"/>
        <s v="Blue Yonder Airlines"/>
        <s v="City Power &amp; Light"/>
        <s v="Coho Vineyard"/>
        <s v="Coho Winery"/>
        <s v="Coho Vineyard &amp; Winery"/>
        <s v="Contoso, Ltd."/>
        <s v="Contoso Pharmaceuticals"/>
        <s v="Consolidated Messenger"/>
        <s v="Fabrikam, Inc."/>
        <s v="Fourth Coffee"/>
        <s v="Graphic Design Institute"/>
        <s v="Humongous Insurance"/>
        <s v="Litware, Inc."/>
        <s v="Lucerne Publishing"/>
        <s v="Margie's Travel"/>
        <s v="Northwind Traders"/>
        <s v="Proseware, Inc."/>
        <s v="School of Fine Art"/>
      </sharedItems>
    </cacheField>
    <cacheField name="Customer Contact" numFmtId="164">
      <sharedItems/>
    </cacheField>
    <cacheField name="Sales Region" numFmtId="164">
      <sharedItems/>
    </cacheField>
    <cacheField name="Lead Source" numFmtId="164">
      <sharedItems/>
    </cacheField>
    <cacheField name="Sales Category" numFmtId="164">
      <sharedItems/>
    </cacheField>
    <cacheField name="Forecast Amount" numFmtId="164">
      <sharedItems containsSemiMixedTypes="0" containsString="0" containsNumber="1" containsInteger="1" minValue="140000" maxValue="189900"/>
    </cacheField>
    <cacheField name="Sales Phase" numFmtId="9">
      <sharedItems/>
    </cacheField>
    <cacheField name="Forecast Close" numFmtId="0">
      <sharedItems count="12">
        <s v="January"/>
        <s v="February"/>
        <s v="March"/>
        <s v="April"/>
        <s v="May"/>
        <s v="June"/>
        <s v="July"/>
        <s v="August"/>
        <s v="September"/>
        <s v="October"/>
        <s v="November"/>
        <s v="December"/>
      </sharedItems>
    </cacheField>
    <cacheField name="Year" numFmtId="0">
      <sharedItems containsSemiMixedTypes="0" containsString="0" containsNumber="1" containsInteger="1" minValue="2013" maxValue="2013" count="1">
        <n v="2013"/>
      </sharedItems>
    </cacheField>
    <cacheField name="Probability of Sale" numFmtId="10">
      <sharedItems containsSemiMixedTypes="0" containsString="0" containsNumber="1" minValue="0.1" maxValue="0.9" count="8">
        <n v="0.9"/>
        <n v="0.8"/>
        <n v="0.2"/>
        <n v="0.3"/>
        <n v="0.1"/>
        <n v="0.6"/>
        <n v="0.4"/>
        <n v="0.7"/>
      </sharedItems>
    </cacheField>
    <cacheField name="Timeline" numFmtId="14">
      <sharedItems containsSemiMixedTypes="0" containsNonDate="0" containsDate="1" containsString="0" minDate="2013-01-01T00:00:00" maxDate="2013-12-02T00:00:00" count="12">
        <d v="2013-01-01T00:00:00"/>
        <d v="2013-02-01T00:00:00"/>
        <d v="2013-03-01T00:00:00"/>
        <d v="2013-04-01T00:00:00"/>
        <d v="2013-05-01T00:00:00"/>
        <d v="2013-06-01T00:00:00"/>
        <d v="2013-07-01T00:00:00"/>
        <d v="2013-08-01T00:00:00"/>
        <d v="2013-09-01T00:00:00"/>
        <d v="2013-10-01T00:00:00"/>
        <d v="2013-11-01T00:00:00"/>
        <d v="2013-12-01T00:00:00"/>
      </sharedItems>
    </cacheField>
    <cacheField name="Probability Forecast" numFmtId="4">
      <sharedItems containsSemiMixedTypes="0" containsString="0" containsNumber="1" minValue="17500" maxValue="147150"/>
    </cacheField>
    <cacheField name="Forecast " numFmtId="0" formula="'Forecast Amount'*'Probability of Sale'" databaseField="0"/>
  </cacheFields>
  <extLst>
    <ext xmlns:x14="http://schemas.microsoft.com/office/spreadsheetml/2009/9/main" uri="{725AE2AE-9491-48be-B2B4-4EB974FC3084}">
      <x14:pivotCacheDefinition pivotCacheId="5"/>
    </ext>
  </extLst>
</pivotCacheDefinition>
</file>

<file path=xl/pivotCache/pivotCacheRecords1.xml><?xml version="1.0" encoding="utf-8"?>
<pivotCacheRecords xmlns="http://schemas.openxmlformats.org/spreadsheetml/2006/main" xmlns:r="http://schemas.openxmlformats.org/officeDocument/2006/relationships" count="22">
  <r>
    <x v="0"/>
    <s v="Kim Abercrombie"/>
    <s v="US - Northeast"/>
    <s v="Web Inquiry"/>
    <s v="Consulting"/>
    <n v="150000"/>
    <s v="Contact"/>
    <x v="0"/>
    <x v="0"/>
    <x v="0"/>
    <x v="0"/>
    <n v="135000"/>
  </r>
  <r>
    <x v="1"/>
    <s v="Angela Barbariol"/>
    <s v="US - Southeast"/>
    <s v="E-Mail"/>
    <s v="Products"/>
    <n v="145200"/>
    <s v="Lead"/>
    <x v="1"/>
    <x v="0"/>
    <x v="1"/>
    <x v="1"/>
    <n v="116160"/>
  </r>
  <r>
    <x v="2"/>
    <s v="Gabriele Cannata"/>
    <s v="US - North Central"/>
    <s v="Partner"/>
    <s v="Training"/>
    <n v="162500"/>
    <s v="Qualified Lead"/>
    <x v="2"/>
    <x v="0"/>
    <x v="2"/>
    <x v="2"/>
    <n v="32500"/>
  </r>
  <r>
    <x v="3"/>
    <s v="Barbara S. Decker"/>
    <s v="US - South Central"/>
    <s v="Customer Reference"/>
    <s v="Mixture"/>
    <n v="147500"/>
    <s v="Opportunity"/>
    <x v="3"/>
    <x v="0"/>
    <x v="1"/>
    <x v="3"/>
    <n v="118000"/>
  </r>
  <r>
    <x v="4"/>
    <s v="Susan W. Eaton"/>
    <s v="US - Northwest"/>
    <s v="Web Event"/>
    <s v="Prof. Services"/>
    <n v="148000"/>
    <s v="Executive Sponsorship"/>
    <x v="4"/>
    <x v="0"/>
    <x v="3"/>
    <x v="4"/>
    <n v="44400"/>
  </r>
  <r>
    <x v="5"/>
    <s v="Kathie Flood"/>
    <s v="US - Southwest"/>
    <s v="Conference"/>
    <s v="Support"/>
    <n v="175000"/>
    <s v="Proposal Discussed"/>
    <x v="5"/>
    <x v="0"/>
    <x v="4"/>
    <x v="5"/>
    <n v="17500"/>
  </r>
  <r>
    <x v="6"/>
    <s v="Janice Galvin"/>
    <s v="Canada - East"/>
    <s v="E-Mail"/>
    <s v="Mixture"/>
    <n v="149000"/>
    <s v="Written Proposal"/>
    <x v="6"/>
    <x v="0"/>
    <x v="5"/>
    <x v="6"/>
    <n v="89400"/>
  </r>
  <r>
    <x v="7"/>
    <s v="Adina Hagege"/>
    <s v="Canada - West"/>
    <s v="Partner"/>
    <s v="Training"/>
    <n v="142000"/>
    <s v="Contract"/>
    <x v="7"/>
    <x v="0"/>
    <x v="1"/>
    <x v="7"/>
    <n v="113600"/>
  </r>
  <r>
    <x v="8"/>
    <s v="Shu Ito"/>
    <s v="EMEA - UK"/>
    <s v="Customer Reference"/>
    <s v="Consulting"/>
    <n v="189900"/>
    <s v="Purchase Order"/>
    <x v="8"/>
    <x v="0"/>
    <x v="6"/>
    <x v="8"/>
    <n v="75960"/>
  </r>
  <r>
    <x v="9"/>
    <s v="David Jaffe"/>
    <s v="EMEA - France"/>
    <s v="Conference"/>
    <s v="Mixture"/>
    <n v="172500"/>
    <s v="Invoice"/>
    <x v="9"/>
    <x v="0"/>
    <x v="7"/>
    <x v="9"/>
    <n v="120749.99999999999"/>
  </r>
  <r>
    <x v="10"/>
    <s v="Sandeep Kaliyath"/>
    <s v="EMEA - Germany"/>
    <s v="E-Mail"/>
    <s v="Products"/>
    <n v="163500"/>
    <s v="Payment"/>
    <x v="10"/>
    <x v="0"/>
    <x v="0"/>
    <x v="10"/>
    <n v="147150"/>
  </r>
  <r>
    <x v="11"/>
    <s v="Rebecca Laszlo"/>
    <s v="EMEA - Italy"/>
    <s v="Customer Reference"/>
    <s v="Products"/>
    <n v="155500"/>
    <s v="Acceptance"/>
    <x v="11"/>
    <x v="0"/>
    <x v="3"/>
    <x v="11"/>
    <n v="46650"/>
  </r>
  <r>
    <x v="12"/>
    <s v="Diane Margheim"/>
    <s v="EMEA - Other"/>
    <s v="Conference"/>
    <s v="Consulting"/>
    <n v="166000"/>
    <s v="Executive Sponsorship"/>
    <x v="0"/>
    <x v="0"/>
    <x v="3"/>
    <x v="0"/>
    <n v="49800"/>
  </r>
  <r>
    <x v="13"/>
    <s v="Paula Nartker"/>
    <s v="APSA - Asia"/>
    <s v="E-Mail"/>
    <s v="Training"/>
    <n v="180000"/>
    <s v="Invoice"/>
    <x v="2"/>
    <x v="0"/>
    <x v="3"/>
    <x v="2"/>
    <n v="54000"/>
  </r>
  <r>
    <x v="14"/>
    <s v="Robert O'Hara"/>
    <s v="APSA - Pacific"/>
    <s v="Web Inquiry"/>
    <s v="Services"/>
    <n v="140000"/>
    <s v="Contract"/>
    <x v="4"/>
    <x v="0"/>
    <x v="2"/>
    <x v="4"/>
    <n v="28000"/>
  </r>
  <r>
    <x v="15"/>
    <s v="Carol Philips"/>
    <s v="APSA - Mexico"/>
    <s v="Web Event"/>
    <s v="Support"/>
    <n v="155000"/>
    <s v="Qualified Lead"/>
    <x v="5"/>
    <x v="0"/>
    <x v="1"/>
    <x v="5"/>
    <n v="124000"/>
  </r>
  <r>
    <x v="16"/>
    <s v="Kim Ralls"/>
    <s v="APSA - Australia"/>
    <s v="Web Inquiry"/>
    <s v="Prof. Services"/>
    <n v="173200"/>
    <s v="Lead"/>
    <x v="9"/>
    <x v="0"/>
    <x v="5"/>
    <x v="9"/>
    <n v="103920"/>
  </r>
  <r>
    <x v="17"/>
    <s v="Sharon Salavaria"/>
    <s v="APSA - Other"/>
    <s v="Partner"/>
    <s v="Services"/>
    <n v="146500"/>
    <s v="Contact"/>
    <x v="11"/>
    <x v="0"/>
    <x v="7"/>
    <x v="11"/>
    <n v="102550"/>
  </r>
  <r>
    <x v="18"/>
    <s v="Andy Teal"/>
    <s v="US - Northeast"/>
    <s v="E-Mail"/>
    <s v="Support"/>
    <n v="156750"/>
    <s v="Payment"/>
    <x v="10"/>
    <x v="0"/>
    <x v="1"/>
    <x v="10"/>
    <n v="125400"/>
  </r>
  <r>
    <x v="19"/>
    <s v="Sunil Uppal"/>
    <s v="US - South Central"/>
    <s v="Conference"/>
    <s v="Prof. Services"/>
    <n v="162000"/>
    <s v="Written Proposal"/>
    <x v="1"/>
    <x v="0"/>
    <x v="6"/>
    <x v="1"/>
    <n v="64800"/>
  </r>
  <r>
    <x v="20"/>
    <s v="H. Brian Valentine"/>
    <s v="Canada - East"/>
    <s v="Customer Reference"/>
    <s v="Mixture"/>
    <n v="157000"/>
    <s v="Opportunity"/>
    <x v="2"/>
    <x v="0"/>
    <x v="0"/>
    <x v="2"/>
    <n v="141300"/>
  </r>
  <r>
    <x v="21"/>
    <s v="Robert Walters"/>
    <s v="EMEA - France"/>
    <s v="Web Inquiry"/>
    <s v="Services"/>
    <n v="173000"/>
    <s v="Executive Sponsorship"/>
    <x v="3"/>
    <x v="0"/>
    <x v="1"/>
    <x v="3"/>
    <n v="1384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tData" cacheId="7" applyNumberFormats="0" applyBorderFormats="0" applyFontFormats="0" applyPatternFormats="0" applyAlignmentFormats="0" applyWidthHeightFormats="1" dataCaption="Values" updatedVersion="5" minRefreshableVersion="5" itemPrintTitles="1" createdVersion="5" indent="0" compact="0" compactData="0" multipleFieldFilters="0">
  <location ref="B15:Q39" firstHeaderRow="1" firstDataRow="2" firstDataCol="3"/>
  <pivotFields count="13">
    <pivotField axis="axisRow" compact="0" outline="0" showAll="0" defaultSubtotal="0">
      <items count="22">
        <item x="0"/>
        <item x="1"/>
        <item x="2"/>
        <item x="3"/>
        <item x="4"/>
        <item x="5"/>
        <item x="6"/>
        <item x="7"/>
        <item x="11"/>
        <item x="10"/>
        <item x="9"/>
        <item x="12"/>
        <item x="13"/>
        <item x="14"/>
        <item x="15"/>
        <item x="16"/>
        <item x="17"/>
        <item x="18"/>
        <item x="19"/>
        <item x="20"/>
        <item x="21"/>
        <item x="8"/>
      </items>
    </pivotField>
    <pivotField compact="0" outline="0" showAll="0" defaultSubtotal="0"/>
    <pivotField compact="0" outline="0" showAll="0"/>
    <pivotField compact="0" outline="0" showAll="0" defaultSubtotal="0"/>
    <pivotField compact="0" outline="0" showAll="0"/>
    <pivotField compact="0" numFmtId="164" outline="0" showAll="0"/>
    <pivotField compact="0" outline="0" showAll="0"/>
    <pivotField axis="axisCol" compact="0" outline="0" showAll="0">
      <items count="13">
        <item x="0"/>
        <item x="1"/>
        <item x="2"/>
        <item x="3"/>
        <item x="4"/>
        <item x="5"/>
        <item x="6"/>
        <item x="7"/>
        <item x="8"/>
        <item x="9"/>
        <item x="10"/>
        <item x="11"/>
        <item t="default"/>
      </items>
    </pivotField>
    <pivotField axis="axisRow" compact="0" outline="0" showAll="0" defaultSubtotal="0">
      <items count="1">
        <item x="0"/>
      </items>
    </pivotField>
    <pivotField axis="axisRow" compact="0" numFmtId="10" outline="0" showAll="0" defaultSubtotal="0">
      <items count="8">
        <item x="4"/>
        <item x="2"/>
        <item x="3"/>
        <item x="6"/>
        <item x="5"/>
        <item x="7"/>
        <item x="1"/>
        <item x="0"/>
      </items>
    </pivotField>
    <pivotField compact="0" numFmtId="14" outline="0" showAll="0">
      <items count="13">
        <item x="0"/>
        <item x="1"/>
        <item x="2"/>
        <item x="3"/>
        <item x="4"/>
        <item x="5"/>
        <item x="6"/>
        <item x="7"/>
        <item x="8"/>
        <item x="9"/>
        <item x="10"/>
        <item x="11"/>
        <item t="default"/>
      </items>
    </pivotField>
    <pivotField compact="0" numFmtId="4" outline="0" showAll="0" defaultSubtotal="0"/>
    <pivotField dataField="1" compact="0" outline="0" dragToRow="0" dragToCol="0" dragToPage="0" showAll="0" defaultSubtotal="0"/>
  </pivotFields>
  <rowFields count="3">
    <field x="0"/>
    <field x="8"/>
    <field x="9"/>
  </rowFields>
  <rowItems count="23">
    <i>
      <x/>
      <x/>
      <x v="7"/>
    </i>
    <i>
      <x v="1"/>
      <x/>
      <x v="6"/>
    </i>
    <i>
      <x v="2"/>
      <x/>
      <x v="1"/>
    </i>
    <i>
      <x v="3"/>
      <x/>
      <x v="6"/>
    </i>
    <i>
      <x v="4"/>
      <x/>
      <x v="2"/>
    </i>
    <i>
      <x v="5"/>
      <x/>
      <x/>
    </i>
    <i>
      <x v="6"/>
      <x/>
      <x v="4"/>
    </i>
    <i>
      <x v="7"/>
      <x/>
      <x v="6"/>
    </i>
    <i>
      <x v="8"/>
      <x/>
      <x v="2"/>
    </i>
    <i>
      <x v="9"/>
      <x/>
      <x v="7"/>
    </i>
    <i>
      <x v="10"/>
      <x/>
      <x v="5"/>
    </i>
    <i>
      <x v="11"/>
      <x/>
      <x v="2"/>
    </i>
    <i>
      <x v="12"/>
      <x/>
      <x v="2"/>
    </i>
    <i>
      <x v="13"/>
      <x/>
      <x v="1"/>
    </i>
    <i>
      <x v="14"/>
      <x/>
      <x v="6"/>
    </i>
    <i>
      <x v="15"/>
      <x/>
      <x v="4"/>
    </i>
    <i>
      <x v="16"/>
      <x/>
      <x v="5"/>
    </i>
    <i>
      <x v="17"/>
      <x/>
      <x v="6"/>
    </i>
    <i>
      <x v="18"/>
      <x/>
      <x v="3"/>
    </i>
    <i>
      <x v="19"/>
      <x/>
      <x v="7"/>
    </i>
    <i>
      <x v="20"/>
      <x/>
      <x v="6"/>
    </i>
    <i>
      <x v="21"/>
      <x/>
      <x v="3"/>
    </i>
    <i t="grand">
      <x/>
    </i>
  </rowItems>
  <colFields count="1">
    <field x="7"/>
  </colFields>
  <colItems count="13">
    <i>
      <x/>
    </i>
    <i>
      <x v="1"/>
    </i>
    <i>
      <x v="2"/>
    </i>
    <i>
      <x v="3"/>
    </i>
    <i>
      <x v="4"/>
    </i>
    <i>
      <x v="5"/>
    </i>
    <i>
      <x v="6"/>
    </i>
    <i>
      <x v="7"/>
    </i>
    <i>
      <x v="8"/>
    </i>
    <i>
      <x v="9"/>
    </i>
    <i>
      <x v="10"/>
    </i>
    <i>
      <x v="11"/>
    </i>
    <i t="grand">
      <x/>
    </i>
  </colItems>
  <dataFields count="1">
    <dataField name="Forecast" fld="12" baseField="9" baseItem="3" numFmtId="166"/>
  </dataFields>
  <formats count="2">
    <format dxfId="1">
      <pivotArea type="all" dataOnly="0" outline="0" fieldPosition="0"/>
    </format>
    <format dxfId="0">
      <pivotArea outline="0" fieldPosition="0">
        <references count="1">
          <reference field="4294967294" count="1">
            <x v="0"/>
          </reference>
        </references>
      </pivotArea>
    </format>
  </formats>
  <pivotTableStyleInfo name="PivotStyleLight9" showRowHeaders="1" showColHeaders="1" showRowStripes="0" showColStripes="0" showLastColumn="1"/>
  <extLst>
    <ext xmlns:x14="http://schemas.microsoft.com/office/spreadsheetml/2009/9/main" uri="{962EF5D1-5CA2-4c93-8EF4-DBF5C05439D2}">
      <x14:pivotTableDefinition xmlns:xm="http://schemas.microsoft.com/office/excel/2006/main" altText="Detailed sales forecast" altTextSummary="PivotTable based on the data from the Forecast Input sheet."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ales_Agent" sourceName="Customer Contact">
  <extLst>
    <x:ext xmlns:x15="http://schemas.microsoft.com/office/spreadsheetml/2010/11/main" uri="{2F2917AC-EB37-4324-AD4E-5DD8C200BD13}">
      <x15:tableSlicerCache tableId="2" column="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Sales_Region" sourceName="Sales Region">
  <extLst>
    <x:ext xmlns:x15="http://schemas.microsoft.com/office/spreadsheetml/2010/11/main" uri="{2F2917AC-EB37-4324-AD4E-5DD8C200BD13}">
      <x15:tableSlicerCache tableId="2"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Sales_Category" sourceName="Lead Source">
  <extLst>
    <x:ext xmlns:x15="http://schemas.microsoft.com/office/spreadsheetml/2010/11/main" uri="{2F2917AC-EB37-4324-AD4E-5DD8C200BD13}">
      <x15:tableSlicerCache tableId="2"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ales_x000a_Agent" cache="Slicer_Sales_Agent" caption="Customer Contact" style="SlicerStyleDark1" rowHeight="273050"/>
  <slicer name="Sales_x000a_Region" cache="Slicer_Sales_Region" caption="Sales Region" style="SlicerStyleDark2" rowHeight="273050"/>
  <slicer name="Sales_x000a_Category" cache="Slicer_Sales_Category" caption="Lead Source" style="SlicerStyleDark4" rowHeight="273050"/>
</slicers>
</file>

<file path=xl/tables/table1.xml><?xml version="1.0" encoding="utf-8"?>
<table xmlns="http://schemas.openxmlformats.org/spreadsheetml/2006/main" id="2" name="tblData" displayName="tblData" ref="B7:M30" totalsRowCount="1">
  <autoFilter ref="B7:M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10" hiddenButton="1"/>
  </autoFilter>
  <tableColumns count="12">
    <tableColumn id="1" name="Opportunity Name" totalsRowLabel="Total" dataDxfId="25" totalsRowDxfId="24"/>
    <tableColumn id="2" name="Customer Contact" dataDxfId="23" totalsRowDxfId="22"/>
    <tableColumn id="3" name="Sales Region" dataDxfId="21" totalsRowDxfId="20"/>
    <tableColumn id="4" name="Lead Source" dataDxfId="19" totalsRowDxfId="18"/>
    <tableColumn id="5" name="Sales Category" dataDxfId="17" totalsRowDxfId="16"/>
    <tableColumn id="6" name="Forecast Amount" totalsRowFunction="sum" dataDxfId="15" totalsRowDxfId="14"/>
    <tableColumn id="7" name="Sales Phase" dataDxfId="13" totalsRowDxfId="12"/>
    <tableColumn id="11" name="Forecast Close" dataDxfId="11" totalsRowDxfId="10"/>
    <tableColumn id="8" name="Year" dataDxfId="9" totalsRowDxfId="8"/>
    <tableColumn id="9" name="Probability of Sale" dataDxfId="7" totalsRowDxfId="6"/>
    <tableColumn id="10" name="Timeline" dataDxfId="5" totalsRowDxfId="4">
      <calculatedColumnFormula>DATE(tblData[[#This Row],[Year]],LOOKUP(tblData[[#This Row],[Forecast Close]],{"April",4;"August",8;"December",12;"February",2;"January",1;"July",7;"June",6;"March",3;"May",5;"November",11;"October",10;"September",9}),1)</calculatedColumnFormula>
    </tableColumn>
    <tableColumn id="13" name="Probability Forecast" dataDxfId="3" totalsRowDxfId="2">
      <calculatedColumnFormula>tblData[[#This Row],[Forecast Amount]]*tblData[[#This Row],[Probability of Sale]]</calculatedColumnFormula>
    </tableColumn>
  </tableColumns>
  <tableStyleInfo name="TableStyleMedium4" showFirstColumn="0" showLastColumn="0" showRowStripes="1" showColumnStripes="0"/>
  <extLst>
    <ext xmlns:x14="http://schemas.microsoft.com/office/spreadsheetml/2009/9/main" uri="{504A1905-F514-4f6f-8877-14C23A59335A}">
      <x14:table altText="Data entry" altTextSummary="Enter sales forecast information regarding opportunity name, the sales agent, region and category, amount, phase, probability of sale and date information.  Timeline and weighted forecast are calculated for you."/>
    </ext>
  </extLst>
</table>
</file>

<file path=xl/theme/theme1.xml><?xml version="1.0" encoding="utf-8"?>
<a:theme xmlns:a="http://schemas.openxmlformats.org/drawingml/2006/main" name="Office Theme">
  <a:themeElements>
    <a:clrScheme name="Detailed sales forecast">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Detailed sales forecast">
      <a:majorFont>
        <a:latin typeface="Microsoft Sans Serif"/>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imelineCaches/timelineCache1.xml><?xml version="1.0" encoding="utf-8"?>
<timelineCacheDefinition xmlns="http://schemas.microsoft.com/office/spreadsheetml/2010/11/main" xmlns:x15="http://schemas.microsoft.com/office/spreadsheetml/2010/11/main" name="NativeTimeline_Timeline1" sourceName="Timeline">
  <pivotTables>
    <pivotTable tabId="5" name="ptData"/>
  </pivotTables>
  <state minimalRefreshVersion="6" lastRefreshVersion="6" pivotCacheId="5" filterType="unknown">
    <bounds startDate="2013-01-01T00:00:00" endDate="2014-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mc:Ignorable="x">
  <timeline name="Timeline 3" cache="NativeTimeline_Timeline1" caption="Timeline" level="2" selectionLevel="2" scrollPosition="2013-01-01T00:00:00" style="TimeSlicerStyleDark2"/>
  <timeline name="Timeline 4" cache="NativeTimeline_Timeline1" caption="Timeline" level="0" selectionLevel="0" scrollPosition="2013-01-01T00:00:00" style="TimeSlicerStyleDark4"/>
  <timeline name="Timeline 5" cache="NativeTimeline_Timeline1" caption="Timeline" level="1" selectionLevel="1" scrollPosition="2013-01-01T00:00:00" style="TimeSlicerStyleDark6"/>
</timeline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11/relationships/timeline" Target="../timelines/timelin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pageSetUpPr autoPageBreaks="0" fitToPage="1"/>
  </sheetPr>
  <dimension ref="B1:M30"/>
  <sheetViews>
    <sheetView showGridLines="0" tabSelected="1" workbookViewId="0"/>
  </sheetViews>
  <sheetFormatPr defaultRowHeight="13.5" x14ac:dyDescent="0.3"/>
  <cols>
    <col min="1" max="1" width="2.1640625" style="3" customWidth="1"/>
    <col min="2" max="2" width="28.1640625" style="3" customWidth="1"/>
    <col min="3" max="3" width="16.1640625" style="3" customWidth="1"/>
    <col min="4" max="4" width="18.33203125" style="3" customWidth="1"/>
    <col min="5" max="5" width="13.1640625" style="3" customWidth="1"/>
    <col min="6" max="6" width="12.83203125" style="3" customWidth="1"/>
    <col min="7" max="7" width="17.1640625" style="3" customWidth="1"/>
    <col min="8" max="8" width="20.1640625" style="3" bestFit="1" customWidth="1"/>
    <col min="9" max="9" width="11.6640625" style="3" bestFit="1" customWidth="1"/>
    <col min="10" max="10" width="8" style="3" customWidth="1"/>
    <col min="11" max="11" width="13.5" style="3" bestFit="1" customWidth="1"/>
    <col min="12" max="12" width="10.1640625" style="3" customWidth="1"/>
    <col min="13" max="13" width="12.33203125" style="3" bestFit="1" customWidth="1"/>
    <col min="14" max="14" width="1.83203125" style="3" customWidth="1"/>
    <col min="15" max="16384" width="9.33203125" style="3"/>
  </cols>
  <sheetData>
    <row r="1" spans="2:13" ht="9.9499999999999993" customHeight="1" x14ac:dyDescent="0.3"/>
    <row r="2" spans="2:13" ht="33.75" x14ac:dyDescent="0.3">
      <c r="B2" s="9" t="s">
        <v>0</v>
      </c>
      <c r="C2" s="9"/>
      <c r="D2" s="9"/>
      <c r="E2" s="9"/>
      <c r="F2" s="9"/>
      <c r="G2" s="9"/>
      <c r="H2" s="9"/>
      <c r="I2" s="9"/>
      <c r="J2" s="9"/>
      <c r="K2" s="9"/>
      <c r="L2" s="9"/>
      <c r="M2" s="9"/>
    </row>
    <row r="3" spans="2:13" ht="18.75" x14ac:dyDescent="0.3">
      <c r="B3" s="1" t="s">
        <v>114</v>
      </c>
      <c r="C3" s="1"/>
      <c r="D3" s="1"/>
      <c r="E3" s="1"/>
      <c r="F3" s="1"/>
      <c r="G3" s="1"/>
      <c r="H3" s="1"/>
      <c r="I3" s="1"/>
      <c r="J3" s="1"/>
      <c r="K3" s="1"/>
      <c r="L3" s="1"/>
      <c r="M3" s="1"/>
    </row>
    <row r="4" spans="2:13" ht="16.5" thickBot="1" x14ac:dyDescent="0.35">
      <c r="B4" s="2" t="s">
        <v>1</v>
      </c>
      <c r="C4" s="2"/>
      <c r="D4" s="2"/>
      <c r="E4" s="2"/>
      <c r="F4" s="2"/>
      <c r="G4" s="2"/>
      <c r="H4" s="2"/>
      <c r="I4" s="2"/>
      <c r="J4" s="2"/>
      <c r="K4" s="2"/>
      <c r="L4" s="2"/>
      <c r="M4" s="2"/>
    </row>
    <row r="5" spans="2:13" ht="15" customHeight="1" thickTop="1" x14ac:dyDescent="0.3">
      <c r="B5" s="4"/>
      <c r="C5" s="5"/>
      <c r="D5" s="5"/>
      <c r="E5" s="5"/>
      <c r="F5" s="5"/>
      <c r="G5" s="5"/>
      <c r="H5" s="5"/>
      <c r="I5" s="5"/>
      <c r="J5" s="4"/>
      <c r="K5" s="4"/>
    </row>
    <row r="6" spans="2:13" ht="13.5" customHeight="1" x14ac:dyDescent="0.3">
      <c r="B6" s="6" t="s">
        <v>71</v>
      </c>
      <c r="C6" s="7"/>
      <c r="D6" s="7"/>
      <c r="E6" s="7"/>
      <c r="F6" s="7"/>
      <c r="G6" s="7"/>
      <c r="H6" s="7"/>
      <c r="I6" s="7"/>
      <c r="J6" s="6"/>
      <c r="K6" s="6"/>
    </row>
    <row r="7" spans="2:13" ht="27" x14ac:dyDescent="0.3">
      <c r="B7" s="8" t="s">
        <v>65</v>
      </c>
      <c r="C7" s="8" t="s">
        <v>112</v>
      </c>
      <c r="D7" s="8" t="s">
        <v>66</v>
      </c>
      <c r="E7" s="8" t="s">
        <v>113</v>
      </c>
      <c r="F7" s="8" t="s">
        <v>67</v>
      </c>
      <c r="G7" s="8" t="s">
        <v>68</v>
      </c>
      <c r="H7" s="8" t="s">
        <v>69</v>
      </c>
      <c r="I7" s="8" t="s">
        <v>70</v>
      </c>
      <c r="J7" s="8" t="s">
        <v>64</v>
      </c>
      <c r="K7" s="8" t="s">
        <v>115</v>
      </c>
      <c r="L7" s="8" t="s">
        <v>63</v>
      </c>
      <c r="M7" s="8" t="s">
        <v>117</v>
      </c>
    </row>
    <row r="8" spans="2:13" x14ac:dyDescent="0.3">
      <c r="B8" s="10" t="s">
        <v>2</v>
      </c>
      <c r="C8" s="10" t="s">
        <v>73</v>
      </c>
      <c r="D8" s="10" t="s">
        <v>3</v>
      </c>
      <c r="E8" s="10" t="s">
        <v>74</v>
      </c>
      <c r="F8" s="10" t="s">
        <v>4</v>
      </c>
      <c r="G8" s="10">
        <v>150000</v>
      </c>
      <c r="H8" s="14" t="s">
        <v>75</v>
      </c>
      <c r="I8" s="15" t="s">
        <v>5</v>
      </c>
      <c r="J8" s="15">
        <v>2013</v>
      </c>
      <c r="K8" s="17">
        <v>0.9</v>
      </c>
      <c r="L8" s="11">
        <f>DATE(tblData[[#This Row],[Year]],LOOKUP(tblData[[#This Row],[Forecast Close]],{"April",4;"August",8;"December",12;"February",2;"January",1;"July",7;"June",6;"March",3;"May",5;"November",11;"October",10;"September",9}),1)</f>
        <v>41275</v>
      </c>
      <c r="M8" s="20">
        <f>tblData[[#This Row],[Forecast Amount]]*tblData[[#This Row],[Probability of Sale]]</f>
        <v>135000</v>
      </c>
    </row>
    <row r="9" spans="2:13" x14ac:dyDescent="0.3">
      <c r="B9" s="10" t="s">
        <v>6</v>
      </c>
      <c r="C9" s="10" t="s">
        <v>76</v>
      </c>
      <c r="D9" s="10" t="s">
        <v>7</v>
      </c>
      <c r="E9" s="10" t="s">
        <v>77</v>
      </c>
      <c r="F9" s="10" t="s">
        <v>8</v>
      </c>
      <c r="G9" s="10">
        <v>145200</v>
      </c>
      <c r="H9" s="14" t="s">
        <v>78</v>
      </c>
      <c r="I9" s="15" t="s">
        <v>10</v>
      </c>
      <c r="J9" s="15">
        <v>2013</v>
      </c>
      <c r="K9" s="17">
        <v>0.8</v>
      </c>
      <c r="L9" s="12">
        <f>DATE(tblData[[#This Row],[Year]],LOOKUP(tblData[[#This Row],[Forecast Close]],{"April",4;"August",8;"December",12;"February",2;"January",1;"July",7;"June",6;"March",3;"May",5;"November",11;"October",10;"September",9}),1)</f>
        <v>41306</v>
      </c>
      <c r="M9" s="21">
        <f>tblData[[#This Row],[Forecast Amount]]*tblData[[#This Row],[Probability of Sale]]</f>
        <v>116160</v>
      </c>
    </row>
    <row r="10" spans="2:13" x14ac:dyDescent="0.3">
      <c r="B10" s="10" t="s">
        <v>11</v>
      </c>
      <c r="C10" s="10" t="s">
        <v>79</v>
      </c>
      <c r="D10" s="10" t="s">
        <v>12</v>
      </c>
      <c r="E10" s="10" t="s">
        <v>80</v>
      </c>
      <c r="F10" s="10" t="s">
        <v>13</v>
      </c>
      <c r="G10" s="10">
        <v>162500</v>
      </c>
      <c r="H10" s="14" t="s">
        <v>81</v>
      </c>
      <c r="I10" s="15" t="s">
        <v>14</v>
      </c>
      <c r="J10" s="15">
        <v>2013</v>
      </c>
      <c r="K10" s="17">
        <v>0.2</v>
      </c>
      <c r="L10" s="12">
        <f>DATE(tblData[[#This Row],[Year]],LOOKUP(tblData[[#This Row],[Forecast Close]],{"April",4;"August",8;"December",12;"February",2;"January",1;"July",7;"June",6;"March",3;"May",5;"November",11;"October",10;"September",9}),1)</f>
        <v>41334</v>
      </c>
      <c r="M10" s="21">
        <f>tblData[[#This Row],[Forecast Amount]]*tblData[[#This Row],[Probability of Sale]]</f>
        <v>32500</v>
      </c>
    </row>
    <row r="11" spans="2:13" x14ac:dyDescent="0.3">
      <c r="B11" s="10" t="s">
        <v>15</v>
      </c>
      <c r="C11" s="10" t="s">
        <v>82</v>
      </c>
      <c r="D11" s="10" t="s">
        <v>16</v>
      </c>
      <c r="E11" s="10" t="s">
        <v>83</v>
      </c>
      <c r="F11" s="10" t="s">
        <v>17</v>
      </c>
      <c r="G11" s="10">
        <v>147500</v>
      </c>
      <c r="H11" s="14" t="s">
        <v>9</v>
      </c>
      <c r="I11" s="15" t="s">
        <v>18</v>
      </c>
      <c r="J11" s="15">
        <v>2013</v>
      </c>
      <c r="K11" s="17">
        <v>0.8</v>
      </c>
      <c r="L11" s="12">
        <f>DATE(tblData[[#This Row],[Year]],LOOKUP(tblData[[#This Row],[Forecast Close]],{"April",4;"August",8;"December",12;"February",2;"January",1;"July",7;"June",6;"March",3;"May",5;"November",11;"October",10;"September",9}),1)</f>
        <v>41365</v>
      </c>
      <c r="M11" s="21">
        <f>tblData[[#This Row],[Forecast Amount]]*tblData[[#This Row],[Probability of Sale]]</f>
        <v>118000</v>
      </c>
    </row>
    <row r="12" spans="2:13" x14ac:dyDescent="0.3">
      <c r="B12" s="10" t="s">
        <v>19</v>
      </c>
      <c r="C12" s="10" t="s">
        <v>84</v>
      </c>
      <c r="D12" s="10" t="s">
        <v>20</v>
      </c>
      <c r="E12" s="10" t="s">
        <v>85</v>
      </c>
      <c r="F12" s="10" t="s">
        <v>21</v>
      </c>
      <c r="G12" s="10">
        <v>148000</v>
      </c>
      <c r="H12" s="14" t="s">
        <v>86</v>
      </c>
      <c r="I12" s="15" t="s">
        <v>22</v>
      </c>
      <c r="J12" s="15">
        <v>2013</v>
      </c>
      <c r="K12" s="17">
        <v>0.3</v>
      </c>
      <c r="L12" s="12">
        <f>DATE(tblData[[#This Row],[Year]],LOOKUP(tblData[[#This Row],[Forecast Close]],{"April",4;"August",8;"December",12;"February",2;"January",1;"July",7;"June",6;"March",3;"May",5;"November",11;"October",10;"September",9}),1)</f>
        <v>41395</v>
      </c>
      <c r="M12" s="21">
        <f>tblData[[#This Row],[Forecast Amount]]*tblData[[#This Row],[Probability of Sale]]</f>
        <v>44400</v>
      </c>
    </row>
    <row r="13" spans="2:13" x14ac:dyDescent="0.3">
      <c r="B13" s="10" t="s">
        <v>23</v>
      </c>
      <c r="C13" s="10" t="s">
        <v>87</v>
      </c>
      <c r="D13" s="10" t="s">
        <v>24</v>
      </c>
      <c r="E13" s="10" t="s">
        <v>88</v>
      </c>
      <c r="F13" s="10" t="s">
        <v>25</v>
      </c>
      <c r="G13" s="10">
        <v>175000</v>
      </c>
      <c r="H13" s="14" t="s">
        <v>89</v>
      </c>
      <c r="I13" s="15" t="s">
        <v>26</v>
      </c>
      <c r="J13" s="15">
        <v>2013</v>
      </c>
      <c r="K13" s="17">
        <v>0.1</v>
      </c>
      <c r="L13" s="12">
        <f>DATE(tblData[[#This Row],[Year]],LOOKUP(tblData[[#This Row],[Forecast Close]],{"April",4;"August",8;"December",12;"February",2;"January",1;"July",7;"June",6;"March",3;"May",5;"November",11;"October",10;"September",9}),1)</f>
        <v>41426</v>
      </c>
      <c r="M13" s="21">
        <f>tblData[[#This Row],[Forecast Amount]]*tblData[[#This Row],[Probability of Sale]]</f>
        <v>17500</v>
      </c>
    </row>
    <row r="14" spans="2:13" x14ac:dyDescent="0.3">
      <c r="B14" s="10" t="s">
        <v>27</v>
      </c>
      <c r="C14" s="10" t="s">
        <v>90</v>
      </c>
      <c r="D14" s="10" t="s">
        <v>28</v>
      </c>
      <c r="E14" s="10" t="s">
        <v>77</v>
      </c>
      <c r="F14" s="10" t="s">
        <v>17</v>
      </c>
      <c r="G14" s="10">
        <v>149000</v>
      </c>
      <c r="H14" s="14" t="s">
        <v>32</v>
      </c>
      <c r="I14" s="15" t="s">
        <v>29</v>
      </c>
      <c r="J14" s="15">
        <v>2013</v>
      </c>
      <c r="K14" s="17">
        <v>0.6</v>
      </c>
      <c r="L14" s="12">
        <f>DATE(tblData[[#This Row],[Year]],LOOKUP(tblData[[#This Row],[Forecast Close]],{"April",4;"August",8;"December",12;"February",2;"January",1;"July",7;"June",6;"March",3;"May",5;"November",11;"October",10;"September",9}),1)</f>
        <v>41456</v>
      </c>
      <c r="M14" s="21">
        <f>tblData[[#This Row],[Forecast Amount]]*tblData[[#This Row],[Probability of Sale]]</f>
        <v>89400</v>
      </c>
    </row>
    <row r="15" spans="2:13" x14ac:dyDescent="0.3">
      <c r="B15" s="10" t="s">
        <v>30</v>
      </c>
      <c r="C15" s="10" t="s">
        <v>91</v>
      </c>
      <c r="D15" s="10" t="s">
        <v>31</v>
      </c>
      <c r="E15" s="10" t="s">
        <v>80</v>
      </c>
      <c r="F15" s="10" t="s">
        <v>13</v>
      </c>
      <c r="G15" s="10">
        <v>142000</v>
      </c>
      <c r="H15" s="14" t="s">
        <v>92</v>
      </c>
      <c r="I15" s="15" t="s">
        <v>33</v>
      </c>
      <c r="J15" s="15">
        <v>2013</v>
      </c>
      <c r="K15" s="17">
        <v>0.8</v>
      </c>
      <c r="L15" s="12">
        <f>DATE(tblData[[#This Row],[Year]],LOOKUP(tblData[[#This Row],[Forecast Close]],{"April",4;"August",8;"December",12;"February",2;"January",1;"July",7;"June",6;"March",3;"May",5;"November",11;"October",10;"September",9}),1)</f>
        <v>41487</v>
      </c>
      <c r="M15" s="21">
        <f>tblData[[#This Row],[Forecast Amount]]*tblData[[#This Row],[Probability of Sale]]</f>
        <v>113600</v>
      </c>
    </row>
    <row r="16" spans="2:13" x14ac:dyDescent="0.3">
      <c r="B16" s="10" t="s">
        <v>93</v>
      </c>
      <c r="C16" s="10" t="s">
        <v>94</v>
      </c>
      <c r="D16" s="10" t="s">
        <v>60</v>
      </c>
      <c r="E16" s="10" t="s">
        <v>83</v>
      </c>
      <c r="F16" s="10" t="s">
        <v>4</v>
      </c>
      <c r="G16" s="10">
        <v>189900</v>
      </c>
      <c r="H16" s="14" t="s">
        <v>95</v>
      </c>
      <c r="I16" s="15" t="s">
        <v>61</v>
      </c>
      <c r="J16" s="15">
        <v>2013</v>
      </c>
      <c r="K16" s="17">
        <v>0.4</v>
      </c>
      <c r="L16" s="12">
        <f>DATE(tblData[[#This Row],[Year]],LOOKUP(tblData[[#This Row],[Forecast Close]],{"April",4;"August",8;"December",12;"February",2;"January",1;"July",7;"June",6;"March",3;"May",5;"November",11;"October",10;"September",9}),1)</f>
        <v>41518</v>
      </c>
      <c r="M16" s="21">
        <f>tblData[[#This Row],[Forecast Amount]]*tblData[[#This Row],[Probability of Sale]]</f>
        <v>75960</v>
      </c>
    </row>
    <row r="17" spans="2:13" x14ac:dyDescent="0.3">
      <c r="B17" s="10" t="s">
        <v>34</v>
      </c>
      <c r="C17" s="10" t="s">
        <v>96</v>
      </c>
      <c r="D17" s="10" t="s">
        <v>35</v>
      </c>
      <c r="E17" s="10" t="s">
        <v>88</v>
      </c>
      <c r="F17" s="10" t="s">
        <v>17</v>
      </c>
      <c r="G17" s="10">
        <v>172500</v>
      </c>
      <c r="H17" s="14" t="s">
        <v>97</v>
      </c>
      <c r="I17" s="15" t="s">
        <v>36</v>
      </c>
      <c r="J17" s="15">
        <v>2013</v>
      </c>
      <c r="K17" s="17">
        <v>0.7</v>
      </c>
      <c r="L17" s="12">
        <f>DATE(tblData[[#This Row],[Year]],LOOKUP(tblData[[#This Row],[Forecast Close]],{"April",4;"August",8;"December",12;"February",2;"January",1;"July",7;"June",6;"March",3;"May",5;"November",11;"October",10;"September",9}),1)</f>
        <v>41548</v>
      </c>
      <c r="M17" s="21">
        <f>tblData[[#This Row],[Forecast Amount]]*tblData[[#This Row],[Probability of Sale]]</f>
        <v>120749.99999999999</v>
      </c>
    </row>
    <row r="18" spans="2:13" x14ac:dyDescent="0.3">
      <c r="B18" s="10" t="s">
        <v>37</v>
      </c>
      <c r="C18" s="10" t="s">
        <v>98</v>
      </c>
      <c r="D18" s="10" t="s">
        <v>38</v>
      </c>
      <c r="E18" s="10" t="s">
        <v>77</v>
      </c>
      <c r="F18" s="10" t="s">
        <v>8</v>
      </c>
      <c r="G18" s="10">
        <v>163500</v>
      </c>
      <c r="H18" s="14" t="s">
        <v>99</v>
      </c>
      <c r="I18" s="15" t="s">
        <v>39</v>
      </c>
      <c r="J18" s="15">
        <v>2013</v>
      </c>
      <c r="K18" s="17">
        <v>0.9</v>
      </c>
      <c r="L18" s="12">
        <f>DATE(tblData[[#This Row],[Year]],LOOKUP(tblData[[#This Row],[Forecast Close]],{"April",4;"August",8;"December",12;"February",2;"January",1;"July",7;"June",6;"March",3;"May",5;"November",11;"October",10;"September",9}),1)</f>
        <v>41579</v>
      </c>
      <c r="M18" s="21">
        <f>tblData[[#This Row],[Forecast Amount]]*tblData[[#This Row],[Probability of Sale]]</f>
        <v>147150</v>
      </c>
    </row>
    <row r="19" spans="2:13" x14ac:dyDescent="0.3">
      <c r="B19" s="10" t="s">
        <v>40</v>
      </c>
      <c r="C19" s="10" t="s">
        <v>100</v>
      </c>
      <c r="D19" s="10" t="s">
        <v>41</v>
      </c>
      <c r="E19" s="10" t="s">
        <v>83</v>
      </c>
      <c r="F19" s="10" t="s">
        <v>8</v>
      </c>
      <c r="G19" s="10">
        <v>155500</v>
      </c>
      <c r="H19" s="14" t="s">
        <v>101</v>
      </c>
      <c r="I19" s="15" t="s">
        <v>42</v>
      </c>
      <c r="J19" s="15">
        <v>2013</v>
      </c>
      <c r="K19" s="17">
        <v>0.3</v>
      </c>
      <c r="L19" s="12">
        <f>DATE(tblData[[#This Row],[Year]],LOOKUP(tblData[[#This Row],[Forecast Close]],{"April",4;"August",8;"December",12;"February",2;"January",1;"July",7;"June",6;"March",3;"May",5;"November",11;"October",10;"September",9}),1)</f>
        <v>41609</v>
      </c>
      <c r="M19" s="21">
        <f>tblData[[#This Row],[Forecast Amount]]*tblData[[#This Row],[Probability of Sale]]</f>
        <v>46650</v>
      </c>
    </row>
    <row r="20" spans="2:13" x14ac:dyDescent="0.3">
      <c r="B20" s="10" t="s">
        <v>43</v>
      </c>
      <c r="C20" s="10" t="s">
        <v>102</v>
      </c>
      <c r="D20" s="10" t="s">
        <v>44</v>
      </c>
      <c r="E20" s="10" t="s">
        <v>88</v>
      </c>
      <c r="F20" s="10" t="s">
        <v>4</v>
      </c>
      <c r="G20" s="10">
        <v>166000</v>
      </c>
      <c r="H20" s="14" t="s">
        <v>86</v>
      </c>
      <c r="I20" s="15" t="s">
        <v>5</v>
      </c>
      <c r="J20" s="15">
        <v>2013</v>
      </c>
      <c r="K20" s="17">
        <v>0.3</v>
      </c>
      <c r="L20" s="12">
        <f>DATE(tblData[[#This Row],[Year]],LOOKUP(tblData[[#This Row],[Forecast Close]],{"April",4;"August",8;"December",12;"February",2;"January",1;"July",7;"June",6;"March",3;"May",5;"November",11;"October",10;"September",9}),1)</f>
        <v>41275</v>
      </c>
      <c r="M20" s="21">
        <f>tblData[[#This Row],[Forecast Amount]]*tblData[[#This Row],[Probability of Sale]]</f>
        <v>49800</v>
      </c>
    </row>
    <row r="21" spans="2:13" x14ac:dyDescent="0.3">
      <c r="B21" s="10" t="s">
        <v>45</v>
      </c>
      <c r="C21" s="10" t="s">
        <v>103</v>
      </c>
      <c r="D21" s="10" t="s">
        <v>46</v>
      </c>
      <c r="E21" s="10" t="s">
        <v>77</v>
      </c>
      <c r="F21" s="10" t="s">
        <v>13</v>
      </c>
      <c r="G21" s="10">
        <v>180000</v>
      </c>
      <c r="H21" s="14" t="s">
        <v>97</v>
      </c>
      <c r="I21" s="15" t="s">
        <v>14</v>
      </c>
      <c r="J21" s="15">
        <v>2013</v>
      </c>
      <c r="K21" s="17">
        <v>0.3</v>
      </c>
      <c r="L21" s="12">
        <f>DATE(tblData[[#This Row],[Year]],LOOKUP(tblData[[#This Row],[Forecast Close]],{"April",4;"August",8;"December",12;"February",2;"January",1;"July",7;"June",6;"March",3;"May",5;"November",11;"October",10;"September",9}),1)</f>
        <v>41334</v>
      </c>
      <c r="M21" s="21">
        <f>tblData[[#This Row],[Forecast Amount]]*tblData[[#This Row],[Probability of Sale]]</f>
        <v>54000</v>
      </c>
    </row>
    <row r="22" spans="2:13" x14ac:dyDescent="0.3">
      <c r="B22" s="10" t="s">
        <v>47</v>
      </c>
      <c r="C22" s="10" t="s">
        <v>104</v>
      </c>
      <c r="D22" s="10" t="s">
        <v>48</v>
      </c>
      <c r="E22" s="10" t="s">
        <v>74</v>
      </c>
      <c r="F22" s="10" t="s">
        <v>49</v>
      </c>
      <c r="G22" s="10">
        <v>140000</v>
      </c>
      <c r="H22" s="14" t="s">
        <v>92</v>
      </c>
      <c r="I22" s="15" t="s">
        <v>22</v>
      </c>
      <c r="J22" s="15">
        <v>2013</v>
      </c>
      <c r="K22" s="17">
        <v>0.2</v>
      </c>
      <c r="L22" s="12">
        <f>DATE(tblData[[#This Row],[Year]],LOOKUP(tblData[[#This Row],[Forecast Close]],{"April",4;"August",8;"December",12;"February",2;"January",1;"July",7;"June",6;"March",3;"May",5;"November",11;"October",10;"September",9}),1)</f>
        <v>41395</v>
      </c>
      <c r="M22" s="21">
        <f>tblData[[#This Row],[Forecast Amount]]*tblData[[#This Row],[Probability of Sale]]</f>
        <v>28000</v>
      </c>
    </row>
    <row r="23" spans="2:13" x14ac:dyDescent="0.3">
      <c r="B23" s="10" t="s">
        <v>50</v>
      </c>
      <c r="C23" s="10" t="s">
        <v>105</v>
      </c>
      <c r="D23" s="10" t="s">
        <v>51</v>
      </c>
      <c r="E23" s="10" t="s">
        <v>85</v>
      </c>
      <c r="F23" s="10" t="s">
        <v>25</v>
      </c>
      <c r="G23" s="10">
        <v>155000</v>
      </c>
      <c r="H23" s="14" t="s">
        <v>81</v>
      </c>
      <c r="I23" s="15" t="s">
        <v>26</v>
      </c>
      <c r="J23" s="15">
        <v>2013</v>
      </c>
      <c r="K23" s="17">
        <v>0.8</v>
      </c>
      <c r="L23" s="12">
        <f>DATE(tblData[[#This Row],[Year]],LOOKUP(tblData[[#This Row],[Forecast Close]],{"April",4;"August",8;"December",12;"February",2;"January",1;"July",7;"June",6;"March",3;"May",5;"November",11;"October",10;"September",9}),1)</f>
        <v>41426</v>
      </c>
      <c r="M23" s="21">
        <f>tblData[[#This Row],[Forecast Amount]]*tblData[[#This Row],[Probability of Sale]]</f>
        <v>124000</v>
      </c>
    </row>
    <row r="24" spans="2:13" x14ac:dyDescent="0.3">
      <c r="B24" s="10" t="s">
        <v>52</v>
      </c>
      <c r="C24" s="10" t="s">
        <v>106</v>
      </c>
      <c r="D24" s="10" t="s">
        <v>53</v>
      </c>
      <c r="E24" s="10" t="s">
        <v>74</v>
      </c>
      <c r="F24" s="10" t="s">
        <v>21</v>
      </c>
      <c r="G24" s="10">
        <v>173200</v>
      </c>
      <c r="H24" s="14" t="s">
        <v>78</v>
      </c>
      <c r="I24" s="15" t="s">
        <v>36</v>
      </c>
      <c r="J24" s="15">
        <v>2013</v>
      </c>
      <c r="K24" s="17">
        <v>0.6</v>
      </c>
      <c r="L24" s="12">
        <f>DATE(tblData[[#This Row],[Year]],LOOKUP(tblData[[#This Row],[Forecast Close]],{"April",4;"August",8;"December",12;"February",2;"January",1;"July",7;"June",6;"March",3;"May",5;"November",11;"October",10;"September",9}),1)</f>
        <v>41548</v>
      </c>
      <c r="M24" s="21">
        <f>tblData[[#This Row],[Forecast Amount]]*tblData[[#This Row],[Probability of Sale]]</f>
        <v>103920</v>
      </c>
    </row>
    <row r="25" spans="2:13" x14ac:dyDescent="0.3">
      <c r="B25" s="10" t="s">
        <v>54</v>
      </c>
      <c r="C25" s="10" t="s">
        <v>107</v>
      </c>
      <c r="D25" s="10" t="s">
        <v>55</v>
      </c>
      <c r="E25" s="10" t="s">
        <v>80</v>
      </c>
      <c r="F25" s="10" t="s">
        <v>49</v>
      </c>
      <c r="G25" s="10">
        <v>146500</v>
      </c>
      <c r="H25" s="14" t="s">
        <v>75</v>
      </c>
      <c r="I25" s="15" t="s">
        <v>42</v>
      </c>
      <c r="J25" s="15">
        <v>2013</v>
      </c>
      <c r="K25" s="17">
        <v>0.7</v>
      </c>
      <c r="L25" s="12">
        <f>DATE(tblData[[#This Row],[Year]],LOOKUP(tblData[[#This Row],[Forecast Close]],{"April",4;"August",8;"December",12;"February",2;"January",1;"July",7;"June",6;"March",3;"May",5;"November",11;"October",10;"September",9}),1)</f>
        <v>41609</v>
      </c>
      <c r="M25" s="21">
        <f>tblData[[#This Row],[Forecast Amount]]*tblData[[#This Row],[Probability of Sale]]</f>
        <v>102550</v>
      </c>
    </row>
    <row r="26" spans="2:13" x14ac:dyDescent="0.3">
      <c r="B26" s="10" t="s">
        <v>56</v>
      </c>
      <c r="C26" s="10" t="s">
        <v>108</v>
      </c>
      <c r="D26" s="10" t="s">
        <v>3</v>
      </c>
      <c r="E26" s="10" t="s">
        <v>77</v>
      </c>
      <c r="F26" s="10" t="s">
        <v>25</v>
      </c>
      <c r="G26" s="10">
        <v>156750</v>
      </c>
      <c r="H26" s="14" t="s">
        <v>99</v>
      </c>
      <c r="I26" s="15" t="s">
        <v>39</v>
      </c>
      <c r="J26" s="15">
        <v>2013</v>
      </c>
      <c r="K26" s="17">
        <v>0.8</v>
      </c>
      <c r="L26" s="12">
        <f>DATE(tblData[[#This Row],[Year]],LOOKUP(tblData[[#This Row],[Forecast Close]],{"April",4;"August",8;"December",12;"February",2;"January",1;"July",7;"June",6;"March",3;"May",5;"November",11;"October",10;"September",9}),1)</f>
        <v>41579</v>
      </c>
      <c r="M26" s="21">
        <f>tblData[[#This Row],[Forecast Amount]]*tblData[[#This Row],[Probability of Sale]]</f>
        <v>125400</v>
      </c>
    </row>
    <row r="27" spans="2:13" x14ac:dyDescent="0.3">
      <c r="B27" s="10" t="s">
        <v>57</v>
      </c>
      <c r="C27" s="10" t="s">
        <v>109</v>
      </c>
      <c r="D27" s="10" t="s">
        <v>16</v>
      </c>
      <c r="E27" s="10" t="s">
        <v>88</v>
      </c>
      <c r="F27" s="10" t="s">
        <v>21</v>
      </c>
      <c r="G27" s="10">
        <v>162000</v>
      </c>
      <c r="H27" s="14" t="s">
        <v>32</v>
      </c>
      <c r="I27" s="15" t="s">
        <v>10</v>
      </c>
      <c r="J27" s="15">
        <v>2013</v>
      </c>
      <c r="K27" s="17">
        <v>0.4</v>
      </c>
      <c r="L27" s="12">
        <f>DATE(tblData[[#This Row],[Year]],LOOKUP(tblData[[#This Row],[Forecast Close]],{"April",4;"August",8;"December",12;"February",2;"January",1;"July",7;"June",6;"March",3;"May",5;"November",11;"October",10;"September",9}),1)</f>
        <v>41306</v>
      </c>
      <c r="M27" s="21">
        <f>tblData[[#This Row],[Forecast Amount]]*tblData[[#This Row],[Probability of Sale]]</f>
        <v>64800</v>
      </c>
    </row>
    <row r="28" spans="2:13" x14ac:dyDescent="0.3">
      <c r="B28" s="10" t="s">
        <v>58</v>
      </c>
      <c r="C28" s="10" t="s">
        <v>110</v>
      </c>
      <c r="D28" s="10" t="s">
        <v>28</v>
      </c>
      <c r="E28" s="10" t="s">
        <v>83</v>
      </c>
      <c r="F28" s="10" t="s">
        <v>17</v>
      </c>
      <c r="G28" s="10">
        <v>157000</v>
      </c>
      <c r="H28" s="14" t="s">
        <v>9</v>
      </c>
      <c r="I28" s="15" t="s">
        <v>14</v>
      </c>
      <c r="J28" s="15">
        <v>2013</v>
      </c>
      <c r="K28" s="17">
        <v>0.9</v>
      </c>
      <c r="L28" s="12">
        <f>DATE(tblData[[#This Row],[Year]],LOOKUP(tblData[[#This Row],[Forecast Close]],{"April",4;"August",8;"December",12;"February",2;"January",1;"July",7;"June",6;"March",3;"May",5;"November",11;"October",10;"September",9}),1)</f>
        <v>41334</v>
      </c>
      <c r="M28" s="21">
        <f>tblData[[#This Row],[Forecast Amount]]*tblData[[#This Row],[Probability of Sale]]</f>
        <v>141300</v>
      </c>
    </row>
    <row r="29" spans="2:13" x14ac:dyDescent="0.3">
      <c r="B29" s="10" t="s">
        <v>59</v>
      </c>
      <c r="C29" s="10" t="s">
        <v>111</v>
      </c>
      <c r="D29" s="10" t="s">
        <v>35</v>
      </c>
      <c r="E29" s="10" t="s">
        <v>74</v>
      </c>
      <c r="F29" s="10" t="s">
        <v>49</v>
      </c>
      <c r="G29" s="10">
        <v>173000</v>
      </c>
      <c r="H29" s="14" t="s">
        <v>86</v>
      </c>
      <c r="I29" s="15" t="s">
        <v>18</v>
      </c>
      <c r="J29" s="15">
        <v>2013</v>
      </c>
      <c r="K29" s="17">
        <v>0.8</v>
      </c>
      <c r="L29" s="13">
        <f>DATE(tblData[[#This Row],[Year]],LOOKUP(tblData[[#This Row],[Forecast Close]],{"April",4;"August",8;"December",12;"February",2;"January",1;"July",7;"June",6;"March",3;"May",5;"November",11;"October",10;"September",9}),1)</f>
        <v>41365</v>
      </c>
      <c r="M29" s="22">
        <f>tblData[[#This Row],[Forecast Amount]]*tblData[[#This Row],[Probability of Sale]]</f>
        <v>138400</v>
      </c>
    </row>
    <row r="30" spans="2:13" x14ac:dyDescent="0.3">
      <c r="B30" s="18" t="s">
        <v>62</v>
      </c>
      <c r="C30" s="18"/>
      <c r="D30" s="18"/>
      <c r="E30" s="18"/>
      <c r="F30" s="10"/>
      <c r="G30" s="10">
        <f>SUBTOTAL(109,tblData[Forecast Amount])</f>
        <v>3510050</v>
      </c>
      <c r="H30" s="18"/>
      <c r="I30" s="15"/>
      <c r="J30" s="18"/>
      <c r="K30" s="16"/>
      <c r="L30" s="19"/>
      <c r="M30" s="19"/>
    </row>
  </sheetData>
  <printOptions horizontalCentered="1"/>
  <pageMargins left="0.4" right="0.4" top="0.4" bottom="0.4" header="0.3" footer="0.3"/>
  <pageSetup scale="96" fitToHeight="0" orientation="landscape" r:id="rId1"/>
  <headerFooter differentFirst="1">
    <oddFooter>Page &amp;P of &amp;N</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autoPageBreaks="0" fitToPage="1"/>
  </sheetPr>
  <dimension ref="B1:AD61"/>
  <sheetViews>
    <sheetView showGridLines="0" zoomScaleNormal="100" workbookViewId="0"/>
  </sheetViews>
  <sheetFormatPr defaultRowHeight="13.5" x14ac:dyDescent="0.3"/>
  <cols>
    <col min="1" max="1" width="1.83203125" style="3" customWidth="1"/>
    <col min="2" max="2" width="26.33203125" style="3" customWidth="1"/>
    <col min="3" max="3" width="8.1640625" style="3" bestFit="1" customWidth="1"/>
    <col min="4" max="4" width="20.33203125" style="3" bestFit="1" customWidth="1"/>
    <col min="5" max="15" width="11.5" style="3" bestFit="1" customWidth="1"/>
    <col min="16" max="17" width="13.33203125" style="3" bestFit="1" customWidth="1"/>
    <col min="18" max="16384" width="9.33203125" style="3"/>
  </cols>
  <sheetData>
    <row r="1" spans="2:30" ht="9.9499999999999993" customHeight="1" x14ac:dyDescent="0.3"/>
    <row r="2" spans="2:30" ht="33.75" x14ac:dyDescent="0.3">
      <c r="B2" s="9" t="str">
        <f>'Pipeline Input'!B2</f>
        <v>&lt;Company Name&gt;</v>
      </c>
      <c r="C2" s="9"/>
      <c r="D2" s="9"/>
      <c r="E2" s="9"/>
      <c r="F2" s="9"/>
      <c r="G2" s="9"/>
      <c r="H2" s="9"/>
      <c r="I2" s="9"/>
      <c r="J2" s="9"/>
      <c r="K2" s="9"/>
      <c r="L2" s="9"/>
      <c r="M2" s="9"/>
      <c r="N2" s="9"/>
      <c r="O2" s="9"/>
      <c r="P2" s="9"/>
      <c r="Q2" s="9"/>
    </row>
    <row r="3" spans="2:30" ht="18.75" x14ac:dyDescent="0.3">
      <c r="B3" s="1" t="str">
        <f>'Pipeline Input'!B3</f>
        <v>Detailed Sales Pipeline Management</v>
      </c>
      <c r="C3" s="1"/>
      <c r="D3" s="1"/>
      <c r="E3" s="1"/>
      <c r="F3" s="1"/>
      <c r="G3" s="1"/>
      <c r="H3" s="1"/>
      <c r="I3" s="1"/>
      <c r="J3" s="1"/>
      <c r="K3" s="1"/>
      <c r="L3" s="1"/>
      <c r="M3" s="1"/>
      <c r="N3" s="1"/>
      <c r="O3" s="1"/>
      <c r="P3" s="1"/>
      <c r="Q3" s="1"/>
    </row>
    <row r="4" spans="2:30" ht="16.5" thickBot="1" x14ac:dyDescent="0.35">
      <c r="B4" s="2" t="str">
        <f>'Pipeline Input'!B4</f>
        <v>Company Confidential</v>
      </c>
      <c r="C4" s="2"/>
      <c r="D4" s="2"/>
      <c r="E4" s="2"/>
      <c r="F4" s="2"/>
      <c r="G4" s="2"/>
      <c r="H4" s="2"/>
      <c r="I4" s="2"/>
      <c r="J4" s="2"/>
      <c r="K4" s="2"/>
      <c r="L4" s="2"/>
      <c r="M4" s="2"/>
      <c r="N4" s="2"/>
      <c r="O4" s="2"/>
      <c r="P4" s="2"/>
      <c r="Q4" s="2"/>
    </row>
    <row r="5" spans="2:30" ht="14.25" thickTop="1" x14ac:dyDescent="0.3"/>
    <row r="15" spans="2:30" x14ac:dyDescent="0.3">
      <c r="B15" s="24" t="s">
        <v>116</v>
      </c>
      <c r="C15" s="25"/>
      <c r="D15" s="25"/>
      <c r="E15" s="24" t="s">
        <v>70</v>
      </c>
      <c r="F15" s="25"/>
      <c r="G15" s="25"/>
      <c r="H15" s="25"/>
      <c r="I15" s="25"/>
      <c r="J15" s="25"/>
      <c r="K15" s="25"/>
      <c r="L15" s="25"/>
      <c r="M15" s="25"/>
      <c r="N15" s="25"/>
      <c r="O15" s="25"/>
      <c r="P15" s="25"/>
      <c r="Q15" s="25"/>
      <c r="R15"/>
      <c r="S15"/>
      <c r="T15"/>
      <c r="U15"/>
      <c r="V15"/>
      <c r="W15"/>
      <c r="X15"/>
      <c r="Y15"/>
      <c r="Z15"/>
      <c r="AA15"/>
      <c r="AB15"/>
      <c r="AC15"/>
      <c r="AD15"/>
    </row>
    <row r="16" spans="2:30" x14ac:dyDescent="0.3">
      <c r="B16" s="24" t="s">
        <v>65</v>
      </c>
      <c r="C16" s="24" t="s">
        <v>64</v>
      </c>
      <c r="D16" s="24" t="s">
        <v>115</v>
      </c>
      <c r="E16" s="25" t="s">
        <v>5</v>
      </c>
      <c r="F16" s="25" t="s">
        <v>10</v>
      </c>
      <c r="G16" s="25" t="s">
        <v>14</v>
      </c>
      <c r="H16" s="25" t="s">
        <v>18</v>
      </c>
      <c r="I16" s="25" t="s">
        <v>22</v>
      </c>
      <c r="J16" s="25" t="s">
        <v>26</v>
      </c>
      <c r="K16" s="25" t="s">
        <v>29</v>
      </c>
      <c r="L16" s="25" t="s">
        <v>33</v>
      </c>
      <c r="M16" s="25" t="s">
        <v>61</v>
      </c>
      <c r="N16" s="25" t="s">
        <v>36</v>
      </c>
      <c r="O16" s="25" t="s">
        <v>39</v>
      </c>
      <c r="P16" s="25" t="s">
        <v>42</v>
      </c>
      <c r="Q16" s="25" t="s">
        <v>72</v>
      </c>
      <c r="R16"/>
      <c r="S16"/>
      <c r="T16"/>
      <c r="U16"/>
      <c r="V16"/>
      <c r="W16"/>
      <c r="X16"/>
      <c r="Y16"/>
      <c r="Z16"/>
      <c r="AA16"/>
      <c r="AB16"/>
      <c r="AC16"/>
      <c r="AD16"/>
    </row>
    <row r="17" spans="2:30" x14ac:dyDescent="0.3">
      <c r="B17" s="25" t="s">
        <v>2</v>
      </c>
      <c r="C17" s="25">
        <v>2013</v>
      </c>
      <c r="D17" s="26">
        <v>0.9</v>
      </c>
      <c r="E17" s="27">
        <v>135000</v>
      </c>
      <c r="F17" s="27">
        <v>0</v>
      </c>
      <c r="G17" s="27">
        <v>0</v>
      </c>
      <c r="H17" s="27">
        <v>0</v>
      </c>
      <c r="I17" s="27">
        <v>0</v>
      </c>
      <c r="J17" s="27">
        <v>0</v>
      </c>
      <c r="K17" s="27">
        <v>0</v>
      </c>
      <c r="L17" s="27">
        <v>0</v>
      </c>
      <c r="M17" s="27">
        <v>0</v>
      </c>
      <c r="N17" s="27">
        <v>0</v>
      </c>
      <c r="O17" s="27">
        <v>0</v>
      </c>
      <c r="P17" s="27">
        <v>0</v>
      </c>
      <c r="Q17" s="27">
        <v>135000</v>
      </c>
      <c r="R17"/>
      <c r="S17"/>
      <c r="T17"/>
      <c r="U17"/>
      <c r="V17"/>
      <c r="W17"/>
      <c r="X17"/>
      <c r="Y17"/>
      <c r="Z17"/>
      <c r="AA17"/>
      <c r="AB17"/>
      <c r="AC17"/>
      <c r="AD17"/>
    </row>
    <row r="18" spans="2:30" x14ac:dyDescent="0.3">
      <c r="B18" s="25" t="s">
        <v>6</v>
      </c>
      <c r="C18" s="25">
        <v>2013</v>
      </c>
      <c r="D18" s="26">
        <v>0.8</v>
      </c>
      <c r="E18" s="27">
        <v>0</v>
      </c>
      <c r="F18" s="27">
        <v>116160</v>
      </c>
      <c r="G18" s="27">
        <v>0</v>
      </c>
      <c r="H18" s="27">
        <v>0</v>
      </c>
      <c r="I18" s="27">
        <v>0</v>
      </c>
      <c r="J18" s="27">
        <v>0</v>
      </c>
      <c r="K18" s="27">
        <v>0</v>
      </c>
      <c r="L18" s="27">
        <v>0</v>
      </c>
      <c r="M18" s="27">
        <v>0</v>
      </c>
      <c r="N18" s="27">
        <v>0</v>
      </c>
      <c r="O18" s="27">
        <v>0</v>
      </c>
      <c r="P18" s="27">
        <v>0</v>
      </c>
      <c r="Q18" s="27">
        <v>116160</v>
      </c>
      <c r="R18"/>
      <c r="S18"/>
      <c r="T18"/>
      <c r="U18"/>
      <c r="V18"/>
      <c r="W18"/>
      <c r="X18"/>
      <c r="Y18"/>
      <c r="Z18"/>
      <c r="AA18"/>
      <c r="AB18"/>
      <c r="AC18"/>
      <c r="AD18"/>
    </row>
    <row r="19" spans="2:30" x14ac:dyDescent="0.3">
      <c r="B19" s="25" t="s">
        <v>11</v>
      </c>
      <c r="C19" s="25">
        <v>2013</v>
      </c>
      <c r="D19" s="26">
        <v>0.2</v>
      </c>
      <c r="E19" s="27">
        <v>0</v>
      </c>
      <c r="F19" s="27">
        <v>0</v>
      </c>
      <c r="G19" s="27">
        <v>32500</v>
      </c>
      <c r="H19" s="27">
        <v>0</v>
      </c>
      <c r="I19" s="27">
        <v>0</v>
      </c>
      <c r="J19" s="27">
        <v>0</v>
      </c>
      <c r="K19" s="27">
        <v>0</v>
      </c>
      <c r="L19" s="27">
        <v>0</v>
      </c>
      <c r="M19" s="27">
        <v>0</v>
      </c>
      <c r="N19" s="27">
        <v>0</v>
      </c>
      <c r="O19" s="27">
        <v>0</v>
      </c>
      <c r="P19" s="27">
        <v>0</v>
      </c>
      <c r="Q19" s="27">
        <v>32500</v>
      </c>
      <c r="R19"/>
      <c r="S19"/>
      <c r="T19"/>
      <c r="U19"/>
      <c r="V19"/>
      <c r="W19"/>
      <c r="X19"/>
      <c r="Y19"/>
      <c r="Z19"/>
      <c r="AA19"/>
      <c r="AB19"/>
      <c r="AC19"/>
      <c r="AD19"/>
    </row>
    <row r="20" spans="2:30" x14ac:dyDescent="0.3">
      <c r="B20" s="25" t="s">
        <v>15</v>
      </c>
      <c r="C20" s="25">
        <v>2013</v>
      </c>
      <c r="D20" s="26">
        <v>0.8</v>
      </c>
      <c r="E20" s="27">
        <v>0</v>
      </c>
      <c r="F20" s="27">
        <v>0</v>
      </c>
      <c r="G20" s="27">
        <v>0</v>
      </c>
      <c r="H20" s="27">
        <v>118000</v>
      </c>
      <c r="I20" s="27">
        <v>0</v>
      </c>
      <c r="J20" s="27">
        <v>0</v>
      </c>
      <c r="K20" s="27">
        <v>0</v>
      </c>
      <c r="L20" s="27">
        <v>0</v>
      </c>
      <c r="M20" s="27">
        <v>0</v>
      </c>
      <c r="N20" s="27">
        <v>0</v>
      </c>
      <c r="O20" s="27">
        <v>0</v>
      </c>
      <c r="P20" s="27">
        <v>0</v>
      </c>
      <c r="Q20" s="27">
        <v>118000</v>
      </c>
      <c r="R20"/>
      <c r="S20"/>
      <c r="T20"/>
      <c r="U20"/>
      <c r="V20"/>
      <c r="W20"/>
      <c r="X20"/>
      <c r="Y20"/>
      <c r="Z20"/>
      <c r="AA20"/>
      <c r="AB20"/>
      <c r="AC20"/>
      <c r="AD20"/>
    </row>
    <row r="21" spans="2:30" x14ac:dyDescent="0.3">
      <c r="B21" s="25" t="s">
        <v>19</v>
      </c>
      <c r="C21" s="25">
        <v>2013</v>
      </c>
      <c r="D21" s="26">
        <v>0.3</v>
      </c>
      <c r="E21" s="27">
        <v>0</v>
      </c>
      <c r="F21" s="27">
        <v>0</v>
      </c>
      <c r="G21" s="27">
        <v>0</v>
      </c>
      <c r="H21" s="27">
        <v>0</v>
      </c>
      <c r="I21" s="27">
        <v>44400</v>
      </c>
      <c r="J21" s="27">
        <v>0</v>
      </c>
      <c r="K21" s="27">
        <v>0</v>
      </c>
      <c r="L21" s="27">
        <v>0</v>
      </c>
      <c r="M21" s="27">
        <v>0</v>
      </c>
      <c r="N21" s="27">
        <v>0</v>
      </c>
      <c r="O21" s="27">
        <v>0</v>
      </c>
      <c r="P21" s="27">
        <v>0</v>
      </c>
      <c r="Q21" s="27">
        <v>44400</v>
      </c>
      <c r="R21"/>
      <c r="S21"/>
      <c r="T21"/>
      <c r="U21"/>
      <c r="V21"/>
      <c r="W21"/>
      <c r="X21"/>
      <c r="Y21"/>
      <c r="Z21"/>
      <c r="AA21"/>
      <c r="AB21"/>
      <c r="AC21"/>
      <c r="AD21"/>
    </row>
    <row r="22" spans="2:30" x14ac:dyDescent="0.3">
      <c r="B22" s="25" t="s">
        <v>23</v>
      </c>
      <c r="C22" s="25">
        <v>2013</v>
      </c>
      <c r="D22" s="26">
        <v>0.1</v>
      </c>
      <c r="E22" s="27">
        <v>0</v>
      </c>
      <c r="F22" s="27">
        <v>0</v>
      </c>
      <c r="G22" s="27">
        <v>0</v>
      </c>
      <c r="H22" s="27">
        <v>0</v>
      </c>
      <c r="I22" s="27">
        <v>0</v>
      </c>
      <c r="J22" s="27">
        <v>17500</v>
      </c>
      <c r="K22" s="27">
        <v>0</v>
      </c>
      <c r="L22" s="27">
        <v>0</v>
      </c>
      <c r="M22" s="27">
        <v>0</v>
      </c>
      <c r="N22" s="27">
        <v>0</v>
      </c>
      <c r="O22" s="27">
        <v>0</v>
      </c>
      <c r="P22" s="27">
        <v>0</v>
      </c>
      <c r="Q22" s="27">
        <v>17500</v>
      </c>
      <c r="R22"/>
      <c r="S22"/>
      <c r="T22"/>
      <c r="U22"/>
      <c r="V22"/>
      <c r="W22"/>
      <c r="X22"/>
      <c r="Y22"/>
      <c r="Z22"/>
      <c r="AA22"/>
      <c r="AB22"/>
      <c r="AC22"/>
      <c r="AD22"/>
    </row>
    <row r="23" spans="2:30" x14ac:dyDescent="0.3">
      <c r="B23" s="25" t="s">
        <v>27</v>
      </c>
      <c r="C23" s="25">
        <v>2013</v>
      </c>
      <c r="D23" s="26">
        <v>0.6</v>
      </c>
      <c r="E23" s="27">
        <v>0</v>
      </c>
      <c r="F23" s="27">
        <v>0</v>
      </c>
      <c r="G23" s="27">
        <v>0</v>
      </c>
      <c r="H23" s="27">
        <v>0</v>
      </c>
      <c r="I23" s="27">
        <v>0</v>
      </c>
      <c r="J23" s="27">
        <v>0</v>
      </c>
      <c r="K23" s="27">
        <v>89400</v>
      </c>
      <c r="L23" s="27">
        <v>0</v>
      </c>
      <c r="M23" s="27">
        <v>0</v>
      </c>
      <c r="N23" s="27">
        <v>0</v>
      </c>
      <c r="O23" s="27">
        <v>0</v>
      </c>
      <c r="P23" s="27">
        <v>0</v>
      </c>
      <c r="Q23" s="27">
        <v>89400</v>
      </c>
      <c r="R23"/>
      <c r="S23"/>
      <c r="T23"/>
      <c r="U23"/>
      <c r="V23"/>
      <c r="W23"/>
      <c r="X23"/>
      <c r="Y23"/>
      <c r="Z23"/>
      <c r="AA23"/>
      <c r="AB23"/>
      <c r="AC23"/>
      <c r="AD23"/>
    </row>
    <row r="24" spans="2:30" x14ac:dyDescent="0.3">
      <c r="B24" s="25" t="s">
        <v>30</v>
      </c>
      <c r="C24" s="25">
        <v>2013</v>
      </c>
      <c r="D24" s="26">
        <v>0.8</v>
      </c>
      <c r="E24" s="27">
        <v>0</v>
      </c>
      <c r="F24" s="27">
        <v>0</v>
      </c>
      <c r="G24" s="27">
        <v>0</v>
      </c>
      <c r="H24" s="27">
        <v>0</v>
      </c>
      <c r="I24" s="27">
        <v>0</v>
      </c>
      <c r="J24" s="27">
        <v>0</v>
      </c>
      <c r="K24" s="27">
        <v>0</v>
      </c>
      <c r="L24" s="27">
        <v>113600</v>
      </c>
      <c r="M24" s="27">
        <v>0</v>
      </c>
      <c r="N24" s="27">
        <v>0</v>
      </c>
      <c r="O24" s="27">
        <v>0</v>
      </c>
      <c r="P24" s="27">
        <v>0</v>
      </c>
      <c r="Q24" s="27">
        <v>113600</v>
      </c>
      <c r="R24"/>
      <c r="S24"/>
      <c r="T24"/>
      <c r="U24"/>
      <c r="V24"/>
      <c r="W24"/>
      <c r="X24"/>
      <c r="Y24"/>
      <c r="Z24"/>
      <c r="AA24"/>
      <c r="AB24"/>
      <c r="AC24"/>
      <c r="AD24"/>
    </row>
    <row r="25" spans="2:30" x14ac:dyDescent="0.3">
      <c r="B25" s="25" t="s">
        <v>40</v>
      </c>
      <c r="C25" s="25">
        <v>2013</v>
      </c>
      <c r="D25" s="26">
        <v>0.3</v>
      </c>
      <c r="E25" s="27">
        <v>0</v>
      </c>
      <c r="F25" s="27">
        <v>0</v>
      </c>
      <c r="G25" s="27">
        <v>0</v>
      </c>
      <c r="H25" s="27">
        <v>0</v>
      </c>
      <c r="I25" s="27">
        <v>0</v>
      </c>
      <c r="J25" s="27">
        <v>0</v>
      </c>
      <c r="K25" s="27">
        <v>0</v>
      </c>
      <c r="L25" s="27">
        <v>0</v>
      </c>
      <c r="M25" s="27">
        <v>0</v>
      </c>
      <c r="N25" s="27">
        <v>0</v>
      </c>
      <c r="O25" s="27">
        <v>0</v>
      </c>
      <c r="P25" s="27">
        <v>46650</v>
      </c>
      <c r="Q25" s="27">
        <v>46650</v>
      </c>
      <c r="R25"/>
      <c r="S25"/>
      <c r="T25"/>
      <c r="U25"/>
      <c r="V25"/>
      <c r="W25"/>
      <c r="X25"/>
      <c r="Y25"/>
      <c r="Z25"/>
      <c r="AA25"/>
      <c r="AB25"/>
      <c r="AC25"/>
      <c r="AD25"/>
    </row>
    <row r="26" spans="2:30" x14ac:dyDescent="0.3">
      <c r="B26" s="25" t="s">
        <v>37</v>
      </c>
      <c r="C26" s="25">
        <v>2013</v>
      </c>
      <c r="D26" s="26">
        <v>0.9</v>
      </c>
      <c r="E26" s="27">
        <v>0</v>
      </c>
      <c r="F26" s="27">
        <v>0</v>
      </c>
      <c r="G26" s="27">
        <v>0</v>
      </c>
      <c r="H26" s="27">
        <v>0</v>
      </c>
      <c r="I26" s="27">
        <v>0</v>
      </c>
      <c r="J26" s="27">
        <v>0</v>
      </c>
      <c r="K26" s="27">
        <v>0</v>
      </c>
      <c r="L26" s="27">
        <v>0</v>
      </c>
      <c r="M26" s="27">
        <v>0</v>
      </c>
      <c r="N26" s="27">
        <v>0</v>
      </c>
      <c r="O26" s="27">
        <v>147150</v>
      </c>
      <c r="P26" s="27">
        <v>0</v>
      </c>
      <c r="Q26" s="27">
        <v>147150</v>
      </c>
      <c r="R26"/>
      <c r="S26"/>
      <c r="T26"/>
      <c r="U26"/>
      <c r="V26"/>
      <c r="W26"/>
      <c r="X26"/>
      <c r="Y26"/>
      <c r="Z26"/>
      <c r="AA26"/>
      <c r="AB26"/>
      <c r="AC26"/>
      <c r="AD26"/>
    </row>
    <row r="27" spans="2:30" x14ac:dyDescent="0.3">
      <c r="B27" s="25" t="s">
        <v>34</v>
      </c>
      <c r="C27" s="25">
        <v>2013</v>
      </c>
      <c r="D27" s="26">
        <v>0.7</v>
      </c>
      <c r="E27" s="27">
        <v>0</v>
      </c>
      <c r="F27" s="27">
        <v>0</v>
      </c>
      <c r="G27" s="27">
        <v>0</v>
      </c>
      <c r="H27" s="27">
        <v>0</v>
      </c>
      <c r="I27" s="27">
        <v>0</v>
      </c>
      <c r="J27" s="27">
        <v>0</v>
      </c>
      <c r="K27" s="27">
        <v>0</v>
      </c>
      <c r="L27" s="27">
        <v>0</v>
      </c>
      <c r="M27" s="27">
        <v>0</v>
      </c>
      <c r="N27" s="27">
        <v>120749.99999999999</v>
      </c>
      <c r="O27" s="27">
        <v>0</v>
      </c>
      <c r="P27" s="27">
        <v>0</v>
      </c>
      <c r="Q27" s="27">
        <v>120749.99999999999</v>
      </c>
      <c r="R27"/>
      <c r="S27"/>
      <c r="T27"/>
      <c r="U27"/>
      <c r="V27"/>
      <c r="W27"/>
      <c r="X27"/>
      <c r="Y27"/>
      <c r="Z27"/>
      <c r="AA27"/>
      <c r="AB27"/>
      <c r="AC27"/>
      <c r="AD27"/>
    </row>
    <row r="28" spans="2:30" x14ac:dyDescent="0.3">
      <c r="B28" s="25" t="s">
        <v>43</v>
      </c>
      <c r="C28" s="25">
        <v>2013</v>
      </c>
      <c r="D28" s="26">
        <v>0.3</v>
      </c>
      <c r="E28" s="27">
        <v>49800</v>
      </c>
      <c r="F28" s="27">
        <v>0</v>
      </c>
      <c r="G28" s="27">
        <v>0</v>
      </c>
      <c r="H28" s="27">
        <v>0</v>
      </c>
      <c r="I28" s="27">
        <v>0</v>
      </c>
      <c r="J28" s="27">
        <v>0</v>
      </c>
      <c r="K28" s="27">
        <v>0</v>
      </c>
      <c r="L28" s="27">
        <v>0</v>
      </c>
      <c r="M28" s="27">
        <v>0</v>
      </c>
      <c r="N28" s="27">
        <v>0</v>
      </c>
      <c r="O28" s="27">
        <v>0</v>
      </c>
      <c r="P28" s="27">
        <v>0</v>
      </c>
      <c r="Q28" s="27">
        <v>49800</v>
      </c>
      <c r="R28"/>
      <c r="S28"/>
      <c r="T28"/>
      <c r="U28"/>
      <c r="V28"/>
      <c r="W28"/>
      <c r="X28"/>
      <c r="Y28"/>
      <c r="Z28"/>
      <c r="AA28"/>
      <c r="AB28"/>
      <c r="AC28"/>
      <c r="AD28"/>
    </row>
    <row r="29" spans="2:30" x14ac:dyDescent="0.3">
      <c r="B29" s="25" t="s">
        <v>45</v>
      </c>
      <c r="C29" s="25">
        <v>2013</v>
      </c>
      <c r="D29" s="26">
        <v>0.3</v>
      </c>
      <c r="E29" s="27">
        <v>0</v>
      </c>
      <c r="F29" s="27">
        <v>0</v>
      </c>
      <c r="G29" s="27">
        <v>54000</v>
      </c>
      <c r="H29" s="27">
        <v>0</v>
      </c>
      <c r="I29" s="27">
        <v>0</v>
      </c>
      <c r="J29" s="27">
        <v>0</v>
      </c>
      <c r="K29" s="27">
        <v>0</v>
      </c>
      <c r="L29" s="27">
        <v>0</v>
      </c>
      <c r="M29" s="27">
        <v>0</v>
      </c>
      <c r="N29" s="27">
        <v>0</v>
      </c>
      <c r="O29" s="27">
        <v>0</v>
      </c>
      <c r="P29" s="27">
        <v>0</v>
      </c>
      <c r="Q29" s="27">
        <v>54000</v>
      </c>
      <c r="R29"/>
      <c r="S29"/>
      <c r="T29"/>
      <c r="U29"/>
      <c r="V29"/>
      <c r="W29"/>
      <c r="X29"/>
      <c r="Y29"/>
      <c r="Z29"/>
      <c r="AA29"/>
      <c r="AB29"/>
      <c r="AC29"/>
      <c r="AD29"/>
    </row>
    <row r="30" spans="2:30" x14ac:dyDescent="0.3">
      <c r="B30" s="25" t="s">
        <v>47</v>
      </c>
      <c r="C30" s="25">
        <v>2013</v>
      </c>
      <c r="D30" s="26">
        <v>0.2</v>
      </c>
      <c r="E30" s="27">
        <v>0</v>
      </c>
      <c r="F30" s="27">
        <v>0</v>
      </c>
      <c r="G30" s="27">
        <v>0</v>
      </c>
      <c r="H30" s="27">
        <v>0</v>
      </c>
      <c r="I30" s="27">
        <v>28000</v>
      </c>
      <c r="J30" s="27">
        <v>0</v>
      </c>
      <c r="K30" s="27">
        <v>0</v>
      </c>
      <c r="L30" s="27">
        <v>0</v>
      </c>
      <c r="M30" s="27">
        <v>0</v>
      </c>
      <c r="N30" s="27">
        <v>0</v>
      </c>
      <c r="O30" s="27">
        <v>0</v>
      </c>
      <c r="P30" s="27">
        <v>0</v>
      </c>
      <c r="Q30" s="27">
        <v>28000</v>
      </c>
      <c r="R30"/>
      <c r="S30"/>
      <c r="T30"/>
      <c r="U30"/>
      <c r="V30"/>
      <c r="W30"/>
      <c r="X30"/>
      <c r="Y30"/>
      <c r="Z30"/>
      <c r="AA30"/>
      <c r="AB30"/>
      <c r="AC30"/>
      <c r="AD30"/>
    </row>
    <row r="31" spans="2:30" x14ac:dyDescent="0.3">
      <c r="B31" s="25" t="s">
        <v>50</v>
      </c>
      <c r="C31" s="25">
        <v>2013</v>
      </c>
      <c r="D31" s="26">
        <v>0.8</v>
      </c>
      <c r="E31" s="27">
        <v>0</v>
      </c>
      <c r="F31" s="27">
        <v>0</v>
      </c>
      <c r="G31" s="27">
        <v>0</v>
      </c>
      <c r="H31" s="27">
        <v>0</v>
      </c>
      <c r="I31" s="27">
        <v>0</v>
      </c>
      <c r="J31" s="27">
        <v>124000</v>
      </c>
      <c r="K31" s="27">
        <v>0</v>
      </c>
      <c r="L31" s="27">
        <v>0</v>
      </c>
      <c r="M31" s="27">
        <v>0</v>
      </c>
      <c r="N31" s="27">
        <v>0</v>
      </c>
      <c r="O31" s="27">
        <v>0</v>
      </c>
      <c r="P31" s="27">
        <v>0</v>
      </c>
      <c r="Q31" s="27">
        <v>124000</v>
      </c>
      <c r="R31"/>
      <c r="S31"/>
      <c r="T31"/>
      <c r="U31"/>
      <c r="V31"/>
      <c r="W31"/>
      <c r="X31"/>
      <c r="Y31"/>
      <c r="Z31"/>
      <c r="AA31"/>
      <c r="AB31"/>
      <c r="AC31"/>
      <c r="AD31"/>
    </row>
    <row r="32" spans="2:30" x14ac:dyDescent="0.3">
      <c r="B32" s="25" t="s">
        <v>52</v>
      </c>
      <c r="C32" s="25">
        <v>2013</v>
      </c>
      <c r="D32" s="26">
        <v>0.6</v>
      </c>
      <c r="E32" s="27">
        <v>0</v>
      </c>
      <c r="F32" s="27">
        <v>0</v>
      </c>
      <c r="G32" s="27">
        <v>0</v>
      </c>
      <c r="H32" s="27">
        <v>0</v>
      </c>
      <c r="I32" s="27">
        <v>0</v>
      </c>
      <c r="J32" s="27">
        <v>0</v>
      </c>
      <c r="K32" s="27">
        <v>0</v>
      </c>
      <c r="L32" s="27">
        <v>0</v>
      </c>
      <c r="M32" s="27">
        <v>0</v>
      </c>
      <c r="N32" s="27">
        <v>103920</v>
      </c>
      <c r="O32" s="27">
        <v>0</v>
      </c>
      <c r="P32" s="27">
        <v>0</v>
      </c>
      <c r="Q32" s="27">
        <v>103920</v>
      </c>
      <c r="R32"/>
      <c r="S32"/>
      <c r="T32"/>
      <c r="U32"/>
      <c r="V32"/>
      <c r="W32"/>
      <c r="X32"/>
      <c r="Y32"/>
      <c r="Z32"/>
      <c r="AA32"/>
      <c r="AB32"/>
      <c r="AC32"/>
      <c r="AD32"/>
    </row>
    <row r="33" spans="2:30" x14ac:dyDescent="0.3">
      <c r="B33" s="25" t="s">
        <v>54</v>
      </c>
      <c r="C33" s="25">
        <v>2013</v>
      </c>
      <c r="D33" s="26">
        <v>0.7</v>
      </c>
      <c r="E33" s="27">
        <v>0</v>
      </c>
      <c r="F33" s="27">
        <v>0</v>
      </c>
      <c r="G33" s="27">
        <v>0</v>
      </c>
      <c r="H33" s="27">
        <v>0</v>
      </c>
      <c r="I33" s="27">
        <v>0</v>
      </c>
      <c r="J33" s="27">
        <v>0</v>
      </c>
      <c r="K33" s="27">
        <v>0</v>
      </c>
      <c r="L33" s="27">
        <v>0</v>
      </c>
      <c r="M33" s="27">
        <v>0</v>
      </c>
      <c r="N33" s="27">
        <v>0</v>
      </c>
      <c r="O33" s="27">
        <v>0</v>
      </c>
      <c r="P33" s="27">
        <v>102550</v>
      </c>
      <c r="Q33" s="27">
        <v>102550</v>
      </c>
      <c r="R33"/>
      <c r="S33"/>
      <c r="T33"/>
      <c r="U33"/>
      <c r="V33"/>
      <c r="W33"/>
      <c r="X33"/>
      <c r="Y33"/>
      <c r="Z33"/>
      <c r="AA33"/>
      <c r="AB33"/>
      <c r="AC33"/>
      <c r="AD33"/>
    </row>
    <row r="34" spans="2:30" x14ac:dyDescent="0.3">
      <c r="B34" s="25" t="s">
        <v>56</v>
      </c>
      <c r="C34" s="25">
        <v>2013</v>
      </c>
      <c r="D34" s="26">
        <v>0.8</v>
      </c>
      <c r="E34" s="27">
        <v>0</v>
      </c>
      <c r="F34" s="27">
        <v>0</v>
      </c>
      <c r="G34" s="27">
        <v>0</v>
      </c>
      <c r="H34" s="27">
        <v>0</v>
      </c>
      <c r="I34" s="27">
        <v>0</v>
      </c>
      <c r="J34" s="27">
        <v>0</v>
      </c>
      <c r="K34" s="27">
        <v>0</v>
      </c>
      <c r="L34" s="27">
        <v>0</v>
      </c>
      <c r="M34" s="27">
        <v>0</v>
      </c>
      <c r="N34" s="27">
        <v>0</v>
      </c>
      <c r="O34" s="27">
        <v>125400</v>
      </c>
      <c r="P34" s="27">
        <v>0</v>
      </c>
      <c r="Q34" s="27">
        <v>125400</v>
      </c>
      <c r="R34"/>
      <c r="S34"/>
      <c r="T34"/>
      <c r="U34"/>
      <c r="V34"/>
      <c r="W34"/>
      <c r="X34"/>
      <c r="Y34"/>
      <c r="Z34"/>
      <c r="AA34"/>
      <c r="AB34"/>
      <c r="AC34"/>
      <c r="AD34"/>
    </row>
    <row r="35" spans="2:30" x14ac:dyDescent="0.3">
      <c r="B35" s="25" t="s">
        <v>57</v>
      </c>
      <c r="C35" s="25">
        <v>2013</v>
      </c>
      <c r="D35" s="26">
        <v>0.4</v>
      </c>
      <c r="E35" s="27">
        <v>0</v>
      </c>
      <c r="F35" s="27">
        <v>64800</v>
      </c>
      <c r="G35" s="27">
        <v>0</v>
      </c>
      <c r="H35" s="27">
        <v>0</v>
      </c>
      <c r="I35" s="27">
        <v>0</v>
      </c>
      <c r="J35" s="27">
        <v>0</v>
      </c>
      <c r="K35" s="27">
        <v>0</v>
      </c>
      <c r="L35" s="27">
        <v>0</v>
      </c>
      <c r="M35" s="27">
        <v>0</v>
      </c>
      <c r="N35" s="27">
        <v>0</v>
      </c>
      <c r="O35" s="27">
        <v>0</v>
      </c>
      <c r="P35" s="27">
        <v>0</v>
      </c>
      <c r="Q35" s="27">
        <v>64800</v>
      </c>
      <c r="R35"/>
      <c r="S35"/>
      <c r="T35"/>
      <c r="U35"/>
      <c r="V35"/>
      <c r="W35"/>
      <c r="X35"/>
      <c r="Y35"/>
      <c r="Z35"/>
      <c r="AA35"/>
      <c r="AB35"/>
      <c r="AC35"/>
      <c r="AD35"/>
    </row>
    <row r="36" spans="2:30" x14ac:dyDescent="0.3">
      <c r="B36" s="25" t="s">
        <v>58</v>
      </c>
      <c r="C36" s="25">
        <v>2013</v>
      </c>
      <c r="D36" s="26">
        <v>0.9</v>
      </c>
      <c r="E36" s="27">
        <v>0</v>
      </c>
      <c r="F36" s="27">
        <v>0</v>
      </c>
      <c r="G36" s="27">
        <v>141300</v>
      </c>
      <c r="H36" s="27">
        <v>0</v>
      </c>
      <c r="I36" s="27">
        <v>0</v>
      </c>
      <c r="J36" s="27">
        <v>0</v>
      </c>
      <c r="K36" s="27">
        <v>0</v>
      </c>
      <c r="L36" s="27">
        <v>0</v>
      </c>
      <c r="M36" s="27">
        <v>0</v>
      </c>
      <c r="N36" s="27">
        <v>0</v>
      </c>
      <c r="O36" s="27">
        <v>0</v>
      </c>
      <c r="P36" s="27">
        <v>0</v>
      </c>
      <c r="Q36" s="27">
        <v>141300</v>
      </c>
      <c r="R36"/>
      <c r="S36"/>
      <c r="T36"/>
      <c r="U36"/>
      <c r="V36"/>
      <c r="W36"/>
      <c r="X36"/>
      <c r="Y36"/>
      <c r="Z36"/>
      <c r="AA36"/>
      <c r="AB36"/>
      <c r="AC36"/>
      <c r="AD36"/>
    </row>
    <row r="37" spans="2:30" x14ac:dyDescent="0.3">
      <c r="B37" s="25" t="s">
        <v>59</v>
      </c>
      <c r="C37" s="25">
        <v>2013</v>
      </c>
      <c r="D37" s="26">
        <v>0.8</v>
      </c>
      <c r="E37" s="27">
        <v>0</v>
      </c>
      <c r="F37" s="27">
        <v>0</v>
      </c>
      <c r="G37" s="27">
        <v>0</v>
      </c>
      <c r="H37" s="27">
        <v>138400</v>
      </c>
      <c r="I37" s="27">
        <v>0</v>
      </c>
      <c r="J37" s="27">
        <v>0</v>
      </c>
      <c r="K37" s="27">
        <v>0</v>
      </c>
      <c r="L37" s="27">
        <v>0</v>
      </c>
      <c r="M37" s="27">
        <v>0</v>
      </c>
      <c r="N37" s="27">
        <v>0</v>
      </c>
      <c r="O37" s="27">
        <v>0</v>
      </c>
      <c r="P37" s="27">
        <v>0</v>
      </c>
      <c r="Q37" s="27">
        <v>138400</v>
      </c>
      <c r="R37"/>
      <c r="S37"/>
      <c r="T37"/>
      <c r="U37"/>
      <c r="V37"/>
      <c r="W37"/>
      <c r="X37"/>
      <c r="Y37"/>
      <c r="Z37"/>
      <c r="AA37"/>
      <c r="AB37"/>
      <c r="AC37"/>
      <c r="AD37"/>
    </row>
    <row r="38" spans="2:30" x14ac:dyDescent="0.3">
      <c r="B38" s="25" t="s">
        <v>93</v>
      </c>
      <c r="C38" s="25">
        <v>2013</v>
      </c>
      <c r="D38" s="26">
        <v>0.4</v>
      </c>
      <c r="E38" s="27">
        <v>0</v>
      </c>
      <c r="F38" s="27">
        <v>0</v>
      </c>
      <c r="G38" s="27">
        <v>0</v>
      </c>
      <c r="H38" s="27">
        <v>0</v>
      </c>
      <c r="I38" s="27">
        <v>0</v>
      </c>
      <c r="J38" s="27">
        <v>0</v>
      </c>
      <c r="K38" s="27">
        <v>0</v>
      </c>
      <c r="L38" s="27">
        <v>0</v>
      </c>
      <c r="M38" s="27">
        <v>75960</v>
      </c>
      <c r="N38" s="27">
        <v>0</v>
      </c>
      <c r="O38" s="27">
        <v>0</v>
      </c>
      <c r="P38" s="27">
        <v>0</v>
      </c>
      <c r="Q38" s="27">
        <v>75960</v>
      </c>
      <c r="R38"/>
      <c r="S38"/>
      <c r="T38"/>
      <c r="U38"/>
      <c r="V38"/>
      <c r="W38"/>
      <c r="X38"/>
      <c r="Y38"/>
      <c r="Z38"/>
      <c r="AA38"/>
      <c r="AB38"/>
      <c r="AC38"/>
      <c r="AD38"/>
    </row>
    <row r="39" spans="2:30" x14ac:dyDescent="0.3">
      <c r="B39" s="25" t="s">
        <v>72</v>
      </c>
      <c r="C39" s="25"/>
      <c r="D39" s="25"/>
      <c r="E39" s="27">
        <v>379200</v>
      </c>
      <c r="F39" s="27">
        <v>368640.00000000006</v>
      </c>
      <c r="G39" s="27">
        <v>699300</v>
      </c>
      <c r="H39" s="27">
        <v>512800</v>
      </c>
      <c r="I39" s="27">
        <v>144000</v>
      </c>
      <c r="J39" s="27">
        <v>297000</v>
      </c>
      <c r="K39" s="27">
        <v>89400</v>
      </c>
      <c r="L39" s="27">
        <v>113600</v>
      </c>
      <c r="M39" s="27">
        <v>75960</v>
      </c>
      <c r="N39" s="27">
        <v>449409.99999999994</v>
      </c>
      <c r="O39" s="27">
        <v>544425</v>
      </c>
      <c r="P39" s="27">
        <v>302000</v>
      </c>
      <c r="Q39" s="27">
        <v>44226630.000000007</v>
      </c>
      <c r="R39"/>
      <c r="S39"/>
      <c r="T39"/>
      <c r="U39"/>
      <c r="V39"/>
      <c r="W39"/>
      <c r="X39"/>
      <c r="Y39"/>
      <c r="Z39"/>
      <c r="AA39"/>
      <c r="AB39"/>
      <c r="AC39"/>
      <c r="AD39"/>
    </row>
    <row r="40" spans="2:30" x14ac:dyDescent="0.3">
      <c r="B40"/>
      <c r="C40"/>
      <c r="D40"/>
      <c r="E40"/>
      <c r="F40"/>
      <c r="G40"/>
      <c r="H40"/>
      <c r="I40"/>
      <c r="J40"/>
      <c r="K40"/>
      <c r="L40"/>
      <c r="M40"/>
      <c r="N40"/>
      <c r="O40"/>
      <c r="P40"/>
      <c r="Q40"/>
      <c r="R40"/>
      <c r="S40"/>
      <c r="T40"/>
      <c r="U40"/>
      <c r="V40"/>
      <c r="W40"/>
      <c r="X40"/>
      <c r="Y40"/>
      <c r="Z40"/>
      <c r="AA40"/>
      <c r="AB40"/>
      <c r="AC40"/>
      <c r="AD40"/>
    </row>
    <row r="41" spans="2:30" x14ac:dyDescent="0.3">
      <c r="B41"/>
      <c r="C41"/>
      <c r="D41"/>
      <c r="E41"/>
      <c r="F41"/>
      <c r="G41"/>
      <c r="H41"/>
      <c r="I41"/>
      <c r="J41"/>
      <c r="K41"/>
      <c r="L41"/>
      <c r="M41"/>
      <c r="N41"/>
      <c r="O41"/>
      <c r="P41"/>
      <c r="Q41"/>
    </row>
    <row r="42" spans="2:30" x14ac:dyDescent="0.3">
      <c r="B42"/>
      <c r="C42"/>
      <c r="D42"/>
      <c r="E42"/>
      <c r="F42"/>
      <c r="G42"/>
      <c r="H42"/>
      <c r="I42"/>
      <c r="J42"/>
      <c r="K42"/>
      <c r="L42"/>
      <c r="M42"/>
      <c r="N42"/>
      <c r="O42"/>
      <c r="P42"/>
      <c r="Q42"/>
    </row>
    <row r="43" spans="2:30" x14ac:dyDescent="0.3">
      <c r="B43"/>
      <c r="C43"/>
      <c r="D43"/>
      <c r="E43"/>
      <c r="F43"/>
      <c r="G43"/>
      <c r="H43"/>
      <c r="I43"/>
      <c r="J43"/>
      <c r="K43"/>
      <c r="L43"/>
      <c r="M43"/>
      <c r="N43"/>
      <c r="O43"/>
      <c r="P43"/>
      <c r="Q43"/>
    </row>
    <row r="44" spans="2:30" x14ac:dyDescent="0.3">
      <c r="B44"/>
      <c r="C44"/>
      <c r="D44"/>
      <c r="E44"/>
      <c r="F44"/>
      <c r="G44"/>
      <c r="H44"/>
      <c r="I44"/>
      <c r="J44"/>
      <c r="K44"/>
      <c r="L44"/>
      <c r="M44"/>
      <c r="N44"/>
      <c r="O44"/>
      <c r="P44"/>
      <c r="Q44"/>
    </row>
    <row r="45" spans="2:30" x14ac:dyDescent="0.3">
      <c r="B45"/>
      <c r="C45"/>
      <c r="D45"/>
      <c r="E45"/>
      <c r="F45"/>
      <c r="G45"/>
      <c r="H45"/>
      <c r="I45"/>
      <c r="J45"/>
      <c r="K45"/>
      <c r="L45"/>
      <c r="M45"/>
      <c r="N45"/>
      <c r="O45"/>
      <c r="P45"/>
      <c r="Q45"/>
    </row>
    <row r="46" spans="2:30" x14ac:dyDescent="0.3">
      <c r="B46"/>
      <c r="C46"/>
      <c r="D46"/>
      <c r="E46"/>
      <c r="F46"/>
      <c r="G46"/>
      <c r="H46"/>
      <c r="I46"/>
      <c r="J46"/>
      <c r="K46"/>
      <c r="L46"/>
      <c r="M46"/>
      <c r="N46"/>
      <c r="O46"/>
      <c r="P46"/>
      <c r="Q46"/>
    </row>
    <row r="47" spans="2:30" x14ac:dyDescent="0.3">
      <c r="B47"/>
      <c r="C47"/>
      <c r="D47"/>
      <c r="E47"/>
      <c r="F47"/>
      <c r="G47"/>
      <c r="H47"/>
      <c r="I47"/>
      <c r="J47"/>
      <c r="K47"/>
      <c r="L47"/>
      <c r="M47"/>
      <c r="N47"/>
      <c r="O47"/>
      <c r="P47"/>
      <c r="Q47"/>
    </row>
    <row r="48" spans="2:30" x14ac:dyDescent="0.3">
      <c r="B48"/>
      <c r="C48"/>
      <c r="D48"/>
      <c r="E48"/>
      <c r="F48"/>
      <c r="G48"/>
      <c r="H48"/>
      <c r="I48"/>
      <c r="J48"/>
      <c r="K48"/>
      <c r="L48"/>
      <c r="M48"/>
      <c r="N48"/>
      <c r="O48"/>
      <c r="P48"/>
      <c r="Q48"/>
    </row>
    <row r="49" spans="2:17" x14ac:dyDescent="0.3">
      <c r="B49"/>
      <c r="C49"/>
      <c r="D49"/>
      <c r="E49"/>
      <c r="F49"/>
      <c r="G49"/>
      <c r="H49"/>
      <c r="I49"/>
      <c r="J49"/>
      <c r="K49"/>
      <c r="L49"/>
      <c r="M49"/>
      <c r="N49"/>
      <c r="O49"/>
      <c r="P49"/>
      <c r="Q49"/>
    </row>
    <row r="50" spans="2:17" x14ac:dyDescent="0.3">
      <c r="B50"/>
      <c r="C50"/>
      <c r="D50"/>
      <c r="E50"/>
      <c r="F50"/>
      <c r="G50"/>
      <c r="H50"/>
      <c r="I50"/>
      <c r="J50"/>
      <c r="K50"/>
      <c r="L50"/>
      <c r="M50"/>
      <c r="N50"/>
      <c r="O50"/>
      <c r="P50"/>
      <c r="Q50"/>
    </row>
    <row r="51" spans="2:17" x14ac:dyDescent="0.3">
      <c r="B51"/>
      <c r="C51"/>
      <c r="D51"/>
      <c r="E51"/>
      <c r="F51"/>
      <c r="G51"/>
      <c r="H51"/>
      <c r="I51"/>
      <c r="J51"/>
      <c r="K51"/>
      <c r="L51"/>
      <c r="M51"/>
      <c r="N51"/>
      <c r="O51"/>
      <c r="P51"/>
      <c r="Q51"/>
    </row>
    <row r="52" spans="2:17" x14ac:dyDescent="0.3">
      <c r="B52"/>
      <c r="C52"/>
      <c r="D52"/>
      <c r="E52"/>
      <c r="F52"/>
      <c r="G52"/>
      <c r="H52"/>
      <c r="I52"/>
      <c r="J52"/>
      <c r="K52"/>
      <c r="L52"/>
      <c r="M52"/>
      <c r="N52"/>
      <c r="O52"/>
      <c r="P52"/>
      <c r="Q52"/>
    </row>
    <row r="53" spans="2:17" x14ac:dyDescent="0.3">
      <c r="B53"/>
      <c r="C53"/>
      <c r="D53"/>
      <c r="E53"/>
      <c r="F53"/>
      <c r="G53"/>
      <c r="H53"/>
      <c r="I53"/>
      <c r="J53"/>
      <c r="K53"/>
      <c r="L53"/>
      <c r="M53"/>
      <c r="N53"/>
      <c r="O53"/>
      <c r="P53"/>
      <c r="Q53"/>
    </row>
    <row r="54" spans="2:17" x14ac:dyDescent="0.3">
      <c r="B54"/>
      <c r="C54"/>
      <c r="D54"/>
      <c r="E54"/>
      <c r="F54"/>
      <c r="G54"/>
      <c r="H54"/>
      <c r="I54"/>
      <c r="J54"/>
      <c r="K54"/>
      <c r="L54"/>
      <c r="M54"/>
      <c r="N54"/>
      <c r="O54"/>
      <c r="P54"/>
      <c r="Q54"/>
    </row>
    <row r="55" spans="2:17" x14ac:dyDescent="0.3">
      <c r="B55"/>
      <c r="C55"/>
      <c r="D55"/>
      <c r="E55"/>
      <c r="F55"/>
      <c r="G55"/>
      <c r="H55"/>
      <c r="I55"/>
      <c r="J55"/>
      <c r="K55"/>
      <c r="L55"/>
      <c r="M55"/>
      <c r="N55"/>
      <c r="O55"/>
      <c r="P55"/>
      <c r="Q55"/>
    </row>
    <row r="56" spans="2:17" x14ac:dyDescent="0.3">
      <c r="B56"/>
      <c r="C56"/>
      <c r="D56"/>
      <c r="E56"/>
      <c r="F56"/>
      <c r="G56"/>
      <c r="H56"/>
      <c r="I56"/>
      <c r="J56"/>
      <c r="K56"/>
      <c r="L56"/>
      <c r="M56"/>
      <c r="N56"/>
      <c r="O56"/>
      <c r="P56"/>
      <c r="Q56"/>
    </row>
    <row r="57" spans="2:17" x14ac:dyDescent="0.3">
      <c r="B57"/>
      <c r="C57"/>
      <c r="D57"/>
      <c r="E57"/>
      <c r="F57"/>
      <c r="G57"/>
      <c r="H57"/>
      <c r="I57"/>
      <c r="J57"/>
      <c r="K57"/>
      <c r="L57"/>
      <c r="M57"/>
      <c r="N57"/>
      <c r="O57"/>
      <c r="P57"/>
      <c r="Q57"/>
    </row>
    <row r="58" spans="2:17" x14ac:dyDescent="0.3">
      <c r="B58"/>
      <c r="C58"/>
      <c r="D58"/>
      <c r="E58"/>
      <c r="F58"/>
      <c r="G58"/>
      <c r="H58"/>
      <c r="I58"/>
      <c r="J58"/>
      <c r="K58"/>
      <c r="L58"/>
      <c r="M58"/>
      <c r="N58"/>
      <c r="O58"/>
      <c r="P58"/>
      <c r="Q58"/>
    </row>
    <row r="59" spans="2:17" x14ac:dyDescent="0.3">
      <c r="B59"/>
      <c r="C59"/>
      <c r="D59"/>
      <c r="E59"/>
      <c r="F59"/>
      <c r="G59"/>
      <c r="H59"/>
      <c r="I59"/>
      <c r="J59"/>
      <c r="K59"/>
      <c r="L59"/>
      <c r="M59"/>
      <c r="N59"/>
      <c r="O59"/>
      <c r="P59"/>
      <c r="Q59"/>
    </row>
    <row r="60" spans="2:17" x14ac:dyDescent="0.3">
      <c r="B60"/>
      <c r="C60"/>
      <c r="D60"/>
      <c r="E60"/>
      <c r="F60"/>
      <c r="G60"/>
      <c r="H60"/>
      <c r="I60"/>
      <c r="J60"/>
      <c r="K60"/>
      <c r="L60"/>
      <c r="M60"/>
      <c r="N60"/>
      <c r="O60"/>
      <c r="P60"/>
      <c r="Q60"/>
    </row>
    <row r="61" spans="2:17" x14ac:dyDescent="0.3">
      <c r="B61"/>
      <c r="C61"/>
      <c r="D61"/>
      <c r="E61"/>
      <c r="F61"/>
      <c r="G61"/>
      <c r="H61"/>
      <c r="I61"/>
      <c r="J61"/>
      <c r="K61"/>
      <c r="L61"/>
      <c r="M61"/>
      <c r="N61"/>
      <c r="O61"/>
      <c r="P61"/>
      <c r="Q61"/>
    </row>
  </sheetData>
  <printOptions horizontalCentered="1"/>
  <pageMargins left="0.4" right="0.4" top="0.4" bottom="0.4" header="0.3" footer="0.3"/>
  <pageSetup scale="85" fitToHeight="0" orientation="landscape" r:id="rId2"/>
  <drawing r:id="rId3"/>
  <extLst>
    <ext xmlns:x15="http://schemas.microsoft.com/office/spreadsheetml/2010/11/main" uri="{7E03D99C-DC04-49d9-9315-930204A7B6E9}">
      <x15:timelineRefs>
        <x15:timelineRef r:id="rId4"/>
      </x15:timelineRef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B1:D14"/>
  <sheetViews>
    <sheetView showGridLines="0" workbookViewId="0"/>
  </sheetViews>
  <sheetFormatPr defaultRowHeight="13.5" x14ac:dyDescent="0.3"/>
  <cols>
    <col min="1" max="1" width="1.83203125" customWidth="1"/>
    <col min="2" max="2" width="11.5" customWidth="1"/>
    <col min="3" max="3" width="20" customWidth="1"/>
    <col min="4" max="4" width="20.1640625" customWidth="1"/>
    <col min="5" max="5" width="26.5" customWidth="1"/>
    <col min="6" max="6" width="26.5" bestFit="1" customWidth="1"/>
    <col min="7" max="7" width="23.5" bestFit="1" customWidth="1"/>
  </cols>
  <sheetData>
    <row r="1" spans="2:4" ht="9" customHeight="1" x14ac:dyDescent="0.3"/>
    <row r="2" spans="2:4" x14ac:dyDescent="0.3">
      <c r="B2" t="s">
        <v>118</v>
      </c>
      <c r="C2" t="s">
        <v>117</v>
      </c>
      <c r="D2" t="s">
        <v>119</v>
      </c>
    </row>
    <row r="3" spans="2:4" x14ac:dyDescent="0.3">
      <c r="B3" t="s">
        <v>5</v>
      </c>
      <c r="C3" s="23">
        <f>SUMIF(tblData[Forecast Close],'Pipeline Totals'!B3,tblData[Probability Forecast])</f>
        <v>184800</v>
      </c>
      <c r="D3" s="23">
        <f>SUM($C$3:C3)</f>
        <v>184800</v>
      </c>
    </row>
    <row r="4" spans="2:4" x14ac:dyDescent="0.3">
      <c r="B4" t="s">
        <v>10</v>
      </c>
      <c r="C4" s="23">
        <f>SUMIF(tblData[Forecast Close],'Pipeline Totals'!B4,tblData[Probability Forecast])</f>
        <v>180960</v>
      </c>
      <c r="D4" s="23">
        <f>SUM($C$3:C4)</f>
        <v>365760</v>
      </c>
    </row>
    <row r="5" spans="2:4" x14ac:dyDescent="0.3">
      <c r="B5" t="s">
        <v>14</v>
      </c>
      <c r="C5" s="23">
        <f>SUMIF(tblData[Forecast Close],'Pipeline Totals'!B5,tblData[Probability Forecast])</f>
        <v>227800</v>
      </c>
      <c r="D5" s="23">
        <f>SUM($C$3:C5)</f>
        <v>593560</v>
      </c>
    </row>
    <row r="6" spans="2:4" x14ac:dyDescent="0.3">
      <c r="B6" t="s">
        <v>18</v>
      </c>
      <c r="C6" s="23">
        <f>SUMIF(tblData[Forecast Close],'Pipeline Totals'!B6,tblData[Probability Forecast])</f>
        <v>256400</v>
      </c>
      <c r="D6" s="23">
        <f>SUM($C$3:C6)</f>
        <v>849960</v>
      </c>
    </row>
    <row r="7" spans="2:4" x14ac:dyDescent="0.3">
      <c r="B7" t="s">
        <v>22</v>
      </c>
      <c r="C7" s="23">
        <f>SUMIF(tblData[Forecast Close],'Pipeline Totals'!B7,tblData[Probability Forecast])</f>
        <v>72400</v>
      </c>
      <c r="D7" s="23">
        <f>SUM($C$3:C7)</f>
        <v>922360</v>
      </c>
    </row>
    <row r="8" spans="2:4" x14ac:dyDescent="0.3">
      <c r="B8" t="s">
        <v>26</v>
      </c>
      <c r="C8" s="23">
        <f>SUMIF(tblData[Forecast Close],'Pipeline Totals'!B8,tblData[Probability Forecast])</f>
        <v>141500</v>
      </c>
      <c r="D8" s="23">
        <f>SUM($C$3:C8)</f>
        <v>1063860</v>
      </c>
    </row>
    <row r="9" spans="2:4" x14ac:dyDescent="0.3">
      <c r="B9" t="s">
        <v>29</v>
      </c>
      <c r="C9" s="23">
        <f>SUMIF(tblData[Forecast Close],'Pipeline Totals'!B9,tblData[Probability Forecast])</f>
        <v>89400</v>
      </c>
      <c r="D9" s="23">
        <f>SUM($C$3:C9)</f>
        <v>1153260</v>
      </c>
    </row>
    <row r="10" spans="2:4" x14ac:dyDescent="0.3">
      <c r="B10" t="s">
        <v>33</v>
      </c>
      <c r="C10" s="23">
        <f>SUMIF(tblData[Forecast Close],'Pipeline Totals'!B10,tblData[Probability Forecast])</f>
        <v>113600</v>
      </c>
      <c r="D10" s="23">
        <f>SUM($C$3:C10)</f>
        <v>1266860</v>
      </c>
    </row>
    <row r="11" spans="2:4" x14ac:dyDescent="0.3">
      <c r="B11" t="s">
        <v>61</v>
      </c>
      <c r="C11" s="23">
        <f>SUMIF(tblData[Forecast Close],'Pipeline Totals'!B11,tblData[Probability Forecast])</f>
        <v>75960</v>
      </c>
      <c r="D11" s="23">
        <f>SUM($C$3:C11)</f>
        <v>1342820</v>
      </c>
    </row>
    <row r="12" spans="2:4" x14ac:dyDescent="0.3">
      <c r="B12" t="s">
        <v>36</v>
      </c>
      <c r="C12" s="23">
        <f>SUMIF(tblData[Forecast Close],'Pipeline Totals'!B12,tblData[Probability Forecast])</f>
        <v>224670</v>
      </c>
      <c r="D12" s="23">
        <f>SUM($C$3:C12)</f>
        <v>1567490</v>
      </c>
    </row>
    <row r="13" spans="2:4" x14ac:dyDescent="0.3">
      <c r="B13" t="s">
        <v>39</v>
      </c>
      <c r="C13" s="23">
        <f>SUMIF(tblData[Forecast Close],'Pipeline Totals'!B13,tblData[Probability Forecast])</f>
        <v>272550</v>
      </c>
      <c r="D13" s="23">
        <f>SUM($C$3:C13)</f>
        <v>1840040</v>
      </c>
    </row>
    <row r="14" spans="2:4" x14ac:dyDescent="0.3">
      <c r="B14" t="s">
        <v>42</v>
      </c>
      <c r="C14" s="23">
        <f>SUMIF(tblData[Forecast Close],'Pipeline Totals'!B14,tblData[Probability Forecast])</f>
        <v>149200</v>
      </c>
      <c r="D14" s="23">
        <f>SUM($C$3:C14)</f>
        <v>1989240</v>
      </c>
    </row>
  </sheetData>
  <printOptions horizontalCentered="1" verticalCentered="1"/>
  <pageMargins left="0.4" right="0.4" top="0.4" bottom="0.4"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2D02794A-C1F7-4BD1-9FE6-BE670A1AAE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Pipeline Input</vt:lpstr>
      <vt:lpstr>Pipeline Calculations</vt:lpstr>
      <vt:lpstr>Pipeline Totals</vt:lpstr>
      <vt:lpstr>'Pipeline Calculations'!Print_Titles</vt:lpstr>
      <vt:lpstr>'Pipeline Input'!Print_Titles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Kenan Çılman</dc:creator>
  <cp:keywords/>
  <cp:lastModifiedBy>Kenan Çılman</cp:lastModifiedBy>
  <dcterms:created xsi:type="dcterms:W3CDTF">2014-10-25T21:35:08Z</dcterms:created>
  <dcterms:modified xsi:type="dcterms:W3CDTF">2014-10-25T21:35:08Z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TC040406529991</vt:lpwstr>
  </property>
</Properties>
</file>