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Excelsizeyeter Dosyaları\stok\"/>
    </mc:Choice>
  </mc:AlternateContent>
  <bookViews>
    <workbookView xWindow="0" yWindow="0" windowWidth="20490" windowHeight="7755"/>
  </bookViews>
  <sheets>
    <sheet name="Equipment Inventory" sheetId="1" r:id="rId1"/>
    <sheet name="Settings" sheetId="2" r:id="rId2"/>
  </sheets>
  <definedNames>
    <definedName name="lstEmployees">tblEmployees[EMPLOYEES]</definedName>
    <definedName name="lstItems">tblItems[ITEMS]</definedName>
    <definedName name="Slicer_ASSIGNED_TO">#N/A</definedName>
    <definedName name="valHSelection">'Equipment Inventory'!$E$3</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Lst>
</workbook>
</file>

<file path=xl/calcChain.xml><?xml version="1.0" encoding="utf-8"?>
<calcChain xmlns="http://schemas.openxmlformats.org/spreadsheetml/2006/main">
  <c r="E29" i="1" l="1"/>
  <c r="F29" i="1" s="1"/>
  <c r="E23" i="1"/>
  <c r="F23" i="1" s="1"/>
  <c r="E31" i="1"/>
  <c r="F31" i="1" s="1"/>
  <c r="E30" i="1"/>
  <c r="F30" i="1" s="1"/>
  <c r="E26" i="1"/>
  <c r="F26" i="1" s="1"/>
  <c r="E14" i="1"/>
  <c r="F14" i="1" s="1"/>
  <c r="E19" i="1"/>
  <c r="F19" i="1" s="1"/>
  <c r="E15" i="1"/>
  <c r="F15" i="1" s="1"/>
  <c r="E9" i="1"/>
  <c r="F9" i="1" s="1"/>
  <c r="E11" i="1"/>
  <c r="F11" i="1" s="1"/>
  <c r="E6" i="1"/>
  <c r="F6" i="1" s="1"/>
  <c r="E12" i="1"/>
  <c r="F12" i="1" s="1"/>
  <c r="E35" i="1"/>
  <c r="F35" i="1" s="1"/>
  <c r="E34" i="1"/>
  <c r="F34" i="1" s="1"/>
  <c r="E33" i="1"/>
  <c r="F33" i="1" s="1"/>
  <c r="E32" i="1"/>
  <c r="F32" i="1" s="1"/>
  <c r="E28" i="1"/>
  <c r="F28" i="1" s="1"/>
  <c r="E27" i="1"/>
  <c r="F27" i="1" s="1"/>
  <c r="E25" i="1"/>
  <c r="F25" i="1" s="1"/>
  <c r="E24" i="1"/>
  <c r="F24" i="1" s="1"/>
  <c r="E22" i="1"/>
  <c r="F22" i="1" s="1"/>
  <c r="E21" i="1"/>
  <c r="F21" i="1" s="1"/>
  <c r="E20" i="1"/>
  <c r="F20" i="1" s="1"/>
  <c r="E18" i="1"/>
  <c r="F18" i="1" s="1"/>
  <c r="E17" i="1"/>
  <c r="F17" i="1" s="1"/>
  <c r="E16" i="1"/>
  <c r="F16" i="1" s="1"/>
  <c r="E13" i="1"/>
  <c r="F13" i="1" s="1"/>
  <c r="E10" i="1"/>
  <c r="F10" i="1" s="1"/>
  <c r="E8" i="1"/>
  <c r="F8" i="1" s="1"/>
  <c r="E7" i="1"/>
  <c r="F7" i="1" s="1"/>
</calcChain>
</file>

<file path=xl/sharedStrings.xml><?xml version="1.0" encoding="utf-8"?>
<sst xmlns="http://schemas.openxmlformats.org/spreadsheetml/2006/main" count="133" uniqueCount="73">
  <si>
    <t>ITEM0001</t>
  </si>
  <si>
    <t>ITEM0002</t>
  </si>
  <si>
    <t>ITEM0003</t>
  </si>
  <si>
    <t>ITEM0004</t>
  </si>
  <si>
    <t>ITEM0005</t>
  </si>
  <si>
    <t>ITEM0006</t>
  </si>
  <si>
    <t>ITEM0007</t>
  </si>
  <si>
    <t>ITEM0008</t>
  </si>
  <si>
    <t>ITEM0009</t>
  </si>
  <si>
    <t>ITEM0010</t>
  </si>
  <si>
    <t>ITEM0011</t>
  </si>
  <si>
    <t>ITEM0012</t>
  </si>
  <si>
    <t>ITEM0013</t>
  </si>
  <si>
    <t>ITEM0014</t>
  </si>
  <si>
    <t>ITEM0015</t>
  </si>
  <si>
    <t>ITEM0016</t>
  </si>
  <si>
    <t>ITEM0017</t>
  </si>
  <si>
    <t>ITEM0018</t>
  </si>
  <si>
    <t>ITEM0019</t>
  </si>
  <si>
    <t>ITEM0020</t>
  </si>
  <si>
    <t>ITEM0021</t>
  </si>
  <si>
    <t>ITEM0022</t>
  </si>
  <si>
    <t>ITEM0023</t>
  </si>
  <si>
    <t>ITEM0024</t>
  </si>
  <si>
    <t>ITEM0025</t>
  </si>
  <si>
    <t>ITEM0026</t>
  </si>
  <si>
    <t>ITEM0027</t>
  </si>
  <si>
    <t>ITEM0028</t>
  </si>
  <si>
    <t>ITEM0029</t>
  </si>
  <si>
    <t>ITEM0030</t>
  </si>
  <si>
    <t>ITEM NAME</t>
  </si>
  <si>
    <t>EQUIPMENT ID</t>
  </si>
  <si>
    <t>ISSUE DATE</t>
  </si>
  <si>
    <t>AGE OF ITEM</t>
  </si>
  <si>
    <t>EMPLOYEES</t>
  </si>
  <si>
    <t>ITEMS</t>
  </si>
  <si>
    <t>chair</t>
  </si>
  <si>
    <t>laser printer</t>
  </si>
  <si>
    <t>scanner</t>
  </si>
  <si>
    <t>table</t>
  </si>
  <si>
    <t>extra monitor</t>
  </si>
  <si>
    <t>stationery</t>
  </si>
  <si>
    <t>dusting cloth (1 set)</t>
  </si>
  <si>
    <t>laptop computer</t>
  </si>
  <si>
    <t>desktop computer</t>
  </si>
  <si>
    <t>inkjet printer</t>
  </si>
  <si>
    <t>marker pens (3 pack)</t>
  </si>
  <si>
    <t>USB drive</t>
  </si>
  <si>
    <t>copy machine</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</si>
  <si>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</si>
  <si>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</si>
  <si>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</si>
  <si>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</si>
  <si>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</si>
  <si>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</si>
  <si>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</si>
  <si>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</si>
  <si>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</si>
  <si>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</si>
  <si>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</si>
  <si>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</si>
  <si>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</si>
  <si>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</si>
  <si>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</si>
  <si>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</si>
  <si>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</si>
  <si>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</si>
  <si>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</si>
  <si>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</si>
  <si>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Highlight Items older than:</t>
  </si>
  <si>
    <t>ASSIGNED TO</t>
  </si>
  <si>
    <t>whiteboard</t>
  </si>
  <si>
    <t>coffee maker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</si>
</sst>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days&quot;"/>
    <numFmt numFmtId="165" formatCode=";;;"/>
  </numFmts>
  <fonts count="4" x14ac:knownFonts="1">
    <font>
      <sz val="11"/>
      <color theme="1"/>
      <name val="Calibri"/>
      <family val="2"/>
      <scheme val="minor"/>
    </font>
    <font>
      <sz val="11"/>
      <color theme="1" tint="0.499984740745262"/>
      <name val="Calibri"/>
      <family val="2"/>
      <scheme val="minor"/>
    </font>
    <font>
      <sz val="32"/>
      <color theme="4"/>
      <name val="Calibri"/>
      <family val="2"/>
      <scheme val="minor"/>
    </font>
    <font>
      <sz val="16"/>
      <color theme="1"/>
      <name val="Calibri"/>
      <family val="2"/>
      <scheme val="minor"/>
    </font>
  </fonts>
  <fills count="2">
    <fill>
      <patternFill patternType="none"/>
    </fill>
    <fill>
      <patternFill patternType="gray125"/>
    </fill>
  </fills>
  <borders count="2">
    <border>
      <left/>
      <right/>
      <top/>
      <bottom/>
      <diagonal/>
    </border>
    <border>
      <left/>
      <right/>
      <top/>
      <bottom style="thin">
        <color theme="4"/>
      </bottom>
      <diagonal/>
    </border>
  </borders>
  <cellStyleXfs count="1">
    <xf numFmtId="0" fontId="0" fillId="0" borderId="0"/>
  </cellStyleXfs>
  <cellXfs count="13">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vertical="center"/>
    </xf>
    <xf numFmtId="0" fontId="0" fillId="0" borderId="1" xfId="0" applyBorder="1" applyAlignment="1">
      <alignment vertical="top"/>
    </xf>
    <xf numFmtId="0" fontId="0" fillId="0" borderId="1" xfId="0" applyBorder="1" applyAlignment="1">
      <alignment horizontal="right"/>
    </xf>
    <xf numFmtId="0" fontId="0" fillId="0" borderId="0" xfId="0" applyFont="1" applyFill="1" applyBorder="1" applyAlignment="1">
      <alignment horizontal="left" indent="1"/>
    </xf>
    <xf numFmtId="14" fontId="0" fillId="0" borderId="0" xfId="0" applyNumberFormat="1" applyFont="1" applyFill="1" applyBorder="1" applyAlignment="1">
      <alignment horizontal="left" indent="1"/>
    </xf>
    <xf numFmtId="164" fontId="0" fillId="0" borderId="0" xfId="0" applyNumberFormat="1" applyFont="1" applyFill="1" applyBorder="1" applyAlignment="1">
      <alignment horizontal="left" indent="1"/>
    </xf>
    <xf numFmtId="0" fontId="3" fillId="0" borderId="0" xfId="0" applyFont="1" applyFill="1" applyBorder="1" applyAlignment="1">
      <alignment horizontal="left" vertical="center" indent="1"/>
    </xf>
    <xf numFmtId="165" fontId="0" fillId="0" borderId="0" xfId="0" applyNumberFormat="1"/>
    <xf numFmtId="0" fontId="2" fillId="0" borderId="0" xfId="0" applyFont="1" applyAlignment="1">
      <alignment horizontal="left" vertical="center" wrapText="1"/>
    </xf>
    <xf numFmtId="0" fontId="1" fillId="0" borderId="0" xfId="0" applyFont="1" applyAlignment="1">
      <alignment horizontal="center" vertical="center"/>
    </xf>
  </cellXfs>
  <cellStyles count="1">
    <cellStyle name="Normal" xfId="0" builtinId="0"/>
  </cellStyles>
  <dxfs count="17">
    <dxf>
      <alignment horizontal="left" vertical="bottom" textRotation="0" wrapText="0" indent="1" justifyLastLine="0" shrinkToFit="0" readingOrder="0"/>
    </dxf>
    <dxf>
      <alignment horizontal="left" vertical="bottom" textRotation="0" wrapText="0" indent="1" justifyLastLine="0" shrinkToFit="0" readingOrder="0"/>
    </dxf>
    <dxf>
      <font>
        <strike val="0"/>
        <outline val="0"/>
        <shadow val="0"/>
        <u val="none"/>
        <vertAlign val="baseline"/>
        <sz val="16"/>
        <name val="Calibri"/>
        <scheme val="minor"/>
      </font>
    </dxf>
    <dxf>
      <alignment horizontal="left" vertical="bottom" textRotation="0" wrapText="0" indent="1" justifyLastLine="0" shrinkToFit="0" readingOrder="0"/>
    </dxf>
    <dxf>
      <alignment horizontal="left" vertical="bottom" textRotation="0" wrapText="0" indent="1" justifyLastLine="0" shrinkToFit="0" readingOrder="0"/>
    </dxf>
    <dxf>
      <font>
        <strike val="0"/>
        <outline val="0"/>
        <shadow val="0"/>
        <u val="none"/>
        <vertAlign val="baseline"/>
        <sz val="16"/>
        <name val="Calibri"/>
        <scheme val="minor"/>
      </font>
    </dxf>
    <dxf>
      <numFmt numFmtId="164" formatCode="0\ &quot;days&quot;"/>
      <alignment horizontal="left" vertical="bottom" textRotation="0" wrapText="0" indent="1" justifyLastLine="0" shrinkToFit="0" readingOrder="0"/>
    </dxf>
    <dxf>
      <alignment horizontal="left" vertical="bottom" textRotation="0" wrapText="0" indent="1" justifyLastLine="0" shrinkToFit="0" readingOrder="0"/>
    </dxf>
    <dxf>
      <alignment horizontal="left" vertical="bottom" textRotation="0" wrapText="0" indent="1"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1" justifyLastLine="0" shrinkToFit="0" readingOrder="0"/>
    </dxf>
    <dxf>
      <font>
        <strike val="0"/>
        <outline val="0"/>
        <shadow val="0"/>
        <u val="none"/>
        <vertAlign val="baseline"/>
        <sz val="16"/>
        <color theme="1"/>
        <name val="Calibri"/>
        <scheme val="minor"/>
      </font>
    </dxf>
    <dxf>
      <fill>
        <patternFill>
          <bgColor theme="5" tint="0.749961851863155"/>
        </patternFill>
      </fill>
    </dxf>
    <dxf>
      <font>
        <b/>
        <i val="0"/>
        <sz val="16"/>
        <color theme="5" tint="-0.24994659260841701"/>
        <name val="Calibri"/>
        <scheme val="major"/>
      </font>
      <border diagonalUp="0" diagonalDown="0">
        <left/>
        <right/>
        <top/>
        <bottom/>
        <vertical/>
        <horizontal/>
      </border>
    </dxf>
    <dxf>
      <font>
        <color theme="1"/>
      </font>
      <border diagonalUp="0" diagonalDown="0">
        <left/>
        <right/>
        <top/>
        <bottom/>
        <vertical/>
        <horizontal/>
      </border>
    </dxf>
    <dxf>
      <font>
        <b/>
        <i val="0"/>
        <color theme="5" tint="-0.24994659260841701"/>
      </font>
      <fill>
        <patternFill patternType="none">
          <fgColor indexed="64"/>
          <bgColor auto="1"/>
        </patternFill>
      </fill>
      <border>
        <horizontal/>
      </border>
    </dxf>
    <dxf>
      <font>
        <color theme="3"/>
      </font>
      <fill>
        <patternFill>
          <bgColor theme="4" tint="0.79998168889431442"/>
        </patternFill>
      </fill>
      <border>
        <left/>
        <right style="thin">
          <color theme="3" tint="0.499984740745262"/>
        </right>
        <top/>
        <bottom/>
        <vertical style="thin">
          <color theme="3" tint="0.499984740745262"/>
        </vertical>
        <horizontal style="thin">
          <color theme="0"/>
        </horizontal>
      </border>
    </dxf>
  </dxfs>
  <tableStyles count="2" defaultTableStyle="Employee Equipment Inventory" defaultPivotStyle="PivotStyleLight16">
    <tableStyle name="Employee Equipment Inventory" pivot="0" count="2">
      <tableStyleElement type="wholeTable" dxfId="16"/>
      <tableStyleElement type="headerRow" dxfId="15"/>
    </tableStyle>
    <tableStyle name="Employee Equipment Inventory Slicer" pivot="0" table="0" count="10">
      <tableStyleElement type="wholeTable" dxfId="14"/>
      <tableStyleElement type="headerRow" dxfId="13"/>
    </tableStyle>
  </tableStyles>
  <extLst>
    <ext xmlns:x14="http://schemas.microsoft.com/office/spreadsheetml/2009/9/main" uri="{46F421CA-312F-682f-3DD2-61675219B42D}">
      <x14:dxfs count="8">
        <dxf>
          <font>
            <color theme="0" tint="-0.24994659260841701"/>
          </font>
          <fill>
            <patternFill patternType="solid">
              <fgColor auto="1"/>
              <bgColor theme="0" tint="-0.14996795556505021"/>
            </patternFill>
          </fill>
          <border>
            <left style="thin">
              <color rgb="FF999999"/>
            </left>
            <right style="thin">
              <color rgb="FF999999"/>
            </right>
            <top style="thin">
              <color rgb="FF999999"/>
            </top>
            <bottom style="thin">
              <color rgb="FF999999"/>
            </bottom>
            <vertical/>
            <horizontal/>
          </border>
        </dxf>
        <dxf>
          <font>
            <color theme="0" tint="-0.24994659260841701"/>
          </font>
          <fill>
            <patternFill patternType="solid">
              <fgColor auto="1"/>
              <bgColor theme="0" tint="-0.14996795556505021"/>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39994506668294322"/>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3999450666829432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Employee Equipment Inventory Slicer">
        <x14:slicerStyle name="Employee Equipment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Equipment Inventory'!$E$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oneCellAnchor>
    <xdr:from>
      <xdr:col>4</xdr:col>
      <xdr:colOff>200658</xdr:colOff>
      <xdr:row>2</xdr:row>
      <xdr:rowOff>2140</xdr:rowOff>
    </xdr:from>
    <xdr:ext cx="1097280" cy="264560"/>
    <xdr:sp macro="" textlink="">
      <xdr:nvSpPr>
        <xdr:cNvPr id="10" name="Option button 1 text" descr="&quot;&quot;" title="No highlighting option"/>
        <xdr:cNvSpPr txBox="1"/>
      </xdr:nvSpPr>
      <xdr:spPr>
        <a:xfrm>
          <a:off x="5353683" y="592690"/>
          <a:ext cx="10972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Ins="0" rtlCol="0" anchor="t">
          <a:noAutofit/>
        </a:bodyPr>
        <a:lstStyle/>
        <a:p>
          <a:pPr algn="l"/>
          <a:r>
            <a:rPr lang="en-US" sz="1100">
              <a:solidFill>
                <a:schemeClr val="accent2">
                  <a:lumMod val="50000"/>
                </a:schemeClr>
              </a:solidFill>
            </a:rPr>
            <a:t>no</a:t>
          </a:r>
          <a:r>
            <a:rPr lang="en-US" sz="1100" baseline="0">
              <a:solidFill>
                <a:schemeClr val="accent2">
                  <a:lumMod val="50000"/>
                </a:schemeClr>
              </a:solidFill>
            </a:rPr>
            <a:t> highlighting</a:t>
          </a:r>
          <a:endParaRPr lang="en-US" sz="1100">
            <a:solidFill>
              <a:schemeClr val="accent2">
                <a:lumMod val="50000"/>
              </a:schemeClr>
            </a:solidFill>
          </a:endParaRPr>
        </a:p>
      </xdr:txBody>
    </xdr:sp>
    <xdr:clientData/>
  </xdr:oneCellAnchor>
  <xdr:oneCellAnchor>
    <xdr:from>
      <xdr:col>5</xdr:col>
      <xdr:colOff>388714</xdr:colOff>
      <xdr:row>2</xdr:row>
      <xdr:rowOff>11665</xdr:rowOff>
    </xdr:from>
    <xdr:ext cx="1097280" cy="264560"/>
    <xdr:sp macro="" textlink="">
      <xdr:nvSpPr>
        <xdr:cNvPr id="15" name="Option button 2 text" descr="&quot;&quot;" title="3 months option"/>
        <xdr:cNvSpPr txBox="1"/>
      </xdr:nvSpPr>
      <xdr:spPr>
        <a:xfrm>
          <a:off x="6818089" y="602215"/>
          <a:ext cx="10972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Ins="0" rtlCol="0" anchor="t">
          <a:noAutofit/>
        </a:bodyPr>
        <a:lstStyle/>
        <a:p>
          <a:pPr algn="l"/>
          <a:r>
            <a:rPr lang="en-US" sz="1100">
              <a:solidFill>
                <a:schemeClr val="accent2">
                  <a:lumMod val="50000"/>
                </a:schemeClr>
              </a:solidFill>
            </a:rPr>
            <a:t>3 months</a:t>
          </a:r>
        </a:p>
      </xdr:txBody>
    </xdr:sp>
    <xdr:clientData/>
  </xdr:oneCellAnchor>
  <xdr:oneCellAnchor>
    <xdr:from>
      <xdr:col>4</xdr:col>
      <xdr:colOff>200658</xdr:colOff>
      <xdr:row>2</xdr:row>
      <xdr:rowOff>192079</xdr:rowOff>
    </xdr:from>
    <xdr:ext cx="1097280" cy="264560"/>
    <xdr:sp macro="" textlink="">
      <xdr:nvSpPr>
        <xdr:cNvPr id="16" name="Option button 3 text" descr="&quot;&quot;" title="One month option"/>
        <xdr:cNvSpPr txBox="1"/>
      </xdr:nvSpPr>
      <xdr:spPr>
        <a:xfrm>
          <a:off x="5353683" y="782629"/>
          <a:ext cx="10972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Ins="0" rtlCol="0" anchor="t">
          <a:noAutofit/>
        </a:bodyPr>
        <a:lstStyle/>
        <a:p>
          <a:pPr algn="l"/>
          <a:r>
            <a:rPr lang="en-US" sz="1100">
              <a:solidFill>
                <a:schemeClr val="accent2">
                  <a:lumMod val="50000"/>
                </a:schemeClr>
              </a:solidFill>
            </a:rPr>
            <a:t>one month</a:t>
          </a:r>
        </a:p>
      </xdr:txBody>
    </xdr:sp>
    <xdr:clientData/>
  </xdr:oneCellAnchor>
  <xdr:oneCellAnchor>
    <xdr:from>
      <xdr:col>5</xdr:col>
      <xdr:colOff>388714</xdr:colOff>
      <xdr:row>2</xdr:row>
      <xdr:rowOff>192079</xdr:rowOff>
    </xdr:from>
    <xdr:ext cx="1097280" cy="264560"/>
    <xdr:sp macro="" textlink="">
      <xdr:nvSpPr>
        <xdr:cNvPr id="17" name="Option button 4 text" descr="&quot;&quot;" title="One year option"/>
        <xdr:cNvSpPr txBox="1"/>
      </xdr:nvSpPr>
      <xdr:spPr>
        <a:xfrm>
          <a:off x="6818089" y="782629"/>
          <a:ext cx="109728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Ins="0" rtlCol="0" anchor="t">
          <a:noAutofit/>
        </a:bodyPr>
        <a:lstStyle/>
        <a:p>
          <a:pPr algn="l"/>
          <a:r>
            <a:rPr lang="en-US" sz="1100">
              <a:solidFill>
                <a:schemeClr val="accent2">
                  <a:lumMod val="50000"/>
                </a:schemeClr>
              </a:solidFill>
            </a:rPr>
            <a:t>one year</a:t>
          </a:r>
        </a:p>
      </xdr:txBody>
    </xdr:sp>
    <xdr:clientData/>
  </xdr:oneCellAnchor>
  <mc:AlternateContent xmlns:mc="http://schemas.openxmlformats.org/markup-compatibility/2006">
    <mc:Choice xmlns:a14="http://schemas.microsoft.com/office/drawing/2010/main" Requires="a14">
      <xdr:twoCellAnchor editAs="oneCell">
        <xdr:from>
          <xdr:col>4</xdr:col>
          <xdr:colOff>85725</xdr:colOff>
          <xdr:row>2</xdr:row>
          <xdr:rowOff>57150</xdr:rowOff>
        </xdr:from>
        <xdr:to>
          <xdr:col>5</xdr:col>
          <xdr:colOff>0</xdr:colOff>
          <xdr:row>2</xdr:row>
          <xdr:rowOff>228600</xdr:rowOff>
        </xdr:to>
        <xdr:sp macro="" textlink="">
          <xdr:nvSpPr>
            <xdr:cNvPr id="1026" name="Option Button 1" descr="no highlighting optio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xdr:row>
          <xdr:rowOff>57150</xdr:rowOff>
        </xdr:from>
        <xdr:to>
          <xdr:col>6</xdr:col>
          <xdr:colOff>152400</xdr:colOff>
          <xdr:row>2</xdr:row>
          <xdr:rowOff>228600</xdr:rowOff>
        </xdr:to>
        <xdr:sp macro="" textlink="">
          <xdr:nvSpPr>
            <xdr:cNvPr id="1030" name="Option Button 2" descr="3 months option"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xdr:row>
          <xdr:rowOff>228600</xdr:rowOff>
        </xdr:from>
        <xdr:to>
          <xdr:col>4</xdr:col>
          <xdr:colOff>1276350</xdr:colOff>
          <xdr:row>2</xdr:row>
          <xdr:rowOff>409575</xdr:rowOff>
        </xdr:to>
        <xdr:sp macro="" textlink="">
          <xdr:nvSpPr>
            <xdr:cNvPr id="1031" name="Option Button 3" descr="One month option"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xdr:row>
          <xdr:rowOff>228600</xdr:rowOff>
        </xdr:from>
        <xdr:to>
          <xdr:col>6</xdr:col>
          <xdr:colOff>152400</xdr:colOff>
          <xdr:row>2</xdr:row>
          <xdr:rowOff>409575</xdr:rowOff>
        </xdr:to>
        <xdr:sp macro="" textlink="">
          <xdr:nvSpPr>
            <xdr:cNvPr id="1032" name="Option button 4" descr="One year option"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0</xdr:row>
      <xdr:rowOff>86344</xdr:rowOff>
    </xdr:from>
    <xdr:ext cx="2990849" cy="1190006"/>
    <xdr:sp macro="" textlink="">
      <xdr:nvSpPr>
        <xdr:cNvPr id="4" name="Title" descr="&quot;&quot;" title="Employee Equipment Inventory"/>
        <xdr:cNvSpPr txBox="1"/>
      </xdr:nvSpPr>
      <xdr:spPr>
        <a:xfrm>
          <a:off x="219075" y="86344"/>
          <a:ext cx="2990849" cy="1190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2800"/>
            </a:lnSpc>
          </a:pPr>
          <a:r>
            <a:rPr lang="en-US" sz="3200" b="0">
              <a:solidFill>
                <a:schemeClr val="accent1"/>
              </a:solidFill>
            </a:rPr>
            <a:t>EMPLOYEE EQUIPMENT INVENTORY</a:t>
          </a:r>
        </a:p>
      </xdr:txBody>
    </xdr:sp>
    <xdr:clientData/>
  </xdr:oneCellAnchor>
  <xdr:twoCellAnchor editAs="absolute">
    <xdr:from>
      <xdr:col>6</xdr:col>
      <xdr:colOff>161924</xdr:colOff>
      <xdr:row>4</xdr:row>
      <xdr:rowOff>76201</xdr:rowOff>
    </xdr:from>
    <xdr:to>
      <xdr:col>9</xdr:col>
      <xdr:colOff>342899</xdr:colOff>
      <xdr:row>17</xdr:row>
      <xdr:rowOff>152400</xdr:rowOff>
    </xdr:to>
    <mc:AlternateContent xmlns:mc="http://schemas.openxmlformats.org/markup-compatibility/2006" xmlns:sle15="http://schemas.microsoft.com/office/drawing/2012/slicer">
      <mc:Choice Requires="sle15">
        <xdr:graphicFrame macro="">
          <xdr:nvGraphicFramePr>
            <xdr:cNvPr id="2" name="ASSIGNED TO"/>
            <xdr:cNvGraphicFramePr/>
          </xdr:nvGraphicFramePr>
          <xdr:xfrm>
            <a:off x="0" y="0"/>
            <a:ext cx="0" cy="0"/>
          </xdr:xfrm>
          <a:graphic>
            <a:graphicData uri="http://schemas.microsoft.com/office/drawing/2010/slicer">
              <sle:slicer xmlns:sle="http://schemas.microsoft.com/office/drawing/2010/slicer" name="ASSIGNED TO"/>
            </a:graphicData>
          </a:graphic>
        </xdr:graphicFrame>
      </mc:Choice>
      <mc:Fallback xmlns="">
        <xdr:sp macro="" textlink="">
          <xdr:nvSpPr>
            <xdr:cNvPr id="0" name=""/>
            <xdr:cNvSpPr>
              <a:spLocks noTextEdit="1"/>
            </xdr:cNvSpPr>
          </xdr:nvSpPr>
          <xdr:spPr>
            <a:xfrm>
              <a:off x="7886699" y="1466851"/>
              <a:ext cx="2009775" cy="286702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237272</xdr:rowOff>
    </xdr:from>
    <xdr:ext cx="2990849" cy="810478"/>
    <xdr:sp macro="" textlink="">
      <xdr:nvSpPr>
        <xdr:cNvPr id="2" name="Title" descr="Employees &amp; Equipment List" title="Title"/>
        <xdr:cNvSpPr txBox="1"/>
      </xdr:nvSpPr>
      <xdr:spPr>
        <a:xfrm>
          <a:off x="190500" y="237272"/>
          <a:ext cx="2990849" cy="810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2800"/>
            </a:lnSpc>
          </a:pPr>
          <a:r>
            <a:rPr lang="en-US" sz="3200" b="0">
              <a:solidFill>
                <a:schemeClr val="accent1"/>
              </a:solidFill>
            </a:rPr>
            <a:t>EMPLOYEES &amp;</a:t>
          </a:r>
        </a:p>
        <a:p>
          <a:pPr>
            <a:lnSpc>
              <a:spcPts val="2800"/>
            </a:lnSpc>
          </a:pPr>
          <a:r>
            <a:rPr lang="en-US" sz="3200" b="0">
              <a:solidFill>
                <a:schemeClr val="accent1"/>
              </a:solidFill>
            </a:rPr>
            <a:t>EQUIPMENT LIST</a:t>
          </a:r>
        </a:p>
      </xdr:txBody>
    </xdr:sp>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ASSIGNED_TO" sourceName="ASSIGNED TO">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SSIGNED TO" cache="Slicer_ASSIGNED_TO" caption="ASSIGNED TO" rowHeight="241300"/>
</slicers>
</file>

<file path=xl/tables/table1.xml><?xml version="1.0" encoding="utf-8"?>
<table xmlns="http://schemas.openxmlformats.org/spreadsheetml/2006/main" id="3" name="tblEquipmentInventory" displayName="tblEquipmentInventory" ref="B5:F35" totalsRowShown="0" headerRowDxfId="11">
  <autoFilter ref="B5:F35"/>
  <tableColumns count="5">
    <tableColumn id="3" name="EQUIPMENT ID" dataDxfId="10"/>
    <tableColumn id="2" name="ITEM NAME" dataDxfId="9"/>
    <tableColumn id="1" name="ASSIGNED TO" dataDxfId="8"/>
    <tableColumn id="4" name="ISSUE DATE" dataDxfId="7"/>
    <tableColumn id="5" name="AGE OF ITEM" dataDxfId="6">
      <calculatedColumnFormula>IF(tblEquipmentInventory[[#This Row],[ISSUE DATE]]&lt;&gt;"",TODAY()-tblEquipmentInventory[[#This Row],[ISSUE DATE]],"")</calculatedColumnFormula>
    </tableColumn>
  </tableColumns>
  <tableStyleInfo name="Employee Equipment Inventory" showFirstColumn="0" showLastColumn="0" showRowStripes="1" showColumnStripes="0"/>
  <extLst>
    <ext xmlns:x14="http://schemas.microsoft.com/office/spreadsheetml/2009/9/main" uri="{504A1905-F514-4f6f-8877-14C23A59335A}">
      <x14:table altText="Equiptment Inventory" altTextSummary="List of equipment assigned to each employee along with Item Name, Equipment ID, Issue Date, and Age of Item."/>
    </ext>
  </extLst>
</table>
</file>

<file path=xl/tables/table2.xml><?xml version="1.0" encoding="utf-8"?>
<table xmlns="http://schemas.openxmlformats.org/spreadsheetml/2006/main" id="1" name="tblEmployees" displayName="tblEmployees" ref="B3:B23" totalsRowShown="0" headerRowDxfId="5" dataDxfId="4">
  <tableColumns count="1">
    <tableColumn id="1" name="EMPLOYEES" dataDxfId="3"/>
  </tableColumns>
  <tableStyleInfo name="Employee Equipment Inventory" showFirstColumn="0" showLastColumn="0" showRowStripes="1" showColumnStripes="0"/>
  <extLst>
    <ext xmlns:x14="http://schemas.microsoft.com/office/spreadsheetml/2009/9/main" uri="{504A1905-F514-4f6f-8877-14C23A59335A}">
      <x14:table altText="Employees" altTextSummary="List of employee names for drop down list on Equipment Inventory sheet."/>
    </ext>
  </extLst>
</table>
</file>

<file path=xl/tables/table3.xml><?xml version="1.0" encoding="utf-8"?>
<table xmlns="http://schemas.openxmlformats.org/spreadsheetml/2006/main" id="2" name="tblItems" displayName="tblItems" ref="D3:D18" totalsRowShown="0" headerRowDxfId="2" dataDxfId="1">
  <sortState ref="D4:D18">
    <sortCondition ref="D4"/>
  </sortState>
  <tableColumns count="1">
    <tableColumn id="1" name="ITEMS" dataDxfId="0"/>
  </tableColumns>
  <tableStyleInfo name="Employee Equipment Inventory" showFirstColumn="0" showLastColumn="0" showRowStripes="1" showColumnStripes="0"/>
  <extLst>
    <ext xmlns:x14="http://schemas.microsoft.com/office/spreadsheetml/2009/9/main" uri="{504A1905-F514-4f6f-8877-14C23A59335A}">
      <x14:table altText="Items" altTextSummary="List of available inventory items such as, desktop computer, inkjet printer, chair, white board, etc."/>
    </ext>
  </extLst>
</table>
</file>

<file path=xl/theme/theme1.xml><?xml version="1.0" encoding="utf-8"?>
<a:theme xmlns:a="http://schemas.openxmlformats.org/drawingml/2006/main" name="Office Theme">
  <a:themeElements>
    <a:clrScheme name="Equipment Inventory">
      <a:dk1>
        <a:sysClr val="windowText" lastClr="000000"/>
      </a:dk1>
      <a:lt1>
        <a:sysClr val="window" lastClr="FFFFFF"/>
      </a:lt1>
      <a:dk2>
        <a:srgbClr val="1A1A1A"/>
      </a:dk2>
      <a:lt2>
        <a:srgbClr val="FFFFFF"/>
      </a:lt2>
      <a:accent1>
        <a:srgbClr val="53B69D"/>
      </a:accent1>
      <a:accent2>
        <a:srgbClr val="236C92"/>
      </a:accent2>
      <a:accent3>
        <a:srgbClr val="8E8E8E"/>
      </a:accent3>
      <a:accent4>
        <a:srgbClr val="2D8BBB"/>
      </a:accent4>
      <a:accent5>
        <a:srgbClr val="A86C2A"/>
      </a:accent5>
      <a:accent6>
        <a:srgbClr val="667D2F"/>
      </a:accent6>
      <a:hlink>
        <a:srgbClr val="236C92"/>
      </a:hlink>
      <a:folHlink>
        <a:srgbClr val="97D3C4"/>
      </a:folHlink>
    </a:clrScheme>
    <a:fontScheme name="47 -  Employee Equipment Inventory">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B1:F35"/>
  <sheetViews>
    <sheetView showGridLines="0" tabSelected="1" zoomScaleNormal="100" workbookViewId="0"/>
  </sheetViews>
  <sheetFormatPr defaultRowHeight="15" x14ac:dyDescent="0.25"/>
  <cols>
    <col min="1" max="1" width="3.28515625" customWidth="1"/>
    <col min="2" max="2" width="23.42578125" customWidth="1"/>
    <col min="3" max="3" width="24.7109375" customWidth="1"/>
    <col min="4" max="4" width="25.85546875" style="1" customWidth="1"/>
    <col min="5" max="5" width="19.140625" customWidth="1"/>
    <col min="6" max="6" width="19.42578125" style="2" customWidth="1"/>
  </cols>
  <sheetData>
    <row r="1" spans="2:6" ht="28.5" customHeight="1" x14ac:dyDescent="0.25">
      <c r="B1" s="11"/>
      <c r="C1" s="11"/>
      <c r="E1" s="12"/>
      <c r="F1" s="12"/>
    </row>
    <row r="2" spans="2:6" ht="18" customHeight="1" x14ac:dyDescent="0.25">
      <c r="B2" s="11"/>
      <c r="C2" s="11"/>
      <c r="E2" s="4" t="s">
        <v>69</v>
      </c>
      <c r="F2" s="5"/>
    </row>
    <row r="3" spans="2:6" ht="38.25" customHeight="1" x14ac:dyDescent="0.25">
      <c r="B3" s="11"/>
      <c r="C3" s="11"/>
      <c r="E3" s="10">
        <v>4</v>
      </c>
    </row>
    <row r="4" spans="2:6" ht="24.75" customHeight="1" x14ac:dyDescent="0.25">
      <c r="D4"/>
      <c r="F4"/>
    </row>
    <row r="5" spans="2:6" ht="39.75" customHeight="1" x14ac:dyDescent="0.25">
      <c r="B5" s="9" t="s">
        <v>31</v>
      </c>
      <c r="C5" s="9" t="s">
        <v>30</v>
      </c>
      <c r="D5" s="9" t="s">
        <v>70</v>
      </c>
      <c r="E5" s="9" t="s">
        <v>32</v>
      </c>
      <c r="F5" s="9" t="s">
        <v>33</v>
      </c>
    </row>
    <row r="6" spans="2:6" x14ac:dyDescent="0.25">
      <c r="B6" s="6" t="s">
        <v>0</v>
      </c>
      <c r="C6" s="6" t="s">
        <v>36</v>
      </c>
      <c r="D6" s="6" t="s">
        <v>49</v>
      </c>
      <c r="E6" s="7">
        <f ca="1">TODAY()-25</f>
        <v>41913</v>
      </c>
      <c r="F6" s="8">
        <f ca="1">IF(tblEquipmentInventory[[#This Row],[ISSUE DATE]]&lt;&gt;"",TODAY()-tblEquipmentInventory[[#This Row],[ISSUE DATE]],"")</f>
        <v>25</v>
      </c>
    </row>
    <row r="7" spans="2:6" x14ac:dyDescent="0.25">
      <c r="B7" s="6" t="s">
        <v>1</v>
      </c>
      <c r="C7" s="6" t="s">
        <v>37</v>
      </c>
      <c r="D7" s="6" t="s">
        <v>50</v>
      </c>
      <c r="E7" s="7">
        <f ca="1">TODAY()-479</f>
        <v>41459</v>
      </c>
      <c r="F7" s="8">
        <f ca="1">IF(tblEquipmentInventory[[#This Row],[ISSUE DATE]]&lt;&gt;"",TODAY()-tblEquipmentInventory[[#This Row],[ISSUE DATE]],"")</f>
        <v>479</v>
      </c>
    </row>
    <row r="8" spans="2:6" x14ac:dyDescent="0.25">
      <c r="B8" s="6" t="s">
        <v>2</v>
      </c>
      <c r="C8" s="6" t="s">
        <v>38</v>
      </c>
      <c r="D8" s="6" t="s">
        <v>51</v>
      </c>
      <c r="E8" s="7">
        <f ca="1">TODAY()-177</f>
        <v>41761</v>
      </c>
      <c r="F8" s="8">
        <f ca="1">IF(tblEquipmentInventory[[#This Row],[ISSUE DATE]]&lt;&gt;"",TODAY()-tblEquipmentInventory[[#This Row],[ISSUE DATE]],"")</f>
        <v>177</v>
      </c>
    </row>
    <row r="9" spans="2:6" x14ac:dyDescent="0.25">
      <c r="B9" s="6" t="s">
        <v>3</v>
      </c>
      <c r="C9" s="6" t="s">
        <v>37</v>
      </c>
      <c r="D9" s="6" t="s">
        <v>55</v>
      </c>
      <c r="E9" s="7">
        <f ca="1">TODAY()-18</f>
        <v>41920</v>
      </c>
      <c r="F9" s="8">
        <f ca="1">IF(tblEquipmentInventory[[#This Row],[ISSUE DATE]]&lt;&gt;"",TODAY()-tblEquipmentInventory[[#This Row],[ISSUE DATE]],"")</f>
        <v>18</v>
      </c>
    </row>
    <row r="10" spans="2:6" x14ac:dyDescent="0.25">
      <c r="B10" s="6" t="s">
        <v>4</v>
      </c>
      <c r="C10" s="6" t="s">
        <v>72</v>
      </c>
      <c r="D10" s="6" t="s">
        <v>68</v>
      </c>
      <c r="E10" s="7">
        <f ca="1">TODAY()-227</f>
        <v>41711</v>
      </c>
      <c r="F10" s="8">
        <f ca="1">IF(tblEquipmentInventory[[#This Row],[ISSUE DATE]]&lt;&gt;"",TODAY()-tblEquipmentInventory[[#This Row],[ISSUE DATE]],"")</f>
        <v>227</v>
      </c>
    </row>
    <row r="11" spans="2:6" x14ac:dyDescent="0.25">
      <c r="B11" s="6" t="s">
        <v>5</v>
      </c>
      <c r="C11" s="6" t="s">
        <v>38</v>
      </c>
      <c r="D11" s="6" t="s">
        <v>62</v>
      </c>
      <c r="E11" s="7">
        <f ca="1">TODAY()-50</f>
        <v>41888</v>
      </c>
      <c r="F11" s="8">
        <f ca="1">IF(tblEquipmentInventory[[#This Row],[ISSUE DATE]]&lt;&gt;"",TODAY()-tblEquipmentInventory[[#This Row],[ISSUE DATE]],"")</f>
        <v>50</v>
      </c>
    </row>
    <row r="12" spans="2:6" x14ac:dyDescent="0.25">
      <c r="B12" s="6" t="s">
        <v>6</v>
      </c>
      <c r="C12" s="6" t="s">
        <v>39</v>
      </c>
      <c r="D12" s="6" t="s">
        <v>52</v>
      </c>
      <c r="E12" s="7">
        <f ca="1">TODAY()-120</f>
        <v>41818</v>
      </c>
      <c r="F12" s="8">
        <f ca="1">IF(tblEquipmentInventory[[#This Row],[ISSUE DATE]]&lt;&gt;"",TODAY()-tblEquipmentInventory[[#This Row],[ISSUE DATE]],"")</f>
        <v>120</v>
      </c>
    </row>
    <row r="13" spans="2:6" x14ac:dyDescent="0.25">
      <c r="B13" s="6" t="s">
        <v>7</v>
      </c>
      <c r="C13" s="6" t="s">
        <v>48</v>
      </c>
      <c r="D13" s="6" t="s">
        <v>60</v>
      </c>
      <c r="E13" s="7">
        <f ca="1">TODAY()-499</f>
        <v>41439</v>
      </c>
      <c r="F13" s="8">
        <f ca="1">IF(tblEquipmentInventory[[#This Row],[ISSUE DATE]]&lt;&gt;"",TODAY()-tblEquipmentInventory[[#This Row],[ISSUE DATE]],"")</f>
        <v>499</v>
      </c>
    </row>
    <row r="14" spans="2:6" x14ac:dyDescent="0.25">
      <c r="B14" s="6" t="s">
        <v>8</v>
      </c>
      <c r="C14" s="6" t="s">
        <v>40</v>
      </c>
      <c r="D14" s="6" t="s">
        <v>56</v>
      </c>
      <c r="E14" s="7">
        <f ca="1">TODAY()-30</f>
        <v>41908</v>
      </c>
      <c r="F14" s="8">
        <f ca="1">IF(tblEquipmentInventory[[#This Row],[ISSUE DATE]]&lt;&gt;"",TODAY()-tblEquipmentInventory[[#This Row],[ISSUE DATE]],"")</f>
        <v>30</v>
      </c>
    </row>
    <row r="15" spans="2:6" x14ac:dyDescent="0.25">
      <c r="B15" s="6" t="s">
        <v>9</v>
      </c>
      <c r="C15" s="6" t="s">
        <v>71</v>
      </c>
      <c r="D15" s="6" t="s">
        <v>67</v>
      </c>
      <c r="E15" s="7">
        <f ca="1">TODAY()-50</f>
        <v>41888</v>
      </c>
      <c r="F15" s="8">
        <f ca="1">IF(tblEquipmentInventory[[#This Row],[ISSUE DATE]]&lt;&gt;"",TODAY()-tblEquipmentInventory[[#This Row],[ISSUE DATE]],"")</f>
        <v>50</v>
      </c>
    </row>
    <row r="16" spans="2:6" x14ac:dyDescent="0.25">
      <c r="B16" s="6" t="s">
        <v>10</v>
      </c>
      <c r="C16" s="6" t="s">
        <v>48</v>
      </c>
      <c r="D16" s="6" t="s">
        <v>60</v>
      </c>
      <c r="E16" s="7">
        <f ca="1">TODAY()-450</f>
        <v>41488</v>
      </c>
      <c r="F16" s="8">
        <f ca="1">IF(tblEquipmentInventory[[#This Row],[ISSUE DATE]]&lt;&gt;"",TODAY()-tblEquipmentInventory[[#This Row],[ISSUE DATE]],"")</f>
        <v>450</v>
      </c>
    </row>
    <row r="17" spans="2:6" x14ac:dyDescent="0.25">
      <c r="B17" s="6" t="s">
        <v>11</v>
      </c>
      <c r="C17" s="6" t="s">
        <v>41</v>
      </c>
      <c r="D17" s="6" t="s">
        <v>66</v>
      </c>
      <c r="E17" s="7">
        <f ca="1">TODAY()-420</f>
        <v>41518</v>
      </c>
      <c r="F17" s="8">
        <f ca="1">IF(tblEquipmentInventory[[#This Row],[ISSUE DATE]]&lt;&gt;"",TODAY()-tblEquipmentInventory[[#This Row],[ISSUE DATE]],"")</f>
        <v>420</v>
      </c>
    </row>
    <row r="18" spans="2:6" x14ac:dyDescent="0.25">
      <c r="B18" s="6" t="s">
        <v>12</v>
      </c>
      <c r="C18" s="6" t="s">
        <v>40</v>
      </c>
      <c r="D18" s="6" t="s">
        <v>56</v>
      </c>
      <c r="E18" s="7">
        <f ca="1">TODAY()-250</f>
        <v>41688</v>
      </c>
      <c r="F18" s="8">
        <f ca="1">IF(tblEquipmentInventory[[#This Row],[ISSUE DATE]]&lt;&gt;"",TODAY()-tblEquipmentInventory[[#This Row],[ISSUE DATE]],"")</f>
        <v>250</v>
      </c>
    </row>
    <row r="19" spans="2:6" x14ac:dyDescent="0.25">
      <c r="B19" s="6" t="s">
        <v>13</v>
      </c>
      <c r="C19" s="6" t="s">
        <v>72</v>
      </c>
      <c r="D19" s="6" t="s">
        <v>57</v>
      </c>
      <c r="E19" s="7">
        <f ca="1">TODAY()-45</f>
        <v>41893</v>
      </c>
      <c r="F19" s="8">
        <f ca="1">IF(tblEquipmentInventory[[#This Row],[ISSUE DATE]]&lt;&gt;"",TODAY()-tblEquipmentInventory[[#This Row],[ISSUE DATE]],"")</f>
        <v>45</v>
      </c>
    </row>
    <row r="20" spans="2:6" x14ac:dyDescent="0.25">
      <c r="B20" s="6" t="s">
        <v>14</v>
      </c>
      <c r="C20" s="6" t="s">
        <v>41</v>
      </c>
      <c r="D20" s="6" t="s">
        <v>61</v>
      </c>
      <c r="E20" s="7">
        <f ca="1">TODAY()-502</f>
        <v>41436</v>
      </c>
      <c r="F20" s="8">
        <f ca="1">IF(tblEquipmentInventory[[#This Row],[ISSUE DATE]]&lt;&gt;"",TODAY()-tblEquipmentInventory[[#This Row],[ISSUE DATE]],"")</f>
        <v>502</v>
      </c>
    </row>
    <row r="21" spans="2:6" x14ac:dyDescent="0.25">
      <c r="B21" s="6" t="s">
        <v>15</v>
      </c>
      <c r="C21" s="6" t="s">
        <v>38</v>
      </c>
      <c r="D21" s="6" t="s">
        <v>49</v>
      </c>
      <c r="E21" s="7">
        <f ca="1">TODAY()-350</f>
        <v>41588</v>
      </c>
      <c r="F21" s="8">
        <f ca="1">IF(tblEquipmentInventory[[#This Row],[ISSUE DATE]]&lt;&gt;"",TODAY()-tblEquipmentInventory[[#This Row],[ISSUE DATE]],"")</f>
        <v>350</v>
      </c>
    </row>
    <row r="22" spans="2:6" x14ac:dyDescent="0.25">
      <c r="B22" s="6" t="s">
        <v>16</v>
      </c>
      <c r="C22" s="6" t="s">
        <v>48</v>
      </c>
      <c r="D22" s="6" t="s">
        <v>67</v>
      </c>
      <c r="E22" s="7">
        <f ca="1">TODAY()-125</f>
        <v>41813</v>
      </c>
      <c r="F22" s="8">
        <f ca="1">IF(tblEquipmentInventory[[#This Row],[ISSUE DATE]]&lt;&gt;"",TODAY()-tblEquipmentInventory[[#This Row],[ISSUE DATE]],"")</f>
        <v>125</v>
      </c>
    </row>
    <row r="23" spans="2:6" x14ac:dyDescent="0.25">
      <c r="B23" s="6" t="s">
        <v>17</v>
      </c>
      <c r="C23" s="6" t="s">
        <v>71</v>
      </c>
      <c r="D23" s="6" t="s">
        <v>63</v>
      </c>
      <c r="E23" s="7">
        <f ca="1">TODAY()-90</f>
        <v>41848</v>
      </c>
      <c r="F23" s="8">
        <f ca="1">IF(tblEquipmentInventory[[#This Row],[ISSUE DATE]]&lt;&gt;"",TODAY()-tblEquipmentInventory[[#This Row],[ISSUE DATE]],"")</f>
        <v>90</v>
      </c>
    </row>
    <row r="24" spans="2:6" x14ac:dyDescent="0.25">
      <c r="B24" s="6" t="s">
        <v>18</v>
      </c>
      <c r="C24" s="6" t="s">
        <v>36</v>
      </c>
      <c r="D24" s="6" t="s">
        <v>64</v>
      </c>
      <c r="E24" s="7">
        <f ca="1">TODAY()-730</f>
        <v>41208</v>
      </c>
      <c r="F24" s="8">
        <f ca="1">IF(tblEquipmentInventory[[#This Row],[ISSUE DATE]]&lt;&gt;"",TODAY()-tblEquipmentInventory[[#This Row],[ISSUE DATE]],"")</f>
        <v>730</v>
      </c>
    </row>
    <row r="25" spans="2:6" x14ac:dyDescent="0.25">
      <c r="B25" s="6" t="s">
        <v>19</v>
      </c>
      <c r="C25" s="6" t="s">
        <v>42</v>
      </c>
      <c r="D25" s="6" t="s">
        <v>51</v>
      </c>
      <c r="E25" s="7">
        <f ca="1">TODAY()-540</f>
        <v>41398</v>
      </c>
      <c r="F25" s="8">
        <f ca="1">IF(tblEquipmentInventory[[#This Row],[ISSUE DATE]]&lt;&gt;"",TODAY()-tblEquipmentInventory[[#This Row],[ISSUE DATE]],"")</f>
        <v>540</v>
      </c>
    </row>
    <row r="26" spans="2:6" x14ac:dyDescent="0.25">
      <c r="B26" s="6" t="s">
        <v>20</v>
      </c>
      <c r="C26" s="6" t="s">
        <v>37</v>
      </c>
      <c r="D26" s="6" t="s">
        <v>55</v>
      </c>
      <c r="E26" s="7">
        <f ca="1">TODAY()-18</f>
        <v>41920</v>
      </c>
      <c r="F26" s="8">
        <f ca="1">IF(tblEquipmentInventory[[#This Row],[ISSUE DATE]]&lt;&gt;"",TODAY()-tblEquipmentInventory[[#This Row],[ISSUE DATE]],"")</f>
        <v>18</v>
      </c>
    </row>
    <row r="27" spans="2:6" x14ac:dyDescent="0.25">
      <c r="B27" s="6" t="s">
        <v>21</v>
      </c>
      <c r="C27" s="6" t="s">
        <v>43</v>
      </c>
      <c r="D27" s="6" t="s">
        <v>56</v>
      </c>
      <c r="E27" s="7">
        <f ca="1">TODAY()-283</f>
        <v>41655</v>
      </c>
      <c r="F27" s="8">
        <f ca="1">IF(tblEquipmentInventory[[#This Row],[ISSUE DATE]]&lt;&gt;"",TODAY()-tblEquipmentInventory[[#This Row],[ISSUE DATE]],"")</f>
        <v>283</v>
      </c>
    </row>
    <row r="28" spans="2:6" x14ac:dyDescent="0.25">
      <c r="B28" s="6" t="s">
        <v>22</v>
      </c>
      <c r="C28" s="6" t="s">
        <v>41</v>
      </c>
      <c r="D28" s="6" t="s">
        <v>57</v>
      </c>
      <c r="E28" s="7">
        <f ca="1">TODAY()-479</f>
        <v>41459</v>
      </c>
      <c r="F28" s="8">
        <f ca="1">IF(tblEquipmentInventory[[#This Row],[ISSUE DATE]]&lt;&gt;"",TODAY()-tblEquipmentInventory[[#This Row],[ISSUE DATE]],"")</f>
        <v>479</v>
      </c>
    </row>
    <row r="29" spans="2:6" x14ac:dyDescent="0.25">
      <c r="B29" s="6" t="s">
        <v>23</v>
      </c>
      <c r="C29" s="6" t="s">
        <v>37</v>
      </c>
      <c r="D29" s="6" t="s">
        <v>67</v>
      </c>
      <c r="E29" s="7">
        <f ca="1">TODAY()-355</f>
        <v>41583</v>
      </c>
      <c r="F29" s="8">
        <f ca="1">IF(tblEquipmentInventory[[#This Row],[ISSUE DATE]]&lt;&gt;"",TODAY()-tblEquipmentInventory[[#This Row],[ISSUE DATE]],"")</f>
        <v>355</v>
      </c>
    </row>
    <row r="30" spans="2:6" x14ac:dyDescent="0.25">
      <c r="B30" s="6" t="s">
        <v>24</v>
      </c>
      <c r="C30" s="6" t="s">
        <v>39</v>
      </c>
      <c r="D30" s="6" t="s">
        <v>55</v>
      </c>
      <c r="E30" s="7">
        <f ca="1">TODAY()-28</f>
        <v>41910</v>
      </c>
      <c r="F30" s="8">
        <f ca="1">IF(tblEquipmentInventory[[#This Row],[ISSUE DATE]]&lt;&gt;"",TODAY()-tblEquipmentInventory[[#This Row],[ISSUE DATE]],"")</f>
        <v>28</v>
      </c>
    </row>
    <row r="31" spans="2:6" x14ac:dyDescent="0.25">
      <c r="B31" s="6" t="s">
        <v>25</v>
      </c>
      <c r="C31" s="6" t="s">
        <v>71</v>
      </c>
      <c r="D31" s="6" t="s">
        <v>56</v>
      </c>
      <c r="E31" s="7">
        <f ca="1">TODAY()-28</f>
        <v>41910</v>
      </c>
      <c r="F31" s="8">
        <f ca="1">IF(tblEquipmentInventory[[#This Row],[ISSUE DATE]]&lt;&gt;"",TODAY()-tblEquipmentInventory[[#This Row],[ISSUE DATE]],"")</f>
        <v>28</v>
      </c>
    </row>
    <row r="32" spans="2:6" x14ac:dyDescent="0.25">
      <c r="B32" s="6" t="s">
        <v>26</v>
      </c>
      <c r="C32" s="6" t="s">
        <v>43</v>
      </c>
      <c r="D32" s="6" t="s">
        <v>67</v>
      </c>
      <c r="E32" s="7">
        <f ca="1">TODAY()-736</f>
        <v>41202</v>
      </c>
      <c r="F32" s="8">
        <f ca="1">IF(tblEquipmentInventory[[#This Row],[ISSUE DATE]]&lt;&gt;"",TODAY()-tblEquipmentInventory[[#This Row],[ISSUE DATE]],"")</f>
        <v>736</v>
      </c>
    </row>
    <row r="33" spans="2:6" x14ac:dyDescent="0.25">
      <c r="B33" s="6" t="s">
        <v>27</v>
      </c>
      <c r="C33" s="6" t="s">
        <v>39</v>
      </c>
      <c r="D33" s="6" t="s">
        <v>60</v>
      </c>
      <c r="E33" s="7">
        <f ca="1">TODAY()-68</f>
        <v>41870</v>
      </c>
      <c r="F33" s="8">
        <f ca="1">IF(tblEquipmentInventory[[#This Row],[ISSUE DATE]]&lt;&gt;"",TODAY()-tblEquipmentInventory[[#This Row],[ISSUE DATE]],"")</f>
        <v>68</v>
      </c>
    </row>
    <row r="34" spans="2:6" x14ac:dyDescent="0.25">
      <c r="B34" s="6" t="s">
        <v>28</v>
      </c>
      <c r="C34" s="6" t="s">
        <v>38</v>
      </c>
      <c r="D34" s="6" t="s">
        <v>62</v>
      </c>
      <c r="E34" s="7">
        <f ca="1">TODAY()-67</f>
        <v>41871</v>
      </c>
      <c r="F34" s="8">
        <f ca="1">IF(tblEquipmentInventory[[#This Row],[ISSUE DATE]]&lt;&gt;"",TODAY()-tblEquipmentInventory[[#This Row],[ISSUE DATE]],"")</f>
        <v>67</v>
      </c>
    </row>
    <row r="35" spans="2:6" x14ac:dyDescent="0.25">
      <c r="B35" s="6" t="s">
        <v>29</v>
      </c>
      <c r="C35" s="6" t="s">
        <v>72</v>
      </c>
      <c r="D35" s="6" t="s">
        <v>51</v>
      </c>
      <c r="E35" s="7">
        <f ca="1">TODAY()-149</f>
        <v>41789</v>
      </c>
      <c r="F35" s="8">
        <f ca="1">IF(tblEquipmentInventory[[#This Row],[ISSUE DATE]]&lt;&gt;"",TODAY()-tblEquipmentInventory[[#This Row],[ISSUE DATE]],"")</f>
        <v>149</v>
      </c>
    </row>
  </sheetData>
  <mergeCells count="2">
    <mergeCell ref="B1:C3"/>
    <mergeCell ref="E1:F1"/>
  </mergeCells>
  <conditionalFormatting sqref="B6:F35">
    <cfRule type="expression" dxfId="12" priority="1">
      <formula>$F6&gt;CHOOSE(valHSelection,999999999,90,30,365)</formula>
    </cfRule>
  </conditionalFormatting>
  <dataValidations count="2">
    <dataValidation type="list" allowBlank="1" showInputMessage="1" sqref="D6:D35">
      <formula1>lstEmployees</formula1>
    </dataValidation>
    <dataValidation type="list" allowBlank="1" showInputMessage="1" sqref="C6:C35">
      <formula1>lstItems</formula1>
    </dataValidation>
  </dataValidations>
  <printOptions horizontalCentered="1"/>
  <pageMargins left="0.25" right="0.25" top="0.75" bottom="0.75" header="0.3" footer="0.3"/>
  <pageSetup scale="81" fitToHeight="0" orientation="portrait" r:id="rId1"/>
  <headerFooter differentFirst="1">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1">
              <controlPr defaultSize="0" autoFill="0" autoLine="0" autoPict="0" altText="no highlighting option">
                <anchor moveWithCells="1">
                  <from>
                    <xdr:col>4</xdr:col>
                    <xdr:colOff>85725</xdr:colOff>
                    <xdr:row>2</xdr:row>
                    <xdr:rowOff>57150</xdr:rowOff>
                  </from>
                  <to>
                    <xdr:col>5</xdr:col>
                    <xdr:colOff>0</xdr:colOff>
                    <xdr:row>2</xdr:row>
                    <xdr:rowOff>228600</xdr:rowOff>
                  </to>
                </anchor>
              </controlPr>
            </control>
          </mc:Choice>
        </mc:AlternateContent>
        <mc:AlternateContent xmlns:mc="http://schemas.openxmlformats.org/markup-compatibility/2006">
          <mc:Choice Requires="x14">
            <control shapeId="1030" r:id="rId5" name="Option Button 2">
              <controlPr defaultSize="0" autoFill="0" autoLine="0" autoPict="0" altText="3 months option">
                <anchor moveWithCells="1">
                  <from>
                    <xdr:col>5</xdr:col>
                    <xdr:colOff>257175</xdr:colOff>
                    <xdr:row>2</xdr:row>
                    <xdr:rowOff>57150</xdr:rowOff>
                  </from>
                  <to>
                    <xdr:col>6</xdr:col>
                    <xdr:colOff>152400</xdr:colOff>
                    <xdr:row>2</xdr:row>
                    <xdr:rowOff>228600</xdr:rowOff>
                  </to>
                </anchor>
              </controlPr>
            </control>
          </mc:Choice>
        </mc:AlternateContent>
        <mc:AlternateContent xmlns:mc="http://schemas.openxmlformats.org/markup-compatibility/2006">
          <mc:Choice Requires="x14">
            <control shapeId="1031" r:id="rId6" name="Option Button 3">
              <controlPr defaultSize="0" autoFill="0" autoLine="0" autoPict="0" altText="One month option">
                <anchor moveWithCells="1">
                  <from>
                    <xdr:col>4</xdr:col>
                    <xdr:colOff>85725</xdr:colOff>
                    <xdr:row>2</xdr:row>
                    <xdr:rowOff>228600</xdr:rowOff>
                  </from>
                  <to>
                    <xdr:col>4</xdr:col>
                    <xdr:colOff>1276350</xdr:colOff>
                    <xdr:row>2</xdr:row>
                    <xdr:rowOff>409575</xdr:rowOff>
                  </to>
                </anchor>
              </controlPr>
            </control>
          </mc:Choice>
        </mc:AlternateContent>
        <mc:AlternateContent xmlns:mc="http://schemas.openxmlformats.org/markup-compatibility/2006">
          <mc:Choice Requires="x14">
            <control shapeId="1032" r:id="rId7" name="Option button 4">
              <controlPr defaultSize="0" autoFill="0" autoLine="0" autoPict="0" altText="One year option">
                <anchor moveWithCells="1">
                  <from>
                    <xdr:col>5</xdr:col>
                    <xdr:colOff>257175</xdr:colOff>
                    <xdr:row>2</xdr:row>
                    <xdr:rowOff>228600</xdr:rowOff>
                  </from>
                  <to>
                    <xdr:col>6</xdr:col>
                    <xdr:colOff>152400</xdr:colOff>
                    <xdr:row>2</xdr:row>
                    <xdr:rowOff>409575</xdr:rowOff>
                  </to>
                </anchor>
              </controlPr>
            </control>
          </mc:Choice>
        </mc:AlternateContent>
      </controls>
    </mc:Choice>
  </mc:AlternateContent>
  <tableParts count="1">
    <tablePart r:id="rId8"/>
  </tableParts>
  <extLst>
    <ext xmlns:x15="http://schemas.microsoft.com/office/spreadsheetml/2010/11/main" uri="{3A4CF648-6AED-40f4-86FF-DC5316D8AED3}">
      <x14:slicerList xmlns:x14="http://schemas.microsoft.com/office/spreadsheetml/2009/9/main">
        <x14:slicer r:id="rId9"/>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D23"/>
  <sheetViews>
    <sheetView showGridLines="0" workbookViewId="0"/>
  </sheetViews>
  <sheetFormatPr defaultRowHeight="15" x14ac:dyDescent="0.25"/>
  <cols>
    <col min="1" max="1" width="2.85546875" customWidth="1"/>
    <col min="2" max="2" width="26.28515625" customWidth="1"/>
    <col min="3" max="3" width="3.5703125" customWidth="1"/>
    <col min="4" max="4" width="24.7109375" customWidth="1"/>
    <col min="5" max="5" width="3.5703125" customWidth="1"/>
    <col min="6" max="6" width="9.140625" customWidth="1"/>
  </cols>
  <sheetData>
    <row r="1" spans="2:4" ht="41.25" customHeight="1" x14ac:dyDescent="0.25"/>
    <row r="2" spans="2:4" ht="41.25" customHeight="1" x14ac:dyDescent="0.25"/>
    <row r="3" spans="2:4" ht="29.25" customHeight="1" x14ac:dyDescent="0.25">
      <c r="B3" s="9" t="s">
        <v>34</v>
      </c>
      <c r="C3" s="3"/>
      <c r="D3" s="9" t="s">
        <v>35</v>
      </c>
    </row>
    <row r="4" spans="2:4" x14ac:dyDescent="0.25">
      <c r="B4" s="6" t="s">
        <v>49</v>
      </c>
      <c r="D4" s="6" t="s">
        <v>36</v>
      </c>
    </row>
    <row r="5" spans="2:4" x14ac:dyDescent="0.25">
      <c r="B5" s="6" t="s">
        <v>50</v>
      </c>
      <c r="D5" s="6" t="s">
        <v>72</v>
      </c>
    </row>
    <row r="6" spans="2:4" x14ac:dyDescent="0.25">
      <c r="B6" s="6" t="s">
        <v>51</v>
      </c>
      <c r="D6" s="6" t="s">
        <v>48</v>
      </c>
    </row>
    <row r="7" spans="2:4" x14ac:dyDescent="0.25">
      <c r="B7" s="6" t="s">
        <v>52</v>
      </c>
      <c r="D7" s="6" t="s">
        <v>44</v>
      </c>
    </row>
    <row r="8" spans="2:4" x14ac:dyDescent="0.25">
      <c r="B8" s="6" t="s">
        <v>53</v>
      </c>
      <c r="D8" s="6" t="s">
        <v>42</v>
      </c>
    </row>
    <row r="9" spans="2:4" x14ac:dyDescent="0.25">
      <c r="B9" s="6" t="s">
        <v>54</v>
      </c>
      <c r="D9" s="6" t="s">
        <v>40</v>
      </c>
    </row>
    <row r="10" spans="2:4" x14ac:dyDescent="0.25">
      <c r="B10" s="6" t="s">
        <v>55</v>
      </c>
      <c r="D10" s="6" t="s">
        <v>45</v>
      </c>
    </row>
    <row r="11" spans="2:4" x14ac:dyDescent="0.25">
      <c r="B11" s="6" t="s">
        <v>56</v>
      </c>
      <c r="D11" s="6" t="s">
        <v>43</v>
      </c>
    </row>
    <row r="12" spans="2:4" x14ac:dyDescent="0.25">
      <c r="B12" s="6" t="s">
        <v>57</v>
      </c>
      <c r="D12" s="6" t="s">
        <v>37</v>
      </c>
    </row>
    <row r="13" spans="2:4" x14ac:dyDescent="0.25">
      <c r="B13" s="6" t="s">
        <v>58</v>
      </c>
      <c r="D13" s="6" t="s">
        <v>46</v>
      </c>
    </row>
    <row r="14" spans="2:4" x14ac:dyDescent="0.25">
      <c r="B14" s="6" t="s">
        <v>59</v>
      </c>
      <c r="D14" s="6" t="s">
        <v>38</v>
      </c>
    </row>
    <row r="15" spans="2:4" x14ac:dyDescent="0.25">
      <c r="B15" s="6" t="s">
        <v>60</v>
      </c>
      <c r="D15" s="6" t="s">
        <v>41</v>
      </c>
    </row>
    <row r="16" spans="2:4" x14ac:dyDescent="0.25">
      <c r="B16" s="6" t="s">
        <v>61</v>
      </c>
      <c r="D16" s="6" t="s">
        <v>39</v>
      </c>
    </row>
    <row r="17" spans="2:4" x14ac:dyDescent="0.25">
      <c r="B17" s="6" t="s">
        <v>62</v>
      </c>
      <c r="D17" s="6" t="s">
        <v>47</v>
      </c>
    </row>
    <row r="18" spans="2:4" x14ac:dyDescent="0.25">
      <c r="B18" s="6" t="s">
        <v>63</v>
      </c>
      <c r="D18" s="6" t="s">
        <v>71</v>
      </c>
    </row>
    <row r="19" spans="2:4" x14ac:dyDescent="0.25">
      <c r="B19" s="6" t="s">
        <v>64</v>
      </c>
    </row>
    <row r="20" spans="2:4" x14ac:dyDescent="0.25">
      <c r="B20" s="6" t="s">
        <v>65</v>
      </c>
    </row>
    <row r="21" spans="2:4" x14ac:dyDescent="0.25">
      <c r="B21" s="6" t="s">
        <v>66</v>
      </c>
    </row>
    <row r="22" spans="2:4" x14ac:dyDescent="0.25">
      <c r="B22" s="6" t="s">
        <v>67</v>
      </c>
    </row>
    <row r="23" spans="2:4" x14ac:dyDescent="0.25">
      <c r="B23" s="6" t="s">
        <v>68</v>
      </c>
    </row>
  </sheetData>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EECB0ED-EF75-487F-B66D-6ADD00ECE4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Equipment Inventory</vt:lpstr>
      <vt:lpstr>Settings</vt:lpstr>
      <vt:lpstr>lstEmployees</vt:lpstr>
      <vt:lpstr>lstItems</vt:lpstr>
      <vt:lpstr>valHSelection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2014-10-26T17:57:12Z</dcterms:created>
  <dcterms:modified xsi:type="dcterms:W3CDTF">2014-10-26T17:57:12Z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TC034274059991</vt:lpwstr>
  </property>
</Properties>
</file>