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enan Çılman\Desktop\SUYEM\İnsan Kaynakları\Şablonlar\"/>
    </mc:Choice>
  </mc:AlternateContent>
  <bookViews>
    <workbookView xWindow="240" yWindow="120" windowWidth="14940" windowHeight="9225"/>
  </bookViews>
  <sheets>
    <sheet name="Intro" sheetId="15" r:id="rId1"/>
    <sheet name="Evaluation Criteria" sheetId="1" r:id="rId2"/>
    <sheet name="Rating System" sheetId="2" r:id="rId3"/>
    <sheet name="Open Position" sheetId="3" r:id="rId4"/>
    <sheet name="Inputs - Candidates" sheetId="4" r:id="rId5"/>
    <sheet name="Ratings Summary" sheetId="5" r:id="rId6"/>
    <sheet name="Candidate 1" sheetId="6" r:id="rId7"/>
    <sheet name="Candidate 2" sheetId="7" r:id="rId8"/>
    <sheet name="Formulas" sheetId="8" r:id="rId9"/>
    <sheet name="(Compute)" sheetId="9" state="hidden" r:id="rId10"/>
    <sheet name="(Tables)" sheetId="10" state="hidden" r:id="rId11"/>
    <sheet name="Labels" sheetId="11" r:id="rId12"/>
    <sheet name="(Import)" sheetId="12" state="hidden" r:id="rId13"/>
  </sheets>
  <definedNames>
    <definedName name="_xlnm.Print_Titles" localSheetId="0">Intro!$1:$4</definedName>
  </definedNames>
  <calcPr calcId="152511"/>
</workbook>
</file>

<file path=xl/calcChain.xml><?xml version="1.0" encoding="utf-8"?>
<calcChain xmlns="http://schemas.openxmlformats.org/spreadsheetml/2006/main">
  <c r="A1" i="1" l="1"/>
  <c r="A2" i="1"/>
  <c r="A3" i="1"/>
  <c r="A4" i="1"/>
  <c r="A5" i="1"/>
  <c r="A6" i="1"/>
  <c r="A7" i="1"/>
  <c r="A8" i="1"/>
  <c r="A10" i="1"/>
  <c r="A11" i="1"/>
  <c r="A13" i="1"/>
  <c r="A14" i="1"/>
  <c r="A15" i="1"/>
  <c r="A16" i="1"/>
  <c r="A17" i="1"/>
  <c r="B17" i="1"/>
  <c r="A18" i="1"/>
  <c r="B18" i="1"/>
  <c r="A19" i="1"/>
  <c r="B19" i="1"/>
  <c r="H5" i="12" s="1"/>
  <c r="A20" i="1"/>
  <c r="B20" i="1"/>
  <c r="A21" i="1"/>
  <c r="A22" i="1"/>
  <c r="B22" i="1"/>
  <c r="A23" i="1"/>
  <c r="B23" i="1"/>
  <c r="N5" i="12" s="1"/>
  <c r="A26" i="1"/>
  <c r="A27" i="1"/>
  <c r="A28" i="1"/>
  <c r="A29" i="1"/>
  <c r="A30" i="1"/>
  <c r="B30" i="1"/>
  <c r="A31" i="1"/>
  <c r="B31" i="1"/>
  <c r="A32" i="1"/>
  <c r="B32" i="1"/>
  <c r="A33" i="1"/>
  <c r="B33" i="1"/>
  <c r="V5" i="12" s="1"/>
  <c r="A34" i="1"/>
  <c r="A35" i="1"/>
  <c r="B35" i="1"/>
  <c r="A36" i="1"/>
  <c r="B36" i="1"/>
  <c r="Z5" i="12" s="1"/>
  <c r="A1" i="2"/>
  <c r="A2" i="2"/>
  <c r="A3" i="2"/>
  <c r="A4" i="2"/>
  <c r="A5" i="2"/>
  <c r="A6" i="2"/>
  <c r="A7" i="2"/>
  <c r="B8" i="2"/>
  <c r="D8" i="2"/>
  <c r="E8" i="2"/>
  <c r="F8" i="2"/>
  <c r="B9" i="2"/>
  <c r="C9" i="2"/>
  <c r="F9" i="2"/>
  <c r="G9" i="2"/>
  <c r="A10" i="2"/>
  <c r="A11" i="2"/>
  <c r="A12" i="2"/>
  <c r="A13" i="2"/>
  <c r="A14" i="2"/>
  <c r="A15" i="2"/>
  <c r="A16" i="2"/>
  <c r="A17" i="2"/>
  <c r="A18" i="2"/>
  <c r="A19" i="2"/>
  <c r="A20" i="2"/>
  <c r="A21" i="2"/>
  <c r="A24" i="2"/>
  <c r="A25" i="2"/>
  <c r="B26" i="2"/>
  <c r="D26" i="2"/>
  <c r="E26" i="2"/>
  <c r="F26" i="2"/>
  <c r="B27" i="2"/>
  <c r="C27" i="2"/>
  <c r="F27" i="2"/>
  <c r="G27" i="2"/>
  <c r="A28" i="2"/>
  <c r="A29" i="2"/>
  <c r="A30" i="2"/>
  <c r="B30" i="2"/>
  <c r="C30" i="2"/>
  <c r="D30" i="2"/>
  <c r="AF5" i="12" s="1"/>
  <c r="E30" i="2"/>
  <c r="AH5" i="12" s="1"/>
  <c r="F30" i="2"/>
  <c r="G30" i="2"/>
  <c r="A31" i="2"/>
  <c r="B31" i="2"/>
  <c r="AN5" i="12" s="1"/>
  <c r="C31" i="2"/>
  <c r="D31" i="2"/>
  <c r="E31" i="2"/>
  <c r="AT5" i="12" s="1"/>
  <c r="F31" i="2"/>
  <c r="AV5" i="12" s="1"/>
  <c r="G31" i="2"/>
  <c r="A32" i="2"/>
  <c r="C32" i="2"/>
  <c r="E32" i="2"/>
  <c r="A33" i="2"/>
  <c r="B33" i="2"/>
  <c r="C33" i="2"/>
  <c r="BB5" i="12" s="1"/>
  <c r="D33" i="2"/>
  <c r="BD5" i="12" s="1"/>
  <c r="E33" i="2"/>
  <c r="F33" i="2"/>
  <c r="G33" i="2"/>
  <c r="BJ5" i="12" s="1"/>
  <c r="A34" i="2"/>
  <c r="B34" i="2"/>
  <c r="C34" i="2"/>
  <c r="D34" i="2"/>
  <c r="E34" i="2"/>
  <c r="F6" i="12" s="1"/>
  <c r="F34" i="2"/>
  <c r="G34" i="2"/>
  <c r="A35" i="2"/>
  <c r="A36" i="2"/>
  <c r="B36" i="2"/>
  <c r="C36" i="2"/>
  <c r="D36" i="2"/>
  <c r="P6" i="12" s="1"/>
  <c r="E36" i="2"/>
  <c r="R6" i="12" s="1"/>
  <c r="F36" i="2"/>
  <c r="G36" i="2"/>
  <c r="A37" i="2"/>
  <c r="B37" i="2"/>
  <c r="X6" i="12" s="1"/>
  <c r="C37" i="2"/>
  <c r="D37" i="2"/>
  <c r="E37" i="2"/>
  <c r="AD6" i="12" s="1"/>
  <c r="F37" i="2"/>
  <c r="AF6" i="12" s="1"/>
  <c r="G37" i="2"/>
  <c r="A38" i="2"/>
  <c r="C38" i="2"/>
  <c r="A39" i="2"/>
  <c r="A1" i="3"/>
  <c r="A2" i="3"/>
  <c r="A3" i="3"/>
  <c r="A4" i="3"/>
  <c r="A5" i="3"/>
  <c r="A6" i="3"/>
  <c r="A7" i="3"/>
  <c r="A8" i="3"/>
  <c r="D8" i="3"/>
  <c r="D9" i="3"/>
  <c r="A10" i="3"/>
  <c r="D10" i="3"/>
  <c r="E10" i="3"/>
  <c r="D11" i="3"/>
  <c r="E11" i="3"/>
  <c r="A12" i="3"/>
  <c r="D12" i="3"/>
  <c r="E12" i="3"/>
  <c r="D13" i="3"/>
  <c r="E13" i="3"/>
  <c r="AV6" i="12" s="1"/>
  <c r="D14" i="3"/>
  <c r="D15" i="3"/>
  <c r="E15" i="3"/>
  <c r="D16" i="3"/>
  <c r="E16" i="3"/>
  <c r="A19" i="3"/>
  <c r="A20" i="3"/>
  <c r="A21" i="3"/>
  <c r="D21" i="3"/>
  <c r="A22" i="3"/>
  <c r="D22" i="3"/>
  <c r="A23" i="3"/>
  <c r="B23" i="3"/>
  <c r="D23" i="3"/>
  <c r="A24" i="3"/>
  <c r="B24" i="3"/>
  <c r="B25" i="3" s="1"/>
  <c r="D24" i="3"/>
  <c r="A25" i="3"/>
  <c r="D25" i="3"/>
  <c r="A26" i="3"/>
  <c r="B26" i="3"/>
  <c r="D26" i="3"/>
  <c r="A27" i="3"/>
  <c r="B27" i="3"/>
  <c r="D27" i="3"/>
  <c r="A28" i="3"/>
  <c r="D28" i="3"/>
  <c r="A29" i="3"/>
  <c r="B29" i="3"/>
  <c r="D29" i="3"/>
  <c r="A30" i="3"/>
  <c r="B30" i="3"/>
  <c r="BL6" i="12" s="1"/>
  <c r="D30" i="3"/>
  <c r="A31" i="3"/>
  <c r="D31" i="3"/>
  <c r="A32" i="3"/>
  <c r="D32" i="3"/>
  <c r="A1" i="4"/>
  <c r="A2" i="4"/>
  <c r="A3" i="4"/>
  <c r="A4" i="4"/>
  <c r="A5" i="4"/>
  <c r="A6" i="4"/>
  <c r="A7" i="4"/>
  <c r="A8" i="4"/>
  <c r="C8" i="4"/>
  <c r="A9" i="4"/>
  <c r="B9" i="4"/>
  <c r="A10" i="4"/>
  <c r="B10" i="4"/>
  <c r="C8" i="5" s="1"/>
  <c r="B12" i="4"/>
  <c r="C12" i="4"/>
  <c r="A13" i="4"/>
  <c r="A14" i="4"/>
  <c r="A15" i="4"/>
  <c r="A16" i="4"/>
  <c r="A17" i="4"/>
  <c r="A18" i="4"/>
  <c r="A19" i="4"/>
  <c r="A20" i="4"/>
  <c r="A21" i="4"/>
  <c r="A22" i="4"/>
  <c r="A23" i="4"/>
  <c r="A24" i="4"/>
  <c r="A27" i="4"/>
  <c r="A28" i="4"/>
  <c r="B29" i="4"/>
  <c r="C29" i="4"/>
  <c r="A30" i="4"/>
  <c r="A31" i="4"/>
  <c r="A32" i="4"/>
  <c r="B32" i="4"/>
  <c r="B15" i="4"/>
  <c r="C32" i="4"/>
  <c r="C14" i="6" s="1"/>
  <c r="A33" i="4"/>
  <c r="B33" i="4"/>
  <c r="B16" i="4"/>
  <c r="C33" i="4"/>
  <c r="P7" i="12" s="1"/>
  <c r="C15" i="6"/>
  <c r="A34" i="4"/>
  <c r="B34" i="4"/>
  <c r="B18" i="4" s="1"/>
  <c r="C34" i="4"/>
  <c r="C17" i="6" s="1"/>
  <c r="A35" i="4"/>
  <c r="B35" i="4"/>
  <c r="B19" i="4" s="1"/>
  <c r="C35" i="4"/>
  <c r="A36" i="4"/>
  <c r="A37" i="4"/>
  <c r="B37" i="4"/>
  <c r="B21" i="4" s="1"/>
  <c r="C37" i="4"/>
  <c r="A38" i="4"/>
  <c r="B38" i="4"/>
  <c r="B22" i="4" s="1"/>
  <c r="C38" i="4"/>
  <c r="A39" i="4"/>
  <c r="A40" i="4"/>
  <c r="A41" i="4"/>
  <c r="B41" i="4"/>
  <c r="C15" i="4"/>
  <c r="C41" i="4"/>
  <c r="A42" i="4"/>
  <c r="B42" i="4"/>
  <c r="C16" i="4"/>
  <c r="C42" i="4"/>
  <c r="C15" i="7" s="1"/>
  <c r="A43" i="4"/>
  <c r="B43" i="4"/>
  <c r="C18" i="4"/>
  <c r="C43" i="4"/>
  <c r="A44" i="4"/>
  <c r="B44" i="4"/>
  <c r="C19" i="4"/>
  <c r="C44" i="4"/>
  <c r="C18" i="7" s="1"/>
  <c r="A45" i="4"/>
  <c r="A46" i="4"/>
  <c r="B46" i="4"/>
  <c r="C21" i="4" s="1"/>
  <c r="C46" i="4"/>
  <c r="C20" i="7" s="1"/>
  <c r="A47" i="4"/>
  <c r="B47" i="4"/>
  <c r="C22" i="4" s="1"/>
  <c r="C47" i="4"/>
  <c r="A48" i="4"/>
  <c r="A49" i="4"/>
  <c r="A1" i="5"/>
  <c r="A2" i="5"/>
  <c r="A3" i="5"/>
  <c r="A4" i="5"/>
  <c r="A5" i="5"/>
  <c r="A6" i="5"/>
  <c r="C6" i="5"/>
  <c r="D6" i="5"/>
  <c r="A7" i="5"/>
  <c r="C7" i="5"/>
  <c r="D7" i="5"/>
  <c r="A8" i="5"/>
  <c r="D8" i="5"/>
  <c r="B10" i="5"/>
  <c r="C10" i="5"/>
  <c r="A11" i="5"/>
  <c r="A12" i="5"/>
  <c r="A13" i="5"/>
  <c r="A14" i="5"/>
  <c r="A15" i="5"/>
  <c r="A16" i="5"/>
  <c r="A17" i="5"/>
  <c r="A18" i="5"/>
  <c r="A19" i="5"/>
  <c r="A20" i="5"/>
  <c r="A21" i="5"/>
  <c r="A22" i="5"/>
  <c r="A1" i="6"/>
  <c r="A2" i="6"/>
  <c r="A3" i="6"/>
  <c r="A4" i="6"/>
  <c r="A5" i="6"/>
  <c r="A6" i="6"/>
  <c r="A7" i="6"/>
  <c r="A8" i="6"/>
  <c r="A9" i="6"/>
  <c r="B9" i="6"/>
  <c r="A10" i="6"/>
  <c r="B10" i="6"/>
  <c r="B12" i="6"/>
  <c r="C12" i="6"/>
  <c r="A13" i="6"/>
  <c r="A14" i="6"/>
  <c r="A15" i="6"/>
  <c r="A16" i="6"/>
  <c r="A17" i="6"/>
  <c r="A18" i="6"/>
  <c r="C18" i="6"/>
  <c r="A19" i="6"/>
  <c r="A20" i="6"/>
  <c r="C20" i="6"/>
  <c r="A21" i="6"/>
  <c r="C21" i="6"/>
  <c r="A22" i="6"/>
  <c r="A23" i="6"/>
  <c r="A1" i="7"/>
  <c r="N4" i="12" s="1"/>
  <c r="A2" i="7"/>
  <c r="A3" i="7"/>
  <c r="A4" i="7"/>
  <c r="A5" i="7"/>
  <c r="A6" i="7"/>
  <c r="A7" i="7"/>
  <c r="A8" i="7"/>
  <c r="A9" i="7"/>
  <c r="B9" i="7"/>
  <c r="A10" i="7"/>
  <c r="B10" i="7"/>
  <c r="B12" i="7"/>
  <c r="C12" i="7"/>
  <c r="A13" i="7"/>
  <c r="A14" i="7"/>
  <c r="C14" i="7"/>
  <c r="A15" i="7"/>
  <c r="A16" i="7"/>
  <c r="A17" i="7"/>
  <c r="C17" i="7"/>
  <c r="A18" i="7"/>
  <c r="A19" i="7"/>
  <c r="A20" i="7"/>
  <c r="A21" i="7"/>
  <c r="C21" i="7"/>
  <c r="A22" i="7"/>
  <c r="A23" i="7"/>
  <c r="A1" i="8"/>
  <c r="A2" i="8"/>
  <c r="A3" i="8"/>
  <c r="A4" i="8"/>
  <c r="A5" i="8"/>
  <c r="B7" i="8"/>
  <c r="B9" i="8"/>
  <c r="B12" i="8"/>
  <c r="B14" i="8"/>
  <c r="B16" i="8"/>
  <c r="B18" i="8"/>
  <c r="B20" i="8"/>
  <c r="B22" i="8"/>
  <c r="B24" i="8"/>
  <c r="B26" i="8"/>
  <c r="B28" i="8"/>
  <c r="B30" i="8"/>
  <c r="B32" i="8"/>
  <c r="B34" i="8"/>
  <c r="B36" i="8"/>
  <c r="B38" i="8"/>
  <c r="B40" i="8"/>
  <c r="B42" i="8"/>
  <c r="A1" i="9"/>
  <c r="A2" i="9"/>
  <c r="A3" i="9"/>
  <c r="A4" i="9"/>
  <c r="A5" i="9"/>
  <c r="A6" i="9"/>
  <c r="B7" i="9"/>
  <c r="C7" i="9"/>
  <c r="A8" i="9"/>
  <c r="A9" i="9"/>
  <c r="A10" i="9"/>
  <c r="A11" i="9"/>
  <c r="A12" i="9"/>
  <c r="A13" i="9"/>
  <c r="A14" i="9"/>
  <c r="A15" i="9"/>
  <c r="A16" i="9"/>
  <c r="A17" i="9"/>
  <c r="A18" i="9"/>
  <c r="A1" i="10"/>
  <c r="T4" i="12" s="1"/>
  <c r="A2" i="10"/>
  <c r="A3" i="10"/>
  <c r="A4" i="10"/>
  <c r="A5" i="10"/>
  <c r="A6" i="10"/>
  <c r="B7" i="10"/>
  <c r="C7" i="10"/>
  <c r="A8" i="10"/>
  <c r="A9" i="10"/>
  <c r="A10" i="10"/>
  <c r="A11" i="10"/>
  <c r="A12" i="10"/>
  <c r="A13" i="10"/>
  <c r="A14" i="10"/>
  <c r="A15" i="10"/>
  <c r="A16" i="10"/>
  <c r="A17" i="10"/>
  <c r="A18" i="10"/>
  <c r="A1" i="11"/>
  <c r="V4" i="12"/>
  <c r="A2" i="11"/>
  <c r="A3" i="11"/>
  <c r="A4" i="11"/>
  <c r="A5" i="11"/>
  <c r="B1" i="12"/>
  <c r="D1" i="12"/>
  <c r="F1" i="12"/>
  <c r="H1" i="12"/>
  <c r="J1" i="12"/>
  <c r="L1" i="12"/>
  <c r="N1" i="12"/>
  <c r="P1" i="12"/>
  <c r="R1" i="12"/>
  <c r="T1" i="12"/>
  <c r="V1" i="12"/>
  <c r="X1" i="12"/>
  <c r="Z1" i="12"/>
  <c r="AB1" i="12"/>
  <c r="AD1" i="12"/>
  <c r="AF1" i="12"/>
  <c r="AH1" i="12"/>
  <c r="AJ1" i="12"/>
  <c r="AL1" i="12"/>
  <c r="AN1" i="12"/>
  <c r="AP1" i="12"/>
  <c r="AR1" i="12"/>
  <c r="AT1" i="12"/>
  <c r="AV1" i="12"/>
  <c r="AX1" i="12"/>
  <c r="AZ1" i="12"/>
  <c r="BB1" i="12"/>
  <c r="BD1" i="12"/>
  <c r="BF1" i="12"/>
  <c r="BH1" i="12"/>
  <c r="BJ1" i="12"/>
  <c r="BL1" i="12"/>
  <c r="B2" i="12"/>
  <c r="D2" i="12"/>
  <c r="F2" i="12"/>
  <c r="H2" i="12"/>
  <c r="J2" i="12"/>
  <c r="L2" i="12"/>
  <c r="N2" i="12"/>
  <c r="P2" i="12"/>
  <c r="R2" i="12"/>
  <c r="T2" i="12"/>
  <c r="V2" i="12"/>
  <c r="X2" i="12"/>
  <c r="Z2" i="12"/>
  <c r="AB2" i="12"/>
  <c r="AD2" i="12"/>
  <c r="AF2" i="12"/>
  <c r="AH2" i="12"/>
  <c r="AJ2" i="12"/>
  <c r="AL2" i="12"/>
  <c r="AN2" i="12"/>
  <c r="AP2" i="12"/>
  <c r="AR2" i="12"/>
  <c r="AT2" i="12"/>
  <c r="AV2" i="12"/>
  <c r="AX2" i="12"/>
  <c r="AZ2" i="12"/>
  <c r="BB2" i="12"/>
  <c r="BD2" i="12"/>
  <c r="BF2" i="12"/>
  <c r="BH2" i="12"/>
  <c r="BJ2" i="12"/>
  <c r="BL2" i="12"/>
  <c r="B3" i="12"/>
  <c r="D3" i="12"/>
  <c r="F3" i="12"/>
  <c r="H3" i="12"/>
  <c r="J3" i="12"/>
  <c r="L3" i="12"/>
  <c r="N3" i="12"/>
  <c r="P3" i="12"/>
  <c r="R3" i="12"/>
  <c r="T3" i="12"/>
  <c r="V3" i="12"/>
  <c r="B4" i="12"/>
  <c r="D4" i="12"/>
  <c r="F4" i="12"/>
  <c r="H4" i="12"/>
  <c r="J4" i="12"/>
  <c r="L4" i="12"/>
  <c r="P4" i="12"/>
  <c r="R4" i="12"/>
  <c r="X4" i="12"/>
  <c r="B5" i="12"/>
  <c r="D5" i="12"/>
  <c r="F5" i="12"/>
  <c r="J5" i="12"/>
  <c r="L5" i="12"/>
  <c r="P5" i="12"/>
  <c r="R5" i="12"/>
  <c r="T5" i="12"/>
  <c r="X5" i="12"/>
  <c r="AB5" i="12"/>
  <c r="AD5" i="12"/>
  <c r="AJ5" i="12"/>
  <c r="AL5" i="12"/>
  <c r="AP5" i="12"/>
  <c r="AR5" i="12"/>
  <c r="AX5" i="12"/>
  <c r="AZ5" i="12"/>
  <c r="BF5" i="12"/>
  <c r="BH5" i="12"/>
  <c r="BL5" i="12"/>
  <c r="B6" i="12"/>
  <c r="D6" i="12"/>
  <c r="H6" i="12"/>
  <c r="J6" i="12"/>
  <c r="L6" i="12"/>
  <c r="N6" i="12"/>
  <c r="T6" i="12"/>
  <c r="V6" i="12"/>
  <c r="Z6" i="12"/>
  <c r="AB6" i="12"/>
  <c r="AH6" i="12"/>
  <c r="AJ6" i="12"/>
  <c r="AL6" i="12"/>
  <c r="AN6" i="12"/>
  <c r="AP6" i="12"/>
  <c r="AR6" i="12"/>
  <c r="AT6" i="12"/>
  <c r="AX6" i="12"/>
  <c r="AZ6" i="12"/>
  <c r="BB6" i="12"/>
  <c r="BF6" i="12"/>
  <c r="BH6" i="12"/>
  <c r="BJ6" i="12"/>
  <c r="B7" i="12"/>
  <c r="D7" i="12"/>
  <c r="F7" i="12"/>
  <c r="H7" i="12"/>
  <c r="J7" i="12"/>
  <c r="L7" i="12"/>
  <c r="N7" i="12"/>
  <c r="R7" i="12"/>
  <c r="T7" i="12"/>
  <c r="V7" i="12"/>
  <c r="X7" i="12"/>
  <c r="Z7" i="12"/>
  <c r="AB7" i="12"/>
  <c r="AF7" i="12"/>
  <c r="AH7" i="12"/>
  <c r="AJ7" i="12"/>
  <c r="AL7" i="12"/>
  <c r="AP7" i="12"/>
  <c r="AR7" i="12"/>
  <c r="AT7" i="12"/>
  <c r="AX7" i="12"/>
  <c r="AZ7" i="12"/>
  <c r="BB7" i="12"/>
  <c r="BD7" i="12"/>
  <c r="B17" i="7"/>
  <c r="C16" i="5"/>
  <c r="B14" i="5"/>
  <c r="B15" i="6"/>
  <c r="B18" i="7"/>
  <c r="C17" i="5"/>
  <c r="C13" i="5"/>
  <c r="B14" i="7"/>
  <c r="C14" i="5"/>
  <c r="B15" i="7"/>
  <c r="B13" i="5"/>
  <c r="B14" i="6"/>
  <c r="E38" i="2" l="1"/>
  <c r="E39" i="2" s="1"/>
  <c r="E18" i="2" s="1"/>
  <c r="B31" i="3"/>
  <c r="B32" i="3" s="1"/>
  <c r="AV7" i="12"/>
  <c r="AN7" i="12"/>
  <c r="BD6" i="12"/>
  <c r="AD7" i="12"/>
  <c r="F38" i="2"/>
  <c r="B38" i="2"/>
  <c r="F32" i="2"/>
  <c r="C39" i="2"/>
  <c r="E20" i="2"/>
  <c r="G32" i="2"/>
  <c r="B32" i="2"/>
  <c r="B20" i="7"/>
  <c r="C19" i="5"/>
  <c r="B17" i="6"/>
  <c r="B16" i="5"/>
  <c r="C16" i="2"/>
  <c r="C21" i="2"/>
  <c r="C14" i="2"/>
  <c r="C12" i="2"/>
  <c r="C19" i="2"/>
  <c r="C15" i="2"/>
  <c r="C18" i="2"/>
  <c r="C20" i="2"/>
  <c r="C20" i="5"/>
  <c r="B21" i="7"/>
  <c r="B19" i="5"/>
  <c r="B20" i="6"/>
  <c r="B17" i="5"/>
  <c r="B18" i="6"/>
  <c r="B21" i="6"/>
  <c r="B20" i="5"/>
  <c r="F39" i="2"/>
  <c r="F20" i="2" s="1"/>
  <c r="C13" i="2"/>
  <c r="B39" i="2"/>
  <c r="E12" i="2"/>
  <c r="E21" i="2"/>
  <c r="E19" i="2"/>
  <c r="G38" i="2"/>
  <c r="G39" i="2" s="1"/>
  <c r="D32" i="2"/>
  <c r="E15" i="2"/>
  <c r="E16" i="2"/>
  <c r="E14" i="2"/>
  <c r="E13" i="2"/>
  <c r="D38" i="2"/>
  <c r="E25" i="3" l="1"/>
  <c r="E30" i="3"/>
  <c r="E24" i="3"/>
  <c r="E26" i="3"/>
  <c r="C12" i="9" s="1"/>
  <c r="E31" i="3"/>
  <c r="E29" i="3"/>
  <c r="E23" i="3"/>
  <c r="E27" i="3"/>
  <c r="C13" i="10" s="1"/>
  <c r="E32" i="3"/>
  <c r="B12" i="10"/>
  <c r="G16" i="2"/>
  <c r="G18" i="2"/>
  <c r="G12" i="2"/>
  <c r="G15" i="2"/>
  <c r="G21" i="2"/>
  <c r="G13" i="2"/>
  <c r="C16" i="10"/>
  <c r="B16" i="9"/>
  <c r="B16" i="10"/>
  <c r="C16" i="9"/>
  <c r="D39" i="2"/>
  <c r="D20" i="2" s="1"/>
  <c r="G20" i="2"/>
  <c r="B10" i="10"/>
  <c r="C10" i="10"/>
  <c r="B10" i="9"/>
  <c r="C10" i="9"/>
  <c r="G19" i="2"/>
  <c r="B21" i="2"/>
  <c r="B19" i="2"/>
  <c r="B15" i="2"/>
  <c r="B12" i="2"/>
  <c r="B16" i="2"/>
  <c r="B13" i="2"/>
  <c r="B18" i="2"/>
  <c r="B20" i="2"/>
  <c r="G14" i="2"/>
  <c r="C15" i="9"/>
  <c r="C17" i="9" s="1"/>
  <c r="C15" i="10"/>
  <c r="B15" i="9"/>
  <c r="B17" i="9" s="1"/>
  <c r="B15" i="10"/>
  <c r="B17" i="10" s="1"/>
  <c r="B14" i="2"/>
  <c r="F14" i="2"/>
  <c r="F18" i="2"/>
  <c r="F21" i="2"/>
  <c r="F19" i="2"/>
  <c r="F16" i="2"/>
  <c r="F12" i="2"/>
  <c r="F13" i="2"/>
  <c r="F15" i="2"/>
  <c r="B13" i="10"/>
  <c r="B9" i="10"/>
  <c r="C9" i="10"/>
  <c r="C11" i="10" s="1"/>
  <c r="B9" i="9"/>
  <c r="C9" i="9"/>
  <c r="C11" i="9" s="1"/>
  <c r="B11" i="9" l="1"/>
  <c r="B13" i="9"/>
  <c r="B12" i="9"/>
  <c r="C18" i="9"/>
  <c r="B8" i="5" s="1"/>
  <c r="B8" i="7" s="1"/>
  <c r="C13" i="9"/>
  <c r="C12" i="10"/>
  <c r="B21" i="5"/>
  <c r="B22" i="6"/>
  <c r="B23" i="4"/>
  <c r="D13" i="2"/>
  <c r="D16" i="2"/>
  <c r="D21" i="2"/>
  <c r="D19" i="2"/>
  <c r="D18" i="2"/>
  <c r="D12" i="2"/>
  <c r="D15" i="2"/>
  <c r="C15" i="5"/>
  <c r="B16" i="7"/>
  <c r="C17" i="4"/>
  <c r="B11" i="10"/>
  <c r="C17" i="10"/>
  <c r="D14" i="2"/>
  <c r="B18" i="9" l="1"/>
  <c r="B7" i="5" s="1"/>
  <c r="B8" i="6" s="1"/>
  <c r="C21" i="5"/>
  <c r="B22" i="7"/>
  <c r="C23" i="4"/>
  <c r="B18" i="10"/>
  <c r="B16" i="6"/>
  <c r="B17" i="4"/>
  <c r="B15" i="5"/>
  <c r="C18" i="10"/>
  <c r="B22" i="5" l="1"/>
  <c r="B23" i="6"/>
  <c r="B24" i="4"/>
  <c r="C22" i="5"/>
  <c r="B23" i="7"/>
  <c r="C24" i="4"/>
</calcChain>
</file>

<file path=xl/comments1.xml><?xml version="1.0" encoding="utf-8"?>
<comments xmlns="http://schemas.openxmlformats.org/spreadsheetml/2006/main">
  <authors>
    <author>VISTA$</author>
  </authors>
  <commentList>
    <comment ref="A8" authorId="0" shapeId="0">
      <text>
        <r>
          <rPr>
            <b/>
            <sz val="8"/>
            <rFont val="Arial"/>
            <family val="2"/>
          </rPr>
          <t>(variable Organization_Name)</t>
        </r>
      </text>
    </comment>
    <comment ref="A15" authorId="0" shapeId="0">
      <text>
        <r>
          <rPr>
            <b/>
            <sz val="8"/>
            <rFont val="Arial"/>
            <family val="2"/>
          </rPr>
          <t>A pair of text strings for each evaluation
criterion that express (1) what the criterion
means, and (2) what it does not mean
(variable Criteria_Description)</t>
        </r>
      </text>
    </comment>
    <comment ref="A28" authorId="0" shapeId="0">
      <text>
        <r>
          <rPr>
            <b/>
            <sz val="8"/>
            <rFont val="Arial"/>
            <family val="2"/>
          </rPr>
          <t>A pair of text strings for each evaluation
criterion that express (1) what the criterion
means, and (2) what it does not mean
(variable Criteria_Description)</t>
        </r>
      </text>
    </comment>
  </commentList>
</comments>
</file>

<file path=xl/comments2.xml><?xml version="1.0" encoding="utf-8"?>
<comments xmlns="http://schemas.openxmlformats.org/spreadsheetml/2006/main">
  <authors>
    <author>VISTA$</author>
  </authors>
  <commentList>
    <comment ref="A10" authorId="0" shapeId="0">
      <text>
        <r>
          <rPr>
            <b/>
            <sz val="8"/>
            <rFont val="Arial"/>
            <family val="2"/>
          </rPr>
          <t>The weights you assigned to each evaluation
criterion for each job type, but normalized so the
sum of the weights over all criteriaa is 1 for
each job type
(variable Weights_All_Jobs_Normalized)</t>
        </r>
      </text>
    </comment>
    <comment ref="A28" authorId="0" shapeId="0">
      <text>
        <r>
          <rPr>
            <b/>
            <sz val="8"/>
            <rFont val="Arial"/>
            <family val="2"/>
          </rPr>
          <t>Example weights that show how weights of
evaluation criteria can change with the level of
responsiblity of positions. You can edit these if
you wish or leave them. 
(variable Weights_All_Jobs_Input)</t>
        </r>
      </text>
    </comment>
  </commentList>
</comments>
</file>

<file path=xl/comments3.xml><?xml version="1.0" encoding="utf-8"?>
<comments xmlns="http://schemas.openxmlformats.org/spreadsheetml/2006/main">
  <authors>
    <author>VISTA$</author>
  </authors>
  <commentList>
    <comment ref="A8" authorId="0" shapeId="0">
      <text>
        <r>
          <rPr>
            <b/>
            <sz val="8"/>
            <rFont val="Arial"/>
            <family val="2"/>
          </rPr>
          <t>Job title of the open position
(variable Position_Title)</t>
        </r>
      </text>
    </comment>
    <comment ref="D8" authorId="0" shapeId="0">
      <text>
        <r>
          <rPr>
            <b/>
            <sz val="8"/>
            <rFont val="Arial"/>
            <family val="2"/>
          </rPr>
          <t>Put a "1" in one of the job level cells to
indicate the level of reponsibility of the job, or
several positive numbers that add to 1. The
appplication will use the appropriate weights for
this position from the table of dummy weights.
(variable Position_Type)</t>
        </r>
      </text>
    </comment>
    <comment ref="A10" authorId="0" shapeId="0">
      <text>
        <r>
          <rPr>
            <b/>
            <sz val="8"/>
            <rFont val="Arial"/>
            <family val="2"/>
          </rPr>
          <t>Manager who is hiring for the open position
(variable Hiring_Manager)</t>
        </r>
      </text>
    </comment>
    <comment ref="A12" authorId="0" shapeId="0">
      <text>
        <r>
          <rPr>
            <b/>
            <sz val="8"/>
            <rFont val="Arial"/>
            <family val="2"/>
          </rPr>
          <t>Department with the open position
(variable Hiring_Department)</t>
        </r>
      </text>
    </comment>
    <comment ref="A21" authorId="0" shapeId="0">
      <text>
        <r>
          <rPr>
            <b/>
            <sz val="8"/>
            <rFont val="Arial"/>
            <family val="2"/>
          </rPr>
          <t>If you want to use the weights in Dummy_Weights
and the Position_Type designation, then enter
nothing here. If you want to enter your own
weights for the evaluation criteria, do so here,
and the Dummy_Weights and Position_Type will no
longer affect the model. 
(variable Weights_Input)</t>
        </r>
      </text>
    </comment>
    <comment ref="D21" authorId="0" shapeId="0">
      <text>
        <r>
          <rPr>
            <b/>
            <sz val="8"/>
            <rFont val="Arial"/>
            <family val="2"/>
          </rPr>
          <t>The weights you assigned to each evaluation
criterion, but normalized so the sum of all the
weights is 1
(variable Weights_Normalized)</t>
        </r>
      </text>
    </comment>
  </commentList>
</comments>
</file>

<file path=xl/comments4.xml><?xml version="1.0" encoding="utf-8"?>
<comments xmlns="http://schemas.openxmlformats.org/spreadsheetml/2006/main">
  <authors>
    <author>VISTA$</author>
  </authors>
  <commentList>
    <comment ref="A8" authorId="0" shapeId="0">
      <text>
        <r>
          <rPr>
            <b/>
            <sz val="8"/>
            <rFont val="Arial"/>
            <family val="2"/>
          </rPr>
          <t>Probability that each candidate will accept if an
offer is made
(variable Probability_Accept)</t>
        </r>
      </text>
    </comment>
    <comment ref="C8" authorId="0" shapeId="0">
      <text>
        <r>
          <rPr>
            <b/>
            <sz val="8"/>
            <rFont val="Arial"/>
            <family val="2"/>
          </rPr>
          <t>The date on which candidate information was last
updated
(variable Date_Updated)</t>
        </r>
      </text>
    </comment>
    <comment ref="A13" authorId="0" shapeId="0">
      <text>
        <r>
          <rPr>
            <b/>
            <sz val="8"/>
            <rFont val="Arial"/>
            <family val="2"/>
          </rPr>
          <t>Ratings of each candidate for each evaluation
criterion
(variable Candidate_Detail_Ratings)</t>
        </r>
      </text>
    </comment>
    <comment ref="B29" authorId="0" shapeId="0">
      <text>
        <r>
          <rPr>
            <b/>
            <sz val="8"/>
            <rFont val="Arial"/>
            <family val="2"/>
          </rPr>
          <t>Summary rating for each candidate, based on
ratings of each candidate on each evaluation
criterion
(variable Candidate_Detail_Ratings_Input)</t>
        </r>
      </text>
    </comment>
    <comment ref="C29" authorId="0" shapeId="0">
      <text>
        <r>
          <rPr>
            <b/>
            <sz val="8"/>
            <rFont val="Arial"/>
            <family val="2"/>
          </rPr>
          <t>Comments that explain facts and judgments that
support each rating
(variable Candidate_Rating_Comments)</t>
        </r>
      </text>
    </comment>
  </commentList>
</comments>
</file>

<file path=xl/comments5.xml><?xml version="1.0" encoding="utf-8"?>
<comments xmlns="http://schemas.openxmlformats.org/spreadsheetml/2006/main">
  <authors>
    <author>VISTA$</author>
  </authors>
  <commentList>
    <comment ref="A6" authorId="0" shapeId="0">
      <text>
        <r>
          <rPr>
            <b/>
            <sz val="8"/>
            <rFont val="Arial"/>
            <family val="2"/>
          </rPr>
          <t>These are the same ratings as in
Cand_Detail_Ratings_Input, but layed out
differently for display in worksheets.
(variable Cand_Summary_Rating)</t>
        </r>
      </text>
    </comment>
    <comment ref="C6" authorId="0" shapeId="0">
      <text>
        <r>
          <rPr>
            <b/>
            <sz val="8"/>
            <rFont val="Arial"/>
            <family val="2"/>
          </rPr>
          <t>Probability that each candidate will accept if an
offer is made
(variable Probability_Accept)</t>
        </r>
      </text>
    </comment>
    <comment ref="D6" authorId="0" shapeId="0">
      <text>
        <r>
          <rPr>
            <b/>
            <sz val="8"/>
            <rFont val="Arial"/>
            <family val="2"/>
          </rPr>
          <t>The date on which candidate information was last
updated
(variable Date_Updated)</t>
        </r>
      </text>
    </comment>
    <comment ref="A11" authorId="0" shapeId="0">
      <text>
        <r>
          <rPr>
            <b/>
            <sz val="8"/>
            <rFont val="Arial"/>
            <family val="2"/>
          </rPr>
          <t>Ratings of each candidate for each evaluation
criterion
(variable Candidate_Detail_Ratings)</t>
        </r>
      </text>
    </comment>
  </commentList>
</comments>
</file>

<file path=xl/comments6.xml><?xml version="1.0" encoding="utf-8"?>
<comments xmlns="http://schemas.openxmlformats.org/spreadsheetml/2006/main">
  <authors>
    <author>VISTA$</author>
  </authors>
  <commentList>
    <comment ref="A8" authorId="0" shapeId="0">
      <text>
        <r>
          <rPr>
            <b/>
            <sz val="8"/>
            <rFont val="Arial"/>
            <family val="2"/>
          </rPr>
          <t>These are the same ratings as in
Cand_Detail_Ratings_Input, but layed out
differently for display in worksheets.
(variable Cand_Summary_Rating)</t>
        </r>
      </text>
    </comment>
    <comment ref="A9" authorId="0" shapeId="0">
      <text>
        <r>
          <rPr>
            <b/>
            <sz val="8"/>
            <rFont val="Arial"/>
            <family val="2"/>
          </rPr>
          <t>Probability that each candidate will accept if an
offer is made
(variable Probability_Accept)</t>
        </r>
      </text>
    </comment>
    <comment ref="A10" authorId="0" shapeId="0">
      <text>
        <r>
          <rPr>
            <b/>
            <sz val="8"/>
            <rFont val="Arial"/>
            <family val="2"/>
          </rPr>
          <t>The date on which candidate information was last
updated
(variable Date_Updated)</t>
        </r>
      </text>
    </comment>
    <comment ref="B12" authorId="0" shapeId="0">
      <text>
        <r>
          <rPr>
            <b/>
            <sz val="8"/>
            <rFont val="Arial"/>
            <family val="2"/>
          </rPr>
          <t>Ratings of each candidate for each evaluation
criterion
(variable Candidate_Detail_Ratings)</t>
        </r>
      </text>
    </comment>
    <comment ref="C12" authorId="0" shapeId="0">
      <text>
        <r>
          <rPr>
            <b/>
            <sz val="8"/>
            <rFont val="Arial"/>
            <family val="2"/>
          </rPr>
          <t>Comments that explain facts and judgments that
support each rating
(variable Candidate_Rating_Comments)</t>
        </r>
      </text>
    </comment>
  </commentList>
</comments>
</file>

<file path=xl/comments7.xml><?xml version="1.0" encoding="utf-8"?>
<comments xmlns="http://schemas.openxmlformats.org/spreadsheetml/2006/main">
  <authors>
    <author>VISTA$</author>
  </authors>
  <commentList>
    <comment ref="A8" authorId="0" shapeId="0">
      <text>
        <r>
          <rPr>
            <b/>
            <sz val="8"/>
            <rFont val="Arial"/>
            <family val="2"/>
          </rPr>
          <t>These are the same ratings as in
Cand_Detail_Ratings_Input, but layed out
differently for display in worksheets.
(variable Cand_Summary_Rating)</t>
        </r>
      </text>
    </comment>
    <comment ref="A9" authorId="0" shapeId="0">
      <text>
        <r>
          <rPr>
            <b/>
            <sz val="8"/>
            <rFont val="Arial"/>
            <family val="2"/>
          </rPr>
          <t>Probability that each candidate will accept if an
offer is made
(variable Probability_Accept)</t>
        </r>
      </text>
    </comment>
    <comment ref="A10" authorId="0" shapeId="0">
      <text>
        <r>
          <rPr>
            <b/>
            <sz val="8"/>
            <rFont val="Arial"/>
            <family val="2"/>
          </rPr>
          <t>The date on which candidate information was last
updated
(variable Date_Updated)</t>
        </r>
      </text>
    </comment>
    <comment ref="B12" authorId="0" shapeId="0">
      <text>
        <r>
          <rPr>
            <b/>
            <sz val="8"/>
            <rFont val="Arial"/>
            <family val="2"/>
          </rPr>
          <t>Ratings of each candidate for each evaluation
criterion
(variable Candidate_Detail_Ratings)</t>
        </r>
      </text>
    </comment>
    <comment ref="C12" authorId="0" shapeId="0">
      <text>
        <r>
          <rPr>
            <b/>
            <sz val="8"/>
            <rFont val="Arial"/>
            <family val="2"/>
          </rPr>
          <t>Comments that explain facts and judgments that
support each rating
(variable Candidate_Rating_Comments)</t>
        </r>
      </text>
    </comment>
  </commentList>
</comments>
</file>

<file path=xl/comments8.xml><?xml version="1.0" encoding="utf-8"?>
<comments xmlns="http://schemas.openxmlformats.org/spreadsheetml/2006/main">
  <authors>
    <author>VISTA$</author>
  </authors>
  <commentList>
    <comment ref="B7" authorId="0" shapeId="0">
      <text>
        <r>
          <rPr>
            <b/>
            <sz val="8"/>
            <rFont val="Arial"/>
            <family val="2"/>
          </rPr>
          <t>These are the same ratings as in
Cand_Detail_Ratings_Input, but layed out
differently for display in worksheets.
(variable Cand_Summary_Rating)</t>
        </r>
      </text>
    </comment>
    <comment ref="B9" authorId="0" shapeId="0">
      <text>
        <r>
          <rPr>
            <b/>
            <sz val="8"/>
            <rFont val="Arial"/>
            <family val="2"/>
          </rPr>
          <t>Ratings of each candidate for each evaluation
criterion
(variable Candidate_Detail_Ratings)</t>
        </r>
      </text>
    </comment>
    <comment ref="B12" authorId="0" shapeId="0">
      <text>
        <r>
          <rPr>
            <b/>
            <sz val="8"/>
            <rFont val="Arial"/>
            <family val="2"/>
          </rPr>
          <t>Summary rating for each candidate, based on
ratings of each candidate on each evaluation
criterion
(variable Candidate_Detail_Ratings_Input)</t>
        </r>
      </text>
    </comment>
    <comment ref="B14" authorId="0" shapeId="0">
      <text>
        <r>
          <rPr>
            <b/>
            <sz val="8"/>
            <rFont val="Arial"/>
            <family val="2"/>
          </rPr>
          <t>Quality points for each candidate, defined as the
weighted sum of ratings for a candidate
(variable Candidate_Quality_Points)</t>
        </r>
      </text>
    </comment>
    <comment ref="B16" authorId="0" shapeId="0">
      <text>
        <r>
          <rPr>
            <b/>
            <sz val="8"/>
            <rFont val="Arial"/>
            <family val="2"/>
          </rPr>
          <t>Comments that explain facts and judgments that
support each rating
(variable Candidate_Rating_Comments)</t>
        </r>
      </text>
    </comment>
    <comment ref="B18" authorId="0" shapeId="0">
      <text>
        <r>
          <rPr>
            <b/>
            <sz val="8"/>
            <rFont val="Arial"/>
            <family val="2"/>
          </rPr>
          <t>A pair of text strings for each evaluation
criterion that express (1) what the criterion
means, and (2) what it does not mean
(variable Criteria_Description)</t>
        </r>
      </text>
    </comment>
    <comment ref="B20" authorId="0" shapeId="0">
      <text>
        <r>
          <rPr>
            <b/>
            <sz val="8"/>
            <rFont val="Arial"/>
            <family val="2"/>
          </rPr>
          <t>The date on which candidate information was last
updated
(variable Date_Updated)</t>
        </r>
      </text>
    </comment>
    <comment ref="B22" authorId="0" shapeId="0">
      <text>
        <r>
          <rPr>
            <b/>
            <sz val="8"/>
            <rFont val="Arial"/>
            <family val="2"/>
          </rPr>
          <t>A variable used in the intermediate computations.
Do not enter anything here.
(variable Dummy_Weights)</t>
        </r>
      </text>
    </comment>
    <comment ref="B24" authorId="0" shapeId="0">
      <text>
        <r>
          <rPr>
            <b/>
            <sz val="8"/>
            <rFont val="Arial"/>
            <family val="2"/>
          </rPr>
          <t>Department with the open position
(variable Hiring_Department)</t>
        </r>
      </text>
    </comment>
    <comment ref="B26" authorId="0" shapeId="0">
      <text>
        <r>
          <rPr>
            <b/>
            <sz val="8"/>
            <rFont val="Arial"/>
            <family val="2"/>
          </rPr>
          <t>Manager who is hiring for the open position
(variable Hiring_Manager)</t>
        </r>
      </text>
    </comment>
    <comment ref="B28" authorId="0" shapeId="0">
      <text>
        <r>
          <rPr>
            <b/>
            <sz val="8"/>
            <rFont val="Arial"/>
            <family val="2"/>
          </rPr>
          <t>(variable Organization_Name)</t>
        </r>
      </text>
    </comment>
    <comment ref="B30" authorId="0" shapeId="0">
      <text>
        <r>
          <rPr>
            <b/>
            <sz val="8"/>
            <rFont val="Arial"/>
            <family val="2"/>
          </rPr>
          <t>Job title of the open position
(variable Position_Title)</t>
        </r>
      </text>
    </comment>
    <comment ref="B32" authorId="0" shapeId="0">
      <text>
        <r>
          <rPr>
            <b/>
            <sz val="8"/>
            <rFont val="Arial"/>
            <family val="2"/>
          </rPr>
          <t>Put a "1" in one of the job level cells to
indicate the level of reponsibility of the job, or
several positive numbers that add to 1. The
appplication will use the appropriate weights for
this position from the table of dummy weights.
(variable Position_Type)</t>
        </r>
      </text>
    </comment>
    <comment ref="B34" authorId="0" shapeId="0">
      <text>
        <r>
          <rPr>
            <b/>
            <sz val="8"/>
            <rFont val="Arial"/>
            <family val="2"/>
          </rPr>
          <t>Probability that each candidate will accept if an
offer is made
(variable Probability_Accept)</t>
        </r>
      </text>
    </comment>
    <comment ref="B36" authorId="0" shapeId="0">
      <text>
        <r>
          <rPr>
            <b/>
            <sz val="8"/>
            <rFont val="Arial"/>
            <family val="2"/>
          </rPr>
          <t>Example weights that show how weights of
evaluation criteria can change with the level of
responsiblity of positions. You can edit these if
you wish or leave them. 
(variable Weights_All_Jobs_Input)</t>
        </r>
      </text>
    </comment>
    <comment ref="B38" authorId="0" shapeId="0">
      <text>
        <r>
          <rPr>
            <b/>
            <sz val="8"/>
            <rFont val="Arial"/>
            <family val="2"/>
          </rPr>
          <t>The weights you assigned to each evaluation
criterion for each job type, but normalized so the
sum of the weights over all criteriaa is 1 for
each job type
(variable Weights_All_Jobs_Normalized)</t>
        </r>
      </text>
    </comment>
    <comment ref="B40" authorId="0" shapeId="0">
      <text>
        <r>
          <rPr>
            <b/>
            <sz val="8"/>
            <rFont val="Arial"/>
            <family val="2"/>
          </rPr>
          <t>If you want to use the weights in Dummy_Weights
and the Position_Type designation, then enter
nothing here. If you want to enter your own
weights for the evaluation criteria, do so here,
and the Dummy_Weights and Position_Type will no
longer affect the model. 
(variable Weights_Input)</t>
        </r>
      </text>
    </comment>
    <comment ref="B42" authorId="0" shapeId="0">
      <text>
        <r>
          <rPr>
            <b/>
            <sz val="8"/>
            <rFont val="Arial"/>
            <family val="2"/>
          </rPr>
          <t>The weights you assigned to each evaluation
criterion, but normalized so the sum of all the
weights is 1
(variable Weights_Normalized)</t>
        </r>
      </text>
    </comment>
  </commentList>
</comments>
</file>

<file path=xl/comments9.xml><?xml version="1.0" encoding="utf-8"?>
<comments xmlns="http://schemas.openxmlformats.org/spreadsheetml/2006/main">
  <authors>
    <author>VISTA$</author>
  </authors>
  <commentList>
    <comment ref="A6" authorId="0" shapeId="0">
      <text>
        <r>
          <rPr>
            <b/>
            <sz val="8"/>
            <rFont val="Arial"/>
            <family val="2"/>
          </rPr>
          <t>Quality points for each candidate, defined as the
weighted sum of ratings for a candidate
(variable Candidate_Quality_Points)</t>
        </r>
      </text>
    </comment>
  </commentList>
</comments>
</file>

<file path=xl/sharedStrings.xml><?xml version="1.0" encoding="utf-8"?>
<sst xmlns="http://schemas.openxmlformats.org/spreadsheetml/2006/main" count="416" uniqueCount="344">
  <si>
    <t>Computers</t>
  </si>
  <si>
    <t>Position_Type["Job_Types.Accomplishments"]|=0</t>
  </si>
  <si>
    <t>:D:2:Criteria.Experience</t>
  </si>
  <si>
    <t>:A:0:Cand_Summary_Rating</t>
  </si>
  <si>
    <t>Candidate_Rating_Comments["Candidates.Susan", "Criteria.Basic_Competencies.Computers"]|=" "</t>
  </si>
  <si>
    <t>Weights_All_Jobs_Input["Criteria.Basic_Competencies.Computers", "Job_Types.Experience.Industry"]|=5</t>
  </si>
  <si>
    <t>:A:-1:Weights_Input</t>
  </si>
  <si>
    <t>Date_Updated</t>
  </si>
  <si>
    <t>:D:0:Candidates.Susan</t>
  </si>
  <si>
    <t>Candidates, Criteria</t>
  </si>
  <si>
    <t>:D:2:Candidates.Susan</t>
  </si>
  <si>
    <t>:A:-1:Position_Type</t>
  </si>
  <si>
    <t>Weights_All_Jobs_Input["Criteria.Basic_Competencies.Communications", "Job_Types.Accomplishments"]|=5</t>
  </si>
  <si>
    <t>:D:0:Candidates.Tom</t>
  </si>
  <si>
    <t>Cand_Summary_Rating</t>
  </si>
  <si>
    <t>Hiring_Department[]|</t>
  </si>
  <si>
    <t>Candidates</t>
  </si>
  <si>
    <t>Comment</t>
  </si>
  <si>
    <t>:A:0:Weights_Input</t>
  </si>
  <si>
    <t>Criteria, Job_Types</t>
  </si>
  <si>
    <t>Level As</t>
  </si>
  <si>
    <t>:D:0:Criteria.Experience</t>
  </si>
  <si>
    <t>The date on which candidate information was last updated</t>
  </si>
  <si>
    <t>Candidate_Detail_Ratings_Input["Candidates.Susan", "Criteria.Accomplishments"]|=0</t>
  </si>
  <si>
    <t>Criteria_Description</t>
  </si>
  <si>
    <t>Criteria Description</t>
  </si>
  <si>
    <t>:D:0:Criteria.Team_Style</t>
  </si>
  <si>
    <t>Weights_All_Jobs_Input["Criteria.Basic_Competencies.Communications", "Job_Types.Basic_Competencies.Computers"]|=5</t>
  </si>
  <si>
    <t>Total As</t>
  </si>
  <si>
    <t>Job Types</t>
  </si>
  <si>
    <t>Candidate_Rating_Comments["Candidates.Tom", "Criteria.Experience.Function"]|=" "</t>
  </si>
  <si>
    <t>:D:1:Criteria.Experience</t>
  </si>
  <si>
    <t>Normalized Weights</t>
  </si>
  <si>
    <t>Candidate_Rating_Comments["Candidates.Tom", "Criteria.Team_Style"]|=" "</t>
  </si>
  <si>
    <t>Weights_All_Jobs_Input["Criteria.Experience.Function", "Job_Types.Experience.Industry"]|=5</t>
  </si>
  <si>
    <t>A pair of text strings for each evaluation criterion that express (1) what the criterion means, and (2) what it does not mean</t>
  </si>
  <si>
    <t>:D:0:Criteria.Basic_Competencies</t>
  </si>
  <si>
    <t>Candidate_Rating_Comments["Candidates.Tom", "Criteria.Experience.Industry"]|=" "</t>
  </si>
  <si>
    <t>Weights_All_Jobs_Input["Criteria.Accomplishments", "Job_Types.Basic_Competencies.Computers"]|=5</t>
  </si>
  <si>
    <t>General Normalized Weights</t>
  </si>
  <si>
    <t>:A:0:Hiring_Manager</t>
  </si>
  <si>
    <t>Weights_All_Jobs_Input["Criteria.Basic_Competencies.Computers", "Job_Types.Basic_Competencies.Communications"]|=5</t>
  </si>
  <si>
    <t>Candidate_Rating_Comments["Candidates.Susan", "Criteria.Basic_Competencies.Communications"]|=" "</t>
  </si>
  <si>
    <t>Candidate_Detail_Ratings_Input["Candidates.Susan", "Criteria.Experience.Function"]|=0</t>
  </si>
  <si>
    <t>:A:0:Candidate_Quality_Points</t>
  </si>
  <si>
    <t>:A:0:Candidate_Detail_Ratings</t>
  </si>
  <si>
    <t>Weights_Input/Weights_Input["Criteria"]</t>
  </si>
  <si>
    <t>Candidate_Detail_Ratings_Input</t>
  </si>
  <si>
    <t>Criteria, Candidates</t>
  </si>
  <si>
    <t>Weights_All_Jobs_Input["Criteria.Basic_Competencies.Communications", "Job_Types.Experience.Industry"]|=5</t>
  </si>
  <si>
    <t>Position_Type["Job_Types.Experience.Function"]|=0</t>
  </si>
  <si>
    <t>:D:0:Job_Types.Experience</t>
  </si>
  <si>
    <t>:A:0:Dummy_Weights</t>
  </si>
  <si>
    <t>Candidate_Rating_Comments</t>
  </si>
  <si>
    <t>Candidate_Rating_Comments["Candidates.Tom", "Criteria.Basic_Competencies.Communications"]|=" "</t>
  </si>
  <si>
    <t xml:space="preserve">  Experience</t>
  </si>
  <si>
    <t>Weights_All_Jobs_Input["Criteria.Experience.Industry", "Job_Types.Basic_Competencies.Communications"]|=5</t>
  </si>
  <si>
    <t>:D:0:Criteria.Experience.Industry</t>
  </si>
  <si>
    <t>Criteria 2</t>
  </si>
  <si>
    <t>Criteria_Description["Criteria.Basic_Competencies.Communications", "Criteria_Descriptions.What_this_criterion_does_not_mean___Mistakes_to_avoid"]|=" "</t>
  </si>
  <si>
    <t>Candidate_Detail_Ratings_Input["Candidates.Susan", "Criteria.Experience.Industry"]|=0</t>
  </si>
  <si>
    <t>The weights you assigned to each evaluation criterion, but normalized so the sum of all the weights is 1</t>
  </si>
  <si>
    <t>Position_Type</t>
  </si>
  <si>
    <t>Criteria_Description["Criteria.Experience.Function", "Criteria_Descriptions.What_this_criterion_does_not_mean___Mistakes_to_avoid"]|=" "</t>
  </si>
  <si>
    <t>Comments that explain facts and judgments that support each rating</t>
  </si>
  <si>
    <t>:D:0:Job_Types.Experience.Industry</t>
  </si>
  <si>
    <t>Probability_Accept["Candidates.Susan"]|=1</t>
  </si>
  <si>
    <t>Weights_All_Jobs_Input["Criteria.Team_Style", "Job_Types.Team_Style"]|=5</t>
  </si>
  <si>
    <t>:D:1:Candidates</t>
  </si>
  <si>
    <t>:D:1:Criteria</t>
  </si>
  <si>
    <t>Job title of the open position</t>
  </si>
  <si>
    <t>:D:0:Job_Types.Team_Style</t>
  </si>
  <si>
    <t>Criteria_Description["Criteria.Team_Style", "Criteria_Descriptions.What_this_criterion_does_not_mean___Mistakes_to_avoid"]|=" "</t>
  </si>
  <si>
    <t>Dimension (item)</t>
  </si>
  <si>
    <t>Weights_All_Jobs_Input["Criteria.Basic_Competencies.Computers", "Job_Types.Experience.Function"]|=5</t>
  </si>
  <si>
    <t>:D:1:Criteria.Basic_Competencies</t>
  </si>
  <si>
    <t>Candidate_Rating_Comments["Candidates.Susan", "Criteria.Team_Style"]|=" "</t>
  </si>
  <si>
    <t>ifm(dimitemnum("Job_Types")=1, 1, 0)</t>
  </si>
  <si>
    <t>Manager who is hiring for the open position</t>
  </si>
  <si>
    <t>:D:0:Job_Types.Basic_Competencies</t>
  </si>
  <si>
    <t>Organization Name</t>
  </si>
  <si>
    <t>:D:2:Candidates</t>
  </si>
  <si>
    <t>A list of levels of responsibility that affect the relative weights of the different evaluation criteria</t>
  </si>
  <si>
    <t>Candidate_Rating_Comments["Candidates.Susan", "Criteria.Experience.Function"]|=" "</t>
  </si>
  <si>
    <t>Basic Competencies</t>
  </si>
  <si>
    <t>Put a "1" in one of the job level cells to indicate the level of reponsibility of the job, or several positive numbers that add to 1. The appplication will use the appropriate weights for this position from the table of dummy weights.</t>
  </si>
  <si>
    <t>Weights_All_Jobs_Input["Criteria.Team_Style", "Job_Types.Basic_Competencies.Computers"]|=5</t>
  </si>
  <si>
    <t>:D:-1:Candidates</t>
  </si>
  <si>
    <t>:A:-1:Date_Updated</t>
  </si>
  <si>
    <t>Summary rating for each candidate, based on ratings of each candidate on each evaluation criterion</t>
  </si>
  <si>
    <t>A variable used in the intermediate computations. Do not enter anything here.</t>
  </si>
  <si>
    <t>:A:-1:Weights_All_Jobs_Input</t>
  </si>
  <si>
    <t>Criteria</t>
  </si>
  <si>
    <t>:A:0:Date_Updated</t>
  </si>
  <si>
    <t>Candidate_Detail_Ratings_Input*Weights_Normalized</t>
  </si>
  <si>
    <t>Position Title</t>
  </si>
  <si>
    <t>Weights_All_Jobs_Input["Criteria.Basic_Competencies.Computers", "Job_Types.Team_Style"]|=5</t>
  </si>
  <si>
    <t>:A:0:Candidate_Detail_Ratings_Input</t>
  </si>
  <si>
    <t>Probability that each candidate will accept if an offer is made</t>
  </si>
  <si>
    <t>Candidate_Detail_Ratings_Input["Candidates.Tom", "Criteria.Experience.Function"]|=0</t>
  </si>
  <si>
    <t>:A:-1:Candidate_Detail_Ratings</t>
  </si>
  <si>
    <t>Experience</t>
  </si>
  <si>
    <t>1/diminfo("Criteria.", 6)</t>
  </si>
  <si>
    <t>Weights_All_Jobs_Input["Criteria.Team_Style", "Job_Types.Experience.Industry"]|=5</t>
  </si>
  <si>
    <t>Weights_All_Jobs_Input["Criteria.Basic_Competencies.Communications", "Job_Types.Basic_Competencies.Communications"]|=5</t>
  </si>
  <si>
    <t>Ratings of each candidate for each evaluation criterion</t>
  </si>
  <si>
    <t>:A:-1:Candidate_Rating_Comments</t>
  </si>
  <si>
    <t xml:space="preserve">If you want to use the weights in Dummy_Weights and the Position_Type designation, then enter nothing here. If you want to enter your own weights for the evaluation criteria, do so here, and the Dummy_Weights and Position_Type will no longer affect the model. </t>
  </si>
  <si>
    <t>Criteria_Description["Criteria.Accomplishments", "Criteria_Descriptions.What_this_criterion_means"]|=" "</t>
  </si>
  <si>
    <t>Position_Type["Job_Types.Basic_Competencies.Communications"]|=0</t>
  </si>
  <si>
    <t>:D:2:Job_Types.Experience.Industry</t>
  </si>
  <si>
    <t>:D:0:Criteria.Basic_Competencies.Communications</t>
  </si>
  <si>
    <t>A hierarchical list of criteria on which the candidates are evaluated</t>
  </si>
  <si>
    <t>Candidate_Rating_Comments["Candidates.Susan", "Criteria.Experience.Industry"]|=" "</t>
  </si>
  <si>
    <t>Weights_All_Jobs_Input["Criteria.Accomplishments", "Job_Types.Team_Style"]|=5</t>
  </si>
  <si>
    <t>:D:0:Criteria.Accomplishments</t>
  </si>
  <si>
    <t>:D:1:Job_Types.Basic_Competencies</t>
  </si>
  <si>
    <t>:A:-1:Candidate_Detail_Ratings_Input</t>
  </si>
  <si>
    <t>:D:0:Criteria.Basic_Competencies.Computers</t>
  </si>
  <si>
    <t>Job_Types, Criteria</t>
  </si>
  <si>
    <t>Weights_All_Jobs_Input["Criteria.Basic_Competencies.Communications", "Job_Types.Team_Style"]|=5</t>
  </si>
  <si>
    <t>Criteria_Description["Criteria.Experience.Industry", "Criteria_Descriptions.What_this_criterion_does_not_mean___Mistakes_to_avoid"]|=" "</t>
  </si>
  <si>
    <t>:D:1:Job_Types</t>
  </si>
  <si>
    <t>Alternatives</t>
  </si>
  <si>
    <t>Hiring Department</t>
  </si>
  <si>
    <t>Probability_Accept["Candidates.Tom"]|=1</t>
  </si>
  <si>
    <t>Dummy_Weights</t>
  </si>
  <si>
    <t>Candidate_Detail_Ratings_Input["Candidates.Tom", "Criteria.Team_Style"]|=0</t>
  </si>
  <si>
    <t>Position_Title</t>
  </si>
  <si>
    <t>:D:2:Criteria</t>
  </si>
  <si>
    <t>Dummy Weights</t>
  </si>
  <si>
    <t>Candidate_Rating_Comments["Candidates.Susan", "Criteria.Accomplishments"]|=" "</t>
  </si>
  <si>
    <t>:A:-1:Probability_Accept</t>
  </si>
  <si>
    <t>Position_Type["Job_Types.Basic_Competencies.Computers"]|=0</t>
  </si>
  <si>
    <t>:A:0:Probability_Accept</t>
  </si>
  <si>
    <t>Candidate_Detail_Ratings_Input["Candidates.Tom", "Criteria.Accomplishments"]|=0</t>
  </si>
  <si>
    <t>:A:-1:Hiring_Department</t>
  </si>
  <si>
    <t>:A:0:Criteria_Description</t>
  </si>
  <si>
    <t>Summary Rating</t>
  </si>
  <si>
    <t>Weights_All_Jobs_Input["Criteria.Experience.Function", "Job_Types.Team_Style"]|=5</t>
  </si>
  <si>
    <t>:A:0:Weights_All_Jobs_Normalized</t>
  </si>
  <si>
    <t>Weights_All_Jobs_Input["Criteria.Experience.Function", "Job_Types.Basic_Competencies.Computers"]|=5</t>
  </si>
  <si>
    <t>Weights_All_Jobs_Input["Criteria.Experience.Industry", "Job_Types.Team_Style"]|=5</t>
  </si>
  <si>
    <t>:A:0:Weights_All_Jobs_Input</t>
  </si>
  <si>
    <t>Weights_All_Jobs_Input["Criteria.Experience.Industry", "Job_Types.Accomplishments"]|=5</t>
  </si>
  <si>
    <t>:A:0:Hiring_Department</t>
  </si>
  <si>
    <t>Candidate_Detail_Ratings_Input["Candidates.Susan", "Criteria.Basic_Competencies.Communications"]|=0</t>
  </si>
  <si>
    <t>Criteria_Description["Criteria.Experience.Function", "Criteria_Descriptions.What_this_criterion_means"]|=" "</t>
  </si>
  <si>
    <t>Last Updated</t>
  </si>
  <si>
    <t>Subtotal</t>
  </si>
  <si>
    <t>:A:-1:Criteria_Description</t>
  </si>
  <si>
    <t>Candidate_Rating_Comments["Candidates.Tom", "Criteria.Basic_Competencies.Computers"]|=" "</t>
  </si>
  <si>
    <t>Candidate_Detail_Ratings_Input["Candidates.Tom", "Criteria.Basic_Competencies.Computers"]|=0</t>
  </si>
  <si>
    <t>Function</t>
  </si>
  <si>
    <t>:D:2:Job_Types</t>
  </si>
  <si>
    <t>:A:-1:Organization_Name</t>
  </si>
  <si>
    <t>The weights you assigned to each evaluation criterion for each job type, but normalized so the sum of the weights over all criteriaa is 1 for each job type</t>
  </si>
  <si>
    <t>Position_Type["Job_Types.Experience.Industry"]|=1</t>
  </si>
  <si>
    <t>Date_Updated["Candidates.Susan"]|</t>
  </si>
  <si>
    <t xml:space="preserve">    Function</t>
  </si>
  <si>
    <t>:D:0:Job_Types.Basic_Competencies.Communications</t>
  </si>
  <si>
    <t>:A:0:Organization_Name</t>
  </si>
  <si>
    <t>:A:0:Position_Title</t>
  </si>
  <si>
    <t>A list of candidates for the open position</t>
  </si>
  <si>
    <t>Candidate_Rating_Comments["Candidates.Tom", "Criteria.Accomplishments"]|=" "</t>
  </si>
  <si>
    <t>Weights_All_Jobs_Input["Criteria.Accomplishments", "Job_Types.Experience.Industry"]|=5</t>
  </si>
  <si>
    <t xml:space="preserve">    Computers</t>
  </si>
  <si>
    <t>Weights_Input["Criteria.Experience.Industry"]|=1/6</t>
  </si>
  <si>
    <t>:A:-1:Candidate_Quality_Points</t>
  </si>
  <si>
    <t>:D:2:Job_Types.Experience</t>
  </si>
  <si>
    <t>Weights_All_Jobs_Input["Criteria.Accomplishments", "Job_Types.Basic_Competencies.Communications"]|=5</t>
  </si>
  <si>
    <t>Weights_Input["Criteria.Team_Style"]|=1/6</t>
  </si>
  <si>
    <t xml:space="preserve">Example weights that show how weights of evaluation criteria can change with the level of responsiblity of positions. You can edit these if you wish or leave them. </t>
  </si>
  <si>
    <t>Organization_Name</t>
  </si>
  <si>
    <t>:D:2:Criteria.Experience.Industry</t>
  </si>
  <si>
    <t>:D:0:Candidates</t>
  </si>
  <si>
    <t>Weights_All_Jobs_Input["Criteria.Experience.Industry", "Job_Types.Basic_Competencies.Computers"]|=5</t>
  </si>
  <si>
    <t>Candidate_Quality_Points</t>
  </si>
  <si>
    <t>Industry</t>
  </si>
  <si>
    <t>Weights_All_Jobs_Input["Criteria.Team_Style", "Job_Types.Accomplishments"]|=5</t>
  </si>
  <si>
    <t>Weights_All_Jobs_Input["Criteria.Experience.Function", "Job_Types.Basic_Competencies.Communications"]|=5</t>
  </si>
  <si>
    <t>Weights_All_Jobs_Normalized</t>
  </si>
  <si>
    <t xml:space="preserve">    Industry</t>
  </si>
  <si>
    <t xml:space="preserve">    Communications</t>
  </si>
  <si>
    <t>Weights_All_Jobs_Input["Criteria.Basic_Competencies.Computers", "Job_Types.Accomplishments"]|=5</t>
  </si>
  <si>
    <t>Weights_All_Jobs_Input["Criteria.Basic_Competencies.Communications", "Job_Types.Experience.Function"]|=5</t>
  </si>
  <si>
    <t>Weights_Normalized*Candidate_Detail_Ratings_Input</t>
  </si>
  <si>
    <t>Position_Type["Job_Types.Team_Style"]|=0</t>
  </si>
  <si>
    <t>Candidate_Detail_Ratings</t>
  </si>
  <si>
    <t>Probability Accept</t>
  </si>
  <si>
    <t>Date_Updated["Candidates.Tom"]|</t>
  </si>
  <si>
    <t>Criteria_Description["Criteria.Team_Style", "Criteria_Descriptions.What_this_criterion_means"]|=" "</t>
  </si>
  <si>
    <t>Weights_Input["Criteria.Experience.Function"]|=1/6</t>
  </si>
  <si>
    <t>Criteria_Description["Criteria.Basic_Competencies.Computers", "Criteria_Descriptions.What_this_criterion_means"]|=" "</t>
  </si>
  <si>
    <t xml:space="preserve">  Susan</t>
  </si>
  <si>
    <t>Candidate_Quality_Points/Weights_Normalized</t>
  </si>
  <si>
    <t>Weights_All_Jobs_Input["Criteria.Team_Style", "Job_Types.Experience.Function"]|=5</t>
  </si>
  <si>
    <t>Hiring Manager</t>
  </si>
  <si>
    <t>:A:0:Position_Type</t>
  </si>
  <si>
    <t>Job Types 2</t>
  </si>
  <si>
    <t>:D:0:Criteria</t>
  </si>
  <si>
    <t>Accomplishments</t>
  </si>
  <si>
    <t>Position_Title[]|</t>
  </si>
  <si>
    <t>Weights_All_Jobs_Input/Weights_All_Jobs_Input["Criteria"]</t>
  </si>
  <si>
    <t>:D:0:Job_Types.Experience.Function</t>
  </si>
  <si>
    <t>Criteria_Description["Criteria.Basic_Competencies.Communications", "Criteria_Descriptions.What_this_criterion_means"]|=" "</t>
  </si>
  <si>
    <t>:A:-1:Cand_Summary_Rating</t>
  </si>
  <si>
    <t>Total</t>
  </si>
  <si>
    <t>:D:-1:Criteria</t>
  </si>
  <si>
    <t>Candidate_Detail_Ratings_Input["Candidates.Tom", "Criteria.Experience.Industry"]|=0</t>
  </si>
  <si>
    <t xml:space="preserve">  Accomplishments</t>
  </si>
  <si>
    <t>Candidate_Detail_Ratings_Input["Candidates.Tom", "Criteria.Basic_Competencies.Communications"]|=0</t>
  </si>
  <si>
    <t>Formula / Data</t>
  </si>
  <si>
    <t>Job Type</t>
  </si>
  <si>
    <t>:WS:</t>
  </si>
  <si>
    <t>Hiring_Department</t>
  </si>
  <si>
    <t>Criteria_Description["Criteria.Experience.Industry", "Criteria_Descriptions.What_this_criterion_means"]|=" "</t>
  </si>
  <si>
    <t>Weights_Input["Criteria.Basic_Competencies.Communications"]|=1/6</t>
  </si>
  <si>
    <t>Position Type (one 1, others 0)</t>
  </si>
  <si>
    <t>Weights_All_Jobs_Input["Criteria.Basic_Competencies.Computers", "Job_Types.Basic_Competencies.Computers"]|=5</t>
  </si>
  <si>
    <t>Weights_All_Jobs_Input["Criteria.Experience.Function", "Job_Types.Accomplishments"]|=5</t>
  </si>
  <si>
    <t>:A:-1:Weights_All_Jobs_Normalized</t>
  </si>
  <si>
    <t>These are the same ratings as in Cand_Detail_Ratings_Input, but layed out differently for display in worksheets.</t>
  </si>
  <si>
    <t>Weights_Input["Criteria.Accomplishments"]|=1/6</t>
  </si>
  <si>
    <t>Criteria_Description["Criteria.Basic_Competencies.Computers", "Criteria_Descriptions.What_this_criterion_does_not_mean___Mistakes_to_avoid"]|=" "</t>
  </si>
  <si>
    <t>Weights_All_Jobs_Input["Criteria.Accomplishments", "Job_Types.Experience.Function"]|=5</t>
  </si>
  <si>
    <t>Susan</t>
  </si>
  <si>
    <t>Weights_Input</t>
  </si>
  <si>
    <t xml:space="preserve">  Tom</t>
  </si>
  <si>
    <t xml:space="preserve">  Team_Style</t>
  </si>
  <si>
    <t>:A:0:Candidate_Rating_Comments</t>
  </si>
  <si>
    <t>:A:-1:Weights_Normalized</t>
  </si>
  <si>
    <t xml:space="preserve">  Basic_Competencies</t>
  </si>
  <si>
    <t>Display As</t>
  </si>
  <si>
    <t>Weights_All_Jobs_Input</t>
  </si>
  <si>
    <t>Position_Type*Weights_All_Jobs_Input</t>
  </si>
  <si>
    <t>:D:1:Job_Types.Experience</t>
  </si>
  <si>
    <t>Data:</t>
  </si>
  <si>
    <t>Quality Points</t>
  </si>
  <si>
    <t>:D:0:Job_Types.Basic_Competencies.Computers</t>
  </si>
  <si>
    <t>:A:-1:Hiring_Manager</t>
  </si>
  <si>
    <t>Weights_All_Jobs_Input["Criteria.Experience.Industry", "Job_Types.Experience.Function"]|=5</t>
  </si>
  <si>
    <t>Roll-up:</t>
  </si>
  <si>
    <t>Hiring_Manager</t>
  </si>
  <si>
    <t>Weights_All_Jobs_Input["Criteria.Experience.Function", "Job_Types.Experience.Function"]|=5</t>
  </si>
  <si>
    <t>Hiring_Manager[]|</t>
  </si>
  <si>
    <t>:A:0:Weights_Normalized</t>
  </si>
  <si>
    <t>:D:0:Job_Types.Accomplishments</t>
  </si>
  <si>
    <t>Comments</t>
  </si>
  <si>
    <t>Communications</t>
  </si>
  <si>
    <t>Job_Types</t>
  </si>
  <si>
    <t>Department with the open position</t>
  </si>
  <si>
    <t>Candidate_Detail_Ratings_Input["Candidates.Susan", "Criteria.Team_Style"]|=0</t>
  </si>
  <si>
    <t>:D:0:Criteria.Experience.Function</t>
  </si>
  <si>
    <t>Probability_Accept</t>
  </si>
  <si>
    <t>:D:0:Job_Types</t>
  </si>
  <si>
    <t>:A:-1:Position_Title</t>
  </si>
  <si>
    <t>Dimension Index</t>
  </si>
  <si>
    <t>Organization_Name[]|</t>
  </si>
  <si>
    <t>:D:-1:Job_Types</t>
  </si>
  <si>
    <t>Display Label</t>
  </si>
  <si>
    <t>Team Style</t>
  </si>
  <si>
    <t>Variable</t>
  </si>
  <si>
    <t>Weights_Input["Criteria.Basic_Competencies.Computers"]|=1/6</t>
  </si>
  <si>
    <t>Criteria_Description["Criteria.Accomplishments", "Criteria_Descriptions.What_this_criterion_does_not_mean___Mistakes_to_avoid"]|=" "</t>
  </si>
  <si>
    <t>Weights_All_Jobs_Input["Criteria.Accomplishments", "Job_Types.Accomplishments"]|=5</t>
  </si>
  <si>
    <t>General Weights (&gt;=0)</t>
  </si>
  <si>
    <t>Ratings</t>
  </si>
  <si>
    <t>Candidate_Detail_Ratings_Input["Candidates.Susan", "Criteria.Basic_Competencies.Computers"]|=0</t>
  </si>
  <si>
    <t>Display Item As</t>
  </si>
  <si>
    <t>Weights_Normalized</t>
  </si>
  <si>
    <t>Input Weights (&gt;=0)</t>
  </si>
  <si>
    <t>Tom</t>
  </si>
  <si>
    <t>Weights_All_Jobs_Input["Criteria.Team_Style", "Job_Types.Basic_Competencies.Communications"]|=5</t>
  </si>
  <si>
    <t>:A:-1:Dummy_Weights</t>
  </si>
  <si>
    <t>Quality points for each candidate, defined as the weighted sum of ratings for a candidate</t>
  </si>
  <si>
    <t>Weights_All_Jobs_Input["Criteria.Experience.Industry", "Job_Types.Experience.Industry"]|=5</t>
  </si>
  <si>
    <t>Evaluation and Ranking of Candidates for Employment</t>
  </si>
  <si>
    <t>You can customize this template by filling in a simple form, without editing a spreadsheet.</t>
  </si>
  <si>
    <r>
      <t xml:space="preserve">A </t>
    </r>
    <r>
      <rPr>
        <b/>
        <i/>
        <sz val="10"/>
        <rFont val="Arial"/>
        <family val="2"/>
      </rPr>
      <t>customized</t>
    </r>
    <r>
      <rPr>
        <b/>
        <sz val="10"/>
        <rFont val="Arial"/>
        <family val="2"/>
      </rPr>
      <t xml:space="preserve"> template</t>
    </r>
    <r>
      <rPr>
        <sz val="10"/>
        <rFont val="Arial"/>
        <family val="2"/>
      </rPr>
      <t xml:space="preserve"> is a flexible model that you can adapt to your situation by filling in a simple form, without editing a spreadsheet or its formulas. For example, you can specify time range and time grain; number and names of items in a dimension (such as your products and product families); and include or exclude major features. The resulting spreadsheet matches your needs better than any standard template.</t>
    </r>
  </si>
  <si>
    <t>Get a customized version of this template on our website.</t>
  </si>
  <si>
    <t>ModelSheet provides you with customized templates in three ways.</t>
  </si>
  <si>
    <t>1. Order a customized version of this template.</t>
  </si>
  <si>
    <t>Click "+" for more information.</t>
  </si>
  <si>
    <r>
      <rPr>
        <sz val="10"/>
        <rFont val="Times New Roman"/>
        <family val="1"/>
      </rPr>
      <t>•</t>
    </r>
    <r>
      <rPr>
        <sz val="10"/>
        <rFont val="Arial"/>
        <family val="2"/>
      </rPr>
      <t xml:space="preserve"> You can specify custom features by filling out a simple form. (Click on "+" for more information.)</t>
    </r>
  </si>
  <si>
    <t>Precise customizations vary from template to template. Examples:</t>
  </si>
  <si>
    <r>
      <rPr>
        <sz val="10"/>
        <rFont val="Calibri"/>
        <family val="2"/>
      </rPr>
      <t>−</t>
    </r>
    <r>
      <rPr>
        <sz val="10"/>
        <rFont val="Arial"/>
        <family val="2"/>
      </rPr>
      <t xml:space="preserve"> Specify the starting time, time range, time grain and rollup time grains (such as annual sums).</t>
    </r>
  </si>
  <si>
    <r>
      <rPr>
        <sz val="10"/>
        <rFont val="Times New Roman"/>
        <family val="1"/>
      </rPr>
      <t>−</t>
    </r>
    <r>
      <rPr>
        <sz val="10"/>
        <rFont val="Arial"/>
        <family val="2"/>
      </rPr>
      <t xml:space="preserve"> Specify the items in a dimension and levels of hierarchy (such as product families and products).</t>
    </r>
  </si>
  <si>
    <r>
      <rPr>
        <sz val="10"/>
        <rFont val="Times New Roman"/>
        <family val="1"/>
      </rPr>
      <t>−</t>
    </r>
    <r>
      <rPr>
        <sz val="10"/>
        <rFont val="Arial"/>
        <family val="2"/>
      </rPr>
      <t xml:space="preserve"> Include or exclude entire sub-models in the template.</t>
    </r>
  </si>
  <si>
    <r>
      <rPr>
        <sz val="10"/>
        <rFont val="Calibri"/>
        <family val="2"/>
      </rPr>
      <t>−</t>
    </r>
    <r>
      <rPr>
        <sz val="10"/>
        <rFont val="Arial"/>
        <family val="2"/>
      </rPr>
      <t xml:space="preserve"> These features </t>
    </r>
    <r>
      <rPr>
        <sz val="10"/>
        <rFont val="Arial"/>
        <family val="2"/>
      </rPr>
      <t>address the most serious problem with conventional spreadsheet templates: You can
   customize a template in many ways without having to interpret and edit numerous cell formulas.</t>
    </r>
  </si>
  <si>
    <r>
      <rPr>
        <sz val="10"/>
        <rFont val="Times New Roman"/>
        <family val="1"/>
      </rPr>
      <t>•</t>
    </r>
    <r>
      <rPr>
        <sz val="10"/>
        <rFont val="Arial"/>
        <family val="2"/>
      </rPr>
      <t xml:space="preserve"> You can edit many aspects of your Excel template after receiving it. (Click on "+" for more information.)</t>
    </r>
  </si>
  <si>
    <r>
      <rPr>
        <sz val="10"/>
        <rFont val="Times New Roman"/>
        <family val="1"/>
      </rPr>
      <t>−</t>
    </r>
    <r>
      <rPr>
        <sz val="10"/>
        <rFont val="Arial"/>
        <family val="2"/>
      </rPr>
      <t xml:space="preserve"> Edit input data in clearly marked input cells.</t>
    </r>
  </si>
  <si>
    <r>
      <rPr>
        <sz val="10"/>
        <rFont val="Times New Roman"/>
        <family val="1"/>
      </rPr>
      <t>−</t>
    </r>
    <r>
      <rPr>
        <sz val="10"/>
        <rFont val="Arial"/>
        <family val="2"/>
      </rPr>
      <t xml:space="preserve"> Edit the model start date of a template, so your template is not out of date when the start date changes.</t>
    </r>
  </si>
  <si>
    <r>
      <rPr>
        <sz val="10"/>
        <rFont val="Times New Roman"/>
        <family val="1"/>
      </rPr>
      <t>−</t>
    </r>
    <r>
      <rPr>
        <sz val="10"/>
        <rFont val="Arial"/>
        <family val="2"/>
      </rPr>
      <t xml:space="preserve"> Edit names of dimension items in once place (such as products, departments, expense accounts).</t>
    </r>
  </si>
  <si>
    <r>
      <rPr>
        <sz val="10"/>
        <rFont val="Times New Roman"/>
        <family val="1"/>
      </rPr>
      <t>•</t>
    </r>
    <r>
      <rPr>
        <sz val="10"/>
        <rFont val="Arial"/>
        <family val="2"/>
      </rPr>
      <t xml:space="preserve"> ModelSheet Excel templates are easier to understand. (Click on "+" for more information.)</t>
    </r>
  </si>
  <si>
    <r>
      <rPr>
        <sz val="10"/>
        <rFont val="Calibri"/>
        <family val="2"/>
      </rPr>
      <t>−</t>
    </r>
    <r>
      <rPr>
        <sz val="10"/>
        <rFont val="Arial"/>
        <family val="2"/>
      </rPr>
      <t xml:space="preserve"> Each table has an Excel comment that provides a variable name and explains the variable. </t>
    </r>
  </si>
  <si>
    <r>
      <rPr>
        <sz val="10"/>
        <rFont val="Times New Roman"/>
        <family val="1"/>
      </rPr>
      <t>−</t>
    </r>
    <r>
      <rPr>
        <sz val="10"/>
        <rFont val="Arial"/>
        <family val="2"/>
      </rPr>
      <t xml:space="preserve"> Worksheet "Formulas" expresses the entire model with named variables and symbolic formulas. Although
   the symbolic formulas are not executable in Excel, they are what the model is made from in ModelSheet.</t>
    </r>
  </si>
  <si>
    <t>− You never need to read inscrutable cell formulas to understand a ModelSheet customized template.</t>
  </si>
  <si>
    <t>Explore our customized templates.</t>
  </si>
  <si>
    <t>2. If you want more customizations, retain ModelSheet Software to build them for you.</t>
  </si>
  <si>
    <r>
      <rPr>
        <sz val="10"/>
        <rFont val="Times New Roman"/>
        <family val="1"/>
      </rPr>
      <t>•</t>
    </r>
    <r>
      <rPr>
        <sz val="10"/>
        <rFont val="Arial"/>
        <family val="2"/>
      </rPr>
      <t xml:space="preserve"> </t>
    </r>
    <r>
      <rPr>
        <sz val="10"/>
        <rFont val="Arial"/>
        <family val="2"/>
      </rPr>
      <t>Our staff has extensive experience in many areas of business and engineering analysis.</t>
    </r>
  </si>
  <si>
    <t>• ModelSheet technology enables us to offer you more value for your consulting dollar.</t>
  </si>
  <si>
    <t>Learn more about consulting services.</t>
  </si>
  <si>
    <t>3. Use the ModelSheet Authoring Environment to build and customize your spreadsheet models.</t>
  </si>
  <si>
    <t>The ModelSheet Authoring Environment is a SaaS application for developing and maintaining business models and delivering them in conventional spreadsheets.</t>
  </si>
  <si>
    <t>Click "+" to learn more about ModelSheet technology that makes customized template possible.</t>
  </si>
  <si>
    <t>This Excel workbook was generated using ModelSheet, a revolutionary new spreadsheet technology. ModelSheet allows you to develop business models using readable formulas, while avoiding the details of cell addresses and hard-to-change sheet layouts. The end result is a conventional Excel workbook just like this one. We built ModelSheet because we believe that spreadsheets are a great way of communicating results but we think it's just too hard to use them to develop reliable, maintainable, expressive and collaborative models.</t>
  </si>
  <si>
    <t>You'll get a glimpse of ModelSheet's advantages when you take a look at the "Formulas" tab and realize how few separate, readable formulas are needed to produce all of the other worksheets. In addition to formulas, ModelSheet knows about the "dimensions" in your model (e.g., products, locations, departments) as well as the time series that you're using (e.g., 5 years in quarters.) ModelSheet raises the level of thinking and acting from individual cells to natural modeling concepts.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</si>
  <si>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The ModelSheet authoring environment raises the level of thinking and acting from individual cells to natural modeling concepts like variables, dimensions, time series and accounting types.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</si>
  <si>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We have more to tell you about ModelSheet and we'd like to hear about your needs for templates and models.</t>
  </si>
  <si>
    <t>Please visit our website at www.modelsheetsoft.com</t>
  </si>
  <si>
    <t>or contact us at info@modelsheetsoft.com.</t>
  </si>
  <si>
    <t>Description of the Model</t>
  </si>
  <si>
    <t>This application tracks and evaluates candidates for an open employment position using your evaluation criteria, criterion weights, and your ratings for each candidate on each criterion. It is particularly useful for one person who is interviewing many candidates as a compact way to organize your assessments of the candidates.</t>
  </si>
  <si>
    <t>The Standard Version may not include all the features listed.</t>
  </si>
  <si>
    <t>Inputs to the model include: (You can edit inputs in the darker blue cells in the workbook.)</t>
  </si>
  <si>
    <t>• A specification of the open position (Position_Title, Position_Type, Hiring_Manager, Hiring_Department)</t>
  </si>
  <si>
    <t>• A list of candidates (Candidate_Name)</t>
  </si>
  <si>
    <t>• A list of criteria for evaluating the job opportunities (in the ModelSheet dimension "Criteria")</t>
  </si>
  <si>
    <t xml:space="preserve">• A weighting factor for each evaluation criterion for the open position. </t>
  </si>
  <si>
    <t>– The weights are the same for all candidates.</t>
  </si>
  <si>
    <t>– The application includes suggested evaluation weights for five types of positions (Weights_All_Jobs_Input).
   You can use a blend of these weights or override the suggested weights by entering your own weights.</t>
  </si>
  <si>
    <t>• A quantitative rating of each employment candidate for each decision criterion (Candidate_Detail_Ratings)</t>
  </si>
  <si>
    <t>We encourage you to ener rating comments (on worksheet "Inputs - Candidates") to provide background information on the ratings. These will help communicate the rationales behind ratings and build consensus.</t>
  </si>
  <si>
    <t>The key results are displayed on worksheet "Ratings Summary."</t>
  </si>
  <si>
    <t>As you explore the model, we suggest that you</t>
  </si>
  <si>
    <t>• Read some of the Excel comments that are attached to Analysis Variables throughout the workbook.
  These comments also appear in ModelSheet in convenient places.</t>
  </si>
  <si>
    <t>• View worksheet "Formulas" which shows the named variables and symbolic formulas of the model
   in a compact and readable form. The symbolic formulas are not active in this Excel workbook, but they
   give you some idea how the model works, and how it looks in ModelSheet.</t>
  </si>
  <si>
    <t>Before using this application, see the note "How to use this application" below.</t>
  </si>
  <si>
    <t>Application Note: How to Use this Application</t>
  </si>
  <si>
    <t>Some people have an uncanny ability to pick good performers. However research shows that subjective opinions from personal interviews in general do less well than many objective measures of performance for decisions regarding employment, school admissions, and promotion, when follow-up studies compare actual results.</t>
  </si>
  <si>
    <t>More generally, people do a reasonably good job of evaluating one performance dimension at a time; but they are much less effective at integrating several performance criteria. This conclusion holds across many if not all domains of human decision-making.</t>
  </si>
  <si>
    <t>A cautionary note: Weighted linear decision models can can do more harm than good if the numbers dominate over human judgment. Make sure that people remain in control of the evaluation criteria, weights and ratings, and that the subtle judgments behind the ratings are retained.</t>
  </si>
  <si>
    <t>For a summary of research on how (and how effectively) people make decisions, see 'Rational Choice in an Uncertain World' by Reid Hastie and Robyn M. Dawes (2001). Hastie and Dawes recommend replacing subjective integration of multiple decision criteria with weighted linear models of the general type used in this application.</t>
  </si>
  <si>
    <t>Technical Notes</t>
  </si>
  <si>
    <t>This application gives you two alternate ways to enter weights for the evaluation criteria.</t>
  </si>
  <si>
    <t>• Specify the position type in variable "Position Type" on worksheet "Open Position".  This selects a scope
   of responsibility for the position.</t>
  </si>
  <si>
    <t>– The simplest way to do this is to put a '1' in one of the cells and '0's in the other cells. This specifies that
   the open position fits one of the job types provided.</t>
  </si>
  <si>
    <t>– You can blend the job types by inserting non-negative numbers that add to 1. For example, you can use
   this method to represent an open position that is part professional contributor and part manager.</t>
  </si>
  <si>
    <t>– You can edit the criteria weights in variable "General Weights" on worksheet "Rating System". That is,
   you don't need to use the sample weights that come in the application.</t>
  </si>
  <si>
    <t>• You can enter weights for evaluation criteria directly into the variable  "Input Weights" on worksheet
   "Open Position". This overrides the system that specifieds criteria weights by position type.</t>
  </si>
  <si>
    <t>This Excel workbook was generated by ModelSheet on September 10, 2010, except for this worksheet of comments.</t>
  </si>
  <si>
    <t>Copyright © 2009, 2010 ModelSheet Software, LLC</t>
  </si>
  <si>
    <t>ModelSheet and the ModelSheet logo are registered trademarks of ModelSheet Software, LLC.</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</si>
</sst>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quot;$&quot;#,##0_);[Red]\(&quot;$&quot;#,##0\)"/>
    <numFmt numFmtId="165" formatCode="&quot;$&quot;#,##0.00_);[Red]\(&quot;$&quot;#,##0.00\)"/>
    <numFmt numFmtId="166" formatCode="#,##0.0%"/>
    <numFmt numFmtId="167" formatCode="#,##0.0"/>
    <numFmt numFmtId="168" formatCode="#,##0%"/>
    <numFmt numFmtId="169" formatCode="&quot;$&quot;#,##0.000_);[Red]\(&quot;$&quot;#,##0.000\)"/>
    <numFmt numFmtId="170" formatCode="&quot;$&quot;#,##0.0_);[Red]\(&quot;$&quot;#,##0.0\)"/>
    <numFmt numFmtId="171" formatCode="#,##0.000"/>
  </numFmts>
  <fonts count="18" x14ac:knownFonts="1">
    <font>
      <sz val="10"/>
      <name val="Arial"/>
      <family val="2"/>
    </font>
    <font>
      <sz val="10"/>
      <name val="Arial"/>
      <family val="2"/>
    </font>
    <font>
      <b/>
      <sz val="10"/>
      <color indexed="8"/>
      <name val="Arial"/>
      <family val="2"/>
    </font>
    <font>
      <sz val="8"/>
      <color indexed="8"/>
      <name val="Arial"/>
      <family val="2"/>
    </font>
    <font>
      <b/>
      <sz val="8"/>
      <color indexed="8"/>
      <name val="Arial"/>
      <family val="2"/>
    </font>
    <font>
      <b/>
      <u/>
      <sz val="9"/>
      <color indexed="8"/>
      <name val="Arial"/>
      <family val="2"/>
    </font>
    <font>
      <b/>
      <i/>
      <sz val="8"/>
      <color indexed="8"/>
      <name val="Arial"/>
      <family val="2"/>
    </font>
    <font>
      <i/>
      <sz val="8"/>
      <color indexed="8"/>
      <name val="Arial"/>
      <family val="2"/>
    </font>
    <font>
      <b/>
      <sz val="8"/>
      <name val="Arial"/>
      <family val="2"/>
    </font>
    <font>
      <b/>
      <sz val="12"/>
      <name val="Arial"/>
      <family val="2"/>
    </font>
    <font>
      <b/>
      <sz val="14"/>
      <name val="Arial"/>
      <family val="2"/>
    </font>
    <font>
      <b/>
      <i/>
      <sz val="10"/>
      <name val="Arial"/>
      <family val="2"/>
    </font>
    <font>
      <b/>
      <sz val="10"/>
      <name val="Arial"/>
      <family val="2"/>
    </font>
    <font>
      <b/>
      <sz val="11"/>
      <name val="Arial"/>
      <family val="2"/>
    </font>
    <font>
      <sz val="10"/>
      <name val="Times New Roman"/>
      <family val="1"/>
    </font>
    <font>
      <sz val="10"/>
      <name val="Calibri"/>
      <family val="2"/>
    </font>
    <font>
      <b/>
      <sz val="11"/>
      <color rgb="FFFF0000"/>
      <name val="Arial"/>
      <family val="2"/>
    </font>
    <font>
      <u/>
      <sz val="10"/>
      <color theme="10"/>
      <name val="Arial"/>
      <family val="2"/>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28"/>
        <bgColor indexed="64"/>
      </patternFill>
    </fill>
    <fill>
      <patternFill patternType="solid">
        <fgColor indexed="29"/>
        <bgColor indexed="64"/>
      </patternFill>
    </fill>
    <fill>
      <patternFill patternType="solid">
        <fgColor indexed="30"/>
        <bgColor indexed="64"/>
      </patternFill>
    </fill>
    <fill>
      <patternFill patternType="solid">
        <fgColor indexed="31"/>
        <bgColor indexed="64"/>
      </patternFill>
    </fill>
    <fill>
      <patternFill patternType="solid">
        <fgColor rgb="FFCCCC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9"/>
      </left>
      <right style="thin">
        <color indexed="9"/>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194">
    <xf numFmtId="0" fontId="0" fillId="0" borderId="0">
      <alignment vertical="center"/>
    </xf>
    <xf numFmtId="0" fontId="17" fillId="0" borderId="0" applyNumberFormat="0" applyFill="0" applyBorder="0" applyAlignment="0" applyProtection="0">
      <alignment vertical="top"/>
      <protection locked="0"/>
    </xf>
    <xf numFmtId="0" fontId="2" fillId="2" borderId="0" applyBorder="0">
      <alignment vertical="top"/>
    </xf>
    <xf numFmtId="0" fontId="3" fillId="2" borderId="0" applyBorder="0">
      <alignment vertical="top"/>
    </xf>
    <xf numFmtId="0" fontId="4" fillId="2" borderId="1">
      <alignment vertical="top"/>
    </xf>
    <xf numFmtId="0" fontId="4" fillId="3" borderId="1">
      <alignment horizontal="left" vertical="top"/>
      <protection locked="0"/>
    </xf>
    <xf numFmtId="0" fontId="5" fillId="2" borderId="0" applyBorder="0">
      <alignment vertical="top"/>
    </xf>
    <xf numFmtId="0" fontId="4" fillId="2" borderId="2">
      <alignment vertical="top"/>
    </xf>
    <xf numFmtId="0" fontId="4" fillId="2" borderId="2">
      <alignment horizontal="left" vertical="top"/>
    </xf>
    <xf numFmtId="0" fontId="6" fillId="2" borderId="3">
      <alignment vertical="top"/>
    </xf>
    <xf numFmtId="0" fontId="6" fillId="2" borderId="3">
      <alignment horizontal="left" vertical="top"/>
    </xf>
    <xf numFmtId="0" fontId="7" fillId="2" borderId="3">
      <alignment vertical="top"/>
    </xf>
    <xf numFmtId="0" fontId="4" fillId="3" borderId="3">
      <alignment horizontal="left" vertical="top"/>
      <protection locked="0"/>
    </xf>
    <xf numFmtId="0" fontId="6" fillId="3" borderId="3">
      <alignment horizontal="left" vertical="top"/>
      <protection locked="0"/>
    </xf>
    <xf numFmtId="0" fontId="7" fillId="2" borderId="4">
      <alignment vertical="top"/>
    </xf>
    <xf numFmtId="0" fontId="4" fillId="3" borderId="4">
      <alignment horizontal="left" vertical="top"/>
      <protection locked="0"/>
    </xf>
    <xf numFmtId="0" fontId="4" fillId="2" borderId="5">
      <alignment horizontal="center" vertical="top"/>
    </xf>
    <xf numFmtId="0" fontId="6" fillId="2" borderId="6">
      <alignment horizontal="center" vertical="top"/>
    </xf>
    <xf numFmtId="0" fontId="4" fillId="2" borderId="7">
      <alignment horizontal="center" vertical="top"/>
    </xf>
    <xf numFmtId="0" fontId="6" fillId="2" borderId="8">
      <alignment horizontal="center" vertical="top"/>
    </xf>
    <xf numFmtId="0" fontId="4" fillId="2" borderId="8">
      <alignment horizontal="center" vertical="top"/>
    </xf>
    <xf numFmtId="0" fontId="4" fillId="2" borderId="9">
      <alignment horizontal="center" vertical="top"/>
    </xf>
    <xf numFmtId="0" fontId="6" fillId="2" borderId="10">
      <alignment horizontal="center" vertical="top"/>
    </xf>
    <xf numFmtId="166" fontId="4" fillId="2" borderId="7">
      <alignment horizontal="right" vertical="top"/>
    </xf>
    <xf numFmtId="166" fontId="4" fillId="2" borderId="9">
      <alignment horizontal="right" vertical="top"/>
    </xf>
    <xf numFmtId="166" fontId="6" fillId="2" borderId="0" applyBorder="0">
      <alignment horizontal="right" vertical="top"/>
    </xf>
    <xf numFmtId="166" fontId="6" fillId="2" borderId="11">
      <alignment horizontal="right" vertical="top"/>
    </xf>
    <xf numFmtId="166" fontId="3" fillId="2" borderId="0" applyBorder="0">
      <alignment horizontal="right" vertical="top"/>
    </xf>
    <xf numFmtId="166" fontId="4" fillId="2" borderId="0" applyBorder="0">
      <alignment horizontal="right" vertical="top"/>
    </xf>
    <xf numFmtId="166" fontId="3" fillId="2" borderId="11">
      <alignment horizontal="right" vertical="top"/>
    </xf>
    <xf numFmtId="0" fontId="4" fillId="2" borderId="4">
      <alignment vertical="top"/>
    </xf>
    <xf numFmtId="166" fontId="4" fillId="2" borderId="8">
      <alignment horizontal="right" vertical="top"/>
    </xf>
    <xf numFmtId="166" fontId="4" fillId="2" borderId="10">
      <alignment horizontal="right" vertical="top"/>
    </xf>
    <xf numFmtId="3" fontId="4" fillId="2" borderId="7">
      <alignment horizontal="right" vertical="top"/>
    </xf>
    <xf numFmtId="3" fontId="4" fillId="2" borderId="9">
      <alignment horizontal="right" vertical="top"/>
    </xf>
    <xf numFmtId="3" fontId="6" fillId="2" borderId="0" applyBorder="0">
      <alignment horizontal="right" vertical="top"/>
    </xf>
    <xf numFmtId="3" fontId="6" fillId="2" borderId="11">
      <alignment horizontal="right" vertical="top"/>
    </xf>
    <xf numFmtId="3" fontId="3" fillId="3" borderId="0" applyBorder="0">
      <alignment horizontal="right" vertical="top"/>
      <protection locked="0"/>
    </xf>
    <xf numFmtId="3" fontId="4" fillId="3" borderId="0" applyBorder="0">
      <alignment horizontal="right" vertical="top"/>
      <protection locked="0"/>
    </xf>
    <xf numFmtId="3" fontId="3" fillId="3" borderId="11">
      <alignment horizontal="right" vertical="top"/>
      <protection locked="0"/>
    </xf>
    <xf numFmtId="3" fontId="6" fillId="3" borderId="0" applyBorder="0">
      <alignment horizontal="right" vertical="top"/>
      <protection locked="0"/>
    </xf>
    <xf numFmtId="3" fontId="6" fillId="3" borderId="11">
      <alignment horizontal="right" vertical="top"/>
      <protection locked="0"/>
    </xf>
    <xf numFmtId="3" fontId="4" fillId="2" borderId="8">
      <alignment horizontal="right" vertical="top"/>
    </xf>
    <xf numFmtId="3" fontId="4" fillId="2" borderId="10">
      <alignment horizontal="right" vertical="top"/>
    </xf>
    <xf numFmtId="167" fontId="4" fillId="2" borderId="2">
      <alignment horizontal="right" vertical="top"/>
    </xf>
    <xf numFmtId="167" fontId="6" fillId="2" borderId="3">
      <alignment horizontal="right" vertical="top"/>
    </xf>
    <xf numFmtId="167" fontId="4" fillId="3" borderId="3">
      <alignment horizontal="right" vertical="top"/>
      <protection locked="0"/>
    </xf>
    <xf numFmtId="167" fontId="6" fillId="3" borderId="3">
      <alignment horizontal="right" vertical="top"/>
      <protection locked="0"/>
    </xf>
    <xf numFmtId="167" fontId="4" fillId="3" borderId="4">
      <alignment horizontal="right" vertical="top"/>
      <protection locked="0"/>
    </xf>
    <xf numFmtId="167" fontId="4" fillId="2" borderId="4">
      <alignment horizontal="right" vertical="top"/>
    </xf>
    <xf numFmtId="166" fontId="4" fillId="2" borderId="2">
      <alignment horizontal="right" vertical="top"/>
    </xf>
    <xf numFmtId="166" fontId="6" fillId="2" borderId="3">
      <alignment horizontal="right" vertical="top"/>
    </xf>
    <xf numFmtId="166" fontId="4" fillId="2" borderId="3">
      <alignment horizontal="right" vertical="top"/>
    </xf>
    <xf numFmtId="166" fontId="4" fillId="2" borderId="4">
      <alignment horizontal="right" vertical="top"/>
    </xf>
    <xf numFmtId="168" fontId="4" fillId="2" borderId="2">
      <alignment horizontal="right" vertical="top"/>
    </xf>
    <xf numFmtId="168" fontId="6" fillId="3" borderId="3">
      <alignment horizontal="right" vertical="top"/>
      <protection locked="0"/>
    </xf>
    <xf numFmtId="0" fontId="6" fillId="2" borderId="4">
      <alignment vertical="top"/>
    </xf>
    <xf numFmtId="168" fontId="6" fillId="3" borderId="4">
      <alignment horizontal="right" vertical="top"/>
      <protection locked="0"/>
    </xf>
    <xf numFmtId="0" fontId="4" fillId="2" borderId="1">
      <alignment horizontal="center" vertical="top"/>
    </xf>
    <xf numFmtId="14" fontId="3" fillId="3" borderId="9">
      <alignment horizontal="right" vertical="top"/>
      <protection locked="0"/>
    </xf>
    <xf numFmtId="14" fontId="3" fillId="3" borderId="10">
      <alignment horizontal="right" vertical="top"/>
      <protection locked="0"/>
    </xf>
    <xf numFmtId="0" fontId="4" fillId="2" borderId="12">
      <alignment horizontal="center" vertical="top"/>
    </xf>
    <xf numFmtId="0" fontId="4" fillId="2" borderId="13">
      <alignment horizontal="center" vertical="top"/>
    </xf>
    <xf numFmtId="167" fontId="4" fillId="2" borderId="7">
      <alignment horizontal="right" vertical="top"/>
    </xf>
    <xf numFmtId="167" fontId="4" fillId="2" borderId="9">
      <alignment horizontal="right" vertical="top"/>
    </xf>
    <xf numFmtId="167" fontId="6" fillId="2" borderId="0" applyBorder="0">
      <alignment horizontal="right" vertical="top"/>
    </xf>
    <xf numFmtId="167" fontId="6" fillId="2" borderId="11">
      <alignment horizontal="right" vertical="top"/>
    </xf>
    <xf numFmtId="167" fontId="3" fillId="2" borderId="0" applyBorder="0">
      <alignment horizontal="right" vertical="top"/>
    </xf>
    <xf numFmtId="167" fontId="3" fillId="2" borderId="11">
      <alignment horizontal="right" vertical="top"/>
    </xf>
    <xf numFmtId="167" fontId="4" fillId="2" borderId="8">
      <alignment horizontal="right" vertical="top"/>
    </xf>
    <xf numFmtId="167" fontId="4" fillId="2" borderId="10">
      <alignment horizontal="right" vertical="top"/>
    </xf>
    <xf numFmtId="0" fontId="4" fillId="2" borderId="3">
      <alignment vertical="top"/>
    </xf>
    <xf numFmtId="3" fontId="4" fillId="2" borderId="0" applyBorder="0">
      <alignment horizontal="right" vertical="top"/>
    </xf>
    <xf numFmtId="3" fontId="4" fillId="2" borderId="11">
      <alignment horizontal="right" vertical="top"/>
    </xf>
    <xf numFmtId="3" fontId="3" fillId="3" borderId="8">
      <alignment horizontal="right" vertical="top"/>
      <protection locked="0"/>
    </xf>
    <xf numFmtId="3" fontId="3" fillId="3" borderId="10">
      <alignment horizontal="right" vertical="top"/>
      <protection locked="0"/>
    </xf>
    <xf numFmtId="4" fontId="4" fillId="2" borderId="2">
      <alignment horizontal="right" vertical="top"/>
    </xf>
    <xf numFmtId="4" fontId="6" fillId="2" borderId="3">
      <alignment horizontal="right" vertical="top"/>
    </xf>
    <xf numFmtId="4" fontId="6" fillId="2" borderId="4">
      <alignment horizontal="right" vertical="top"/>
    </xf>
    <xf numFmtId="168" fontId="3" fillId="2" borderId="7">
      <alignment horizontal="right" vertical="top"/>
    </xf>
    <xf numFmtId="14" fontId="3" fillId="2" borderId="9">
      <alignment horizontal="right" vertical="top"/>
    </xf>
    <xf numFmtId="168" fontId="3" fillId="2" borderId="8">
      <alignment horizontal="right" vertical="top"/>
    </xf>
    <xf numFmtId="14" fontId="3" fillId="2" borderId="10">
      <alignment horizontal="right" vertical="top"/>
    </xf>
    <xf numFmtId="168" fontId="4" fillId="2" borderId="3">
      <alignment horizontal="right" vertical="top"/>
    </xf>
    <xf numFmtId="14" fontId="4" fillId="2" borderId="4">
      <alignment horizontal="right" vertical="top"/>
    </xf>
    <xf numFmtId="3" fontId="3" fillId="2" borderId="11">
      <alignment horizontal="right" vertical="top"/>
    </xf>
    <xf numFmtId="167" fontId="4" fillId="2" borderId="0" applyBorder="0">
      <alignment horizontal="right" vertical="top"/>
    </xf>
    <xf numFmtId="167" fontId="4" fillId="2" borderId="14">
      <alignment horizontal="right" vertical="top"/>
    </xf>
    <xf numFmtId="3" fontId="4" fillId="2" borderId="13">
      <alignment horizontal="right" vertical="top"/>
    </xf>
    <xf numFmtId="0" fontId="4" fillId="2" borderId="14">
      <alignment horizontal="left" vertical="top"/>
    </xf>
    <xf numFmtId="0" fontId="4" fillId="4" borderId="0" applyBorder="0">
      <alignment vertical="top"/>
    </xf>
    <xf numFmtId="0" fontId="7" fillId="4" borderId="0" applyBorder="0">
      <alignment vertical="top"/>
    </xf>
    <xf numFmtId="0" fontId="4" fillId="4" borderId="0" applyBorder="0">
      <alignment horizontal="right" vertical="top"/>
    </xf>
    <xf numFmtId="0" fontId="3" fillId="4" borderId="0" applyBorder="0">
      <alignment vertical="top"/>
    </xf>
    <xf numFmtId="0" fontId="4" fillId="2" borderId="14">
      <alignment vertical="top"/>
    </xf>
    <xf numFmtId="0" fontId="7" fillId="2" borderId="14">
      <alignment vertical="top"/>
    </xf>
    <xf numFmtId="0" fontId="4" fillId="2" borderId="14">
      <alignment horizontal="right" vertical="top"/>
    </xf>
    <xf numFmtId="0" fontId="3" fillId="2" borderId="14">
      <alignment vertical="top"/>
    </xf>
    <xf numFmtId="4" fontId="4" fillId="2" borderId="7">
      <alignment horizontal="right" vertical="top"/>
    </xf>
    <xf numFmtId="4" fontId="4" fillId="2" borderId="9">
      <alignment horizontal="right" vertical="top"/>
    </xf>
    <xf numFmtId="4" fontId="3" fillId="2" borderId="0" applyBorder="0">
      <alignment horizontal="right" vertical="top"/>
    </xf>
    <xf numFmtId="4" fontId="3" fillId="2" borderId="11">
      <alignment horizontal="right" vertical="top"/>
    </xf>
    <xf numFmtId="4" fontId="4" fillId="2" borderId="0" applyBorder="0">
      <alignment horizontal="right" vertical="top"/>
    </xf>
    <xf numFmtId="4" fontId="4" fillId="2" borderId="11">
      <alignment horizontal="right" vertical="top"/>
    </xf>
    <xf numFmtId="4" fontId="4" fillId="2" borderId="14">
      <alignment horizontal="right" vertical="top"/>
    </xf>
    <xf numFmtId="4" fontId="4" fillId="2" borderId="13">
      <alignment horizontal="right" vertical="top"/>
    </xf>
    <xf numFmtId="0" fontId="4" fillId="2" borderId="15">
      <alignment horizontal="left" vertical="top"/>
    </xf>
    <xf numFmtId="0" fontId="4" fillId="2" borderId="16">
      <alignment horizontal="left" vertical="top"/>
    </xf>
    <xf numFmtId="0" fontId="3" fillId="2" borderId="16">
      <alignment vertical="top"/>
    </xf>
    <xf numFmtId="0" fontId="3" fillId="3" borderId="16">
      <alignment vertical="top"/>
      <protection locked="0"/>
    </xf>
    <xf numFmtId="0" fontId="4" fillId="3" borderId="16">
      <alignment vertical="top"/>
      <protection locked="0"/>
    </xf>
    <xf numFmtId="0" fontId="6" fillId="3" borderId="16">
      <alignment vertical="top"/>
      <protection locked="0"/>
    </xf>
    <xf numFmtId="0" fontId="7" fillId="3" borderId="16">
      <alignment vertical="top"/>
      <protection locked="0"/>
    </xf>
    <xf numFmtId="164" fontId="4" fillId="5" borderId="1" applyNumberFormat="0" applyFont="0" applyFill="0" applyBorder="0" applyAlignment="0" applyProtection="0">
      <alignment horizontal="right" vertical="top"/>
    </xf>
    <xf numFmtId="166" fontId="4" fillId="4" borderId="7" applyProtection="0">
      <alignment horizontal="right" vertical="top"/>
    </xf>
    <xf numFmtId="164" fontId="4" fillId="5" borderId="7" applyNumberFormat="0" applyFont="0" applyFill="0" applyBorder="0" applyAlignment="0" applyProtection="0">
      <alignment horizontal="right" vertical="top"/>
    </xf>
    <xf numFmtId="164" fontId="4" fillId="5" borderId="2" applyNumberFormat="0" applyFont="0" applyFill="0" applyBorder="0" applyAlignment="0" applyProtection="0">
      <alignment horizontal="right" vertical="top"/>
    </xf>
    <xf numFmtId="164" fontId="3" fillId="5" borderId="0" applyNumberFormat="0" applyFont="0" applyFill="0" applyBorder="0" applyAlignment="0" applyProtection="0">
      <alignment horizontal="right" vertical="top"/>
    </xf>
    <xf numFmtId="164" fontId="4" fillId="5" borderId="14" applyNumberFormat="0" applyFont="0" applyFill="0" applyBorder="0" applyAlignment="0" applyProtection="0">
      <alignment horizontal="right" vertical="top"/>
    </xf>
    <xf numFmtId="164" fontId="6" fillId="5" borderId="0" applyNumberFormat="0" applyFont="0" applyFill="0" applyBorder="0" applyAlignment="0" applyProtection="0">
      <alignment horizontal="right" vertical="top"/>
    </xf>
    <xf numFmtId="164" fontId="4" fillId="5" borderId="8" applyNumberFormat="0" applyFont="0" applyFill="0" applyBorder="0" applyAlignment="0" applyProtection="0">
      <alignment horizontal="right" vertical="top"/>
    </xf>
    <xf numFmtId="164" fontId="4" fillId="6" borderId="8" applyNumberFormat="0" applyFont="0" applyFill="0" applyBorder="0" applyAlignment="0" applyProtection="0">
      <alignment horizontal="right" vertical="top"/>
    </xf>
    <xf numFmtId="164" fontId="3" fillId="6" borderId="0" applyNumberFormat="0" applyFont="0" applyFill="0" applyBorder="0" applyAlignment="0" applyProtection="0">
      <alignment horizontal="right" vertical="top"/>
    </xf>
    <xf numFmtId="0" fontId="3" fillId="2" borderId="0" applyNumberFormat="0" applyFont="0" applyFill="0" applyBorder="0" applyAlignment="0" applyProtection="0">
      <alignment vertical="top"/>
    </xf>
    <xf numFmtId="4" fontId="4" fillId="5" borderId="2" applyNumberFormat="0" applyFont="0" applyFill="0" applyBorder="0" applyAlignment="0" applyProtection="0">
      <alignment horizontal="right" vertical="top"/>
    </xf>
    <xf numFmtId="4" fontId="4" fillId="5" borderId="8" applyNumberFormat="0" applyFont="0" applyFill="0" applyBorder="0" applyAlignment="0" applyProtection="0">
      <alignment horizontal="right" vertical="top"/>
    </xf>
    <xf numFmtId="4" fontId="4" fillId="5" borderId="4" applyNumberFormat="0" applyFont="0" applyFill="0" applyBorder="0" applyAlignment="0" applyProtection="0">
      <alignment horizontal="right" vertical="top"/>
    </xf>
    <xf numFmtId="166" fontId="3" fillId="5" borderId="0" applyNumberFormat="0" applyFont="0" applyFill="0" applyBorder="0" applyAlignment="0" applyProtection="0">
      <alignment horizontal="right" vertical="top"/>
    </xf>
    <xf numFmtId="168" fontId="3" fillId="5" borderId="0" applyNumberFormat="0" applyFont="0" applyFill="0" applyBorder="0" applyAlignment="0" applyProtection="0">
      <alignment horizontal="right" vertical="top"/>
    </xf>
    <xf numFmtId="168" fontId="4" fillId="5" borderId="8" applyNumberFormat="0" applyFont="0" applyFill="0" applyBorder="0" applyAlignment="0" applyProtection="0">
      <alignment horizontal="right" vertical="top"/>
    </xf>
    <xf numFmtId="168" fontId="4" fillId="5" borderId="4" applyNumberFormat="0" applyFont="0" applyFill="0" applyBorder="0" applyAlignment="0" applyProtection="0">
      <alignment horizontal="right" vertical="top"/>
    </xf>
    <xf numFmtId="169" fontId="3" fillId="6" borderId="0" applyNumberFormat="0" applyFont="0" applyFill="0" applyBorder="0" applyAlignment="0" applyProtection="0">
      <alignment horizontal="right" vertical="top"/>
    </xf>
    <xf numFmtId="166" fontId="3" fillId="6" borderId="0" applyNumberFormat="0" applyFont="0" applyFill="0" applyBorder="0" applyAlignment="0" applyProtection="0">
      <alignment horizontal="right" vertical="top"/>
    </xf>
    <xf numFmtId="167" fontId="3" fillId="6" borderId="0" applyNumberFormat="0" applyFont="0" applyFill="0" applyBorder="0" applyAlignment="0" applyProtection="0">
      <alignment horizontal="right" vertical="top"/>
    </xf>
    <xf numFmtId="166" fontId="4" fillId="6" borderId="8" applyNumberFormat="0" applyFont="0" applyFill="0" applyBorder="0" applyAlignment="0" applyProtection="0">
      <alignment horizontal="right" vertical="top"/>
    </xf>
    <xf numFmtId="3" fontId="3" fillId="6" borderId="0" applyNumberFormat="0" applyFont="0" applyFill="0" applyBorder="0" applyAlignment="0" applyProtection="0">
      <alignment horizontal="right" vertical="top"/>
    </xf>
    <xf numFmtId="168" fontId="4" fillId="5" borderId="7" applyNumberFormat="0" applyFont="0" applyFill="0" applyBorder="0" applyAlignment="0" applyProtection="0">
      <alignment horizontal="right" vertical="top"/>
    </xf>
    <xf numFmtId="168" fontId="4" fillId="5" borderId="2" applyNumberFormat="0" applyFont="0" applyFill="0" applyBorder="0" applyAlignment="0" applyProtection="0">
      <alignment horizontal="right" vertical="top"/>
    </xf>
    <xf numFmtId="168" fontId="3" fillId="6" borderId="0" applyNumberFormat="0" applyFont="0" applyFill="0" applyBorder="0" applyAlignment="0" applyProtection="0">
      <alignment horizontal="right" vertical="top"/>
    </xf>
    <xf numFmtId="0" fontId="6" fillId="3" borderId="4" applyNumberFormat="0" applyFont="0" applyFill="0" applyBorder="0" applyAlignment="0" applyProtection="0">
      <alignment vertical="top"/>
    </xf>
    <xf numFmtId="164" fontId="6" fillId="5" borderId="8" applyNumberFormat="0" applyFont="0" applyFill="0" applyBorder="0" applyAlignment="0" applyProtection="0">
      <alignment horizontal="right" vertical="top"/>
    </xf>
    <xf numFmtId="164" fontId="6" fillId="5" borderId="4" applyNumberFormat="0" applyFont="0" applyFill="0" applyBorder="0" applyAlignment="0" applyProtection="0">
      <alignment horizontal="right" vertical="top"/>
    </xf>
    <xf numFmtId="170" fontId="4" fillId="5" borderId="0" applyNumberFormat="0" applyFont="0" applyFill="0" applyBorder="0" applyAlignment="0" applyProtection="0">
      <alignment horizontal="right" vertical="top"/>
    </xf>
    <xf numFmtId="170" fontId="4" fillId="5" borderId="3" applyNumberFormat="0" applyFont="0" applyFill="0" applyBorder="0" applyAlignment="0" applyProtection="0">
      <alignment horizontal="right" vertical="top"/>
    </xf>
    <xf numFmtId="170" fontId="6" fillId="5" borderId="0" applyNumberFormat="0" applyFont="0" applyFill="0" applyBorder="0" applyAlignment="0" applyProtection="0">
      <alignment horizontal="right" vertical="top"/>
    </xf>
    <xf numFmtId="170" fontId="6" fillId="5" borderId="3" applyNumberFormat="0" applyFont="0" applyFill="0" applyBorder="0" applyAlignment="0" applyProtection="0">
      <alignment horizontal="right" vertical="top"/>
    </xf>
    <xf numFmtId="170" fontId="4" fillId="5" borderId="8" applyNumberFormat="0" applyFont="0" applyFill="0" applyBorder="0" applyAlignment="0" applyProtection="0">
      <alignment horizontal="right" vertical="top"/>
    </xf>
    <xf numFmtId="170" fontId="4" fillId="5" borderId="4" applyNumberFormat="0" applyFont="0" applyFill="0" applyBorder="0" applyAlignment="0" applyProtection="0">
      <alignment horizontal="right" vertical="top"/>
    </xf>
    <xf numFmtId="0" fontId="6" fillId="6" borderId="0" applyNumberFormat="0" applyFont="0" applyFill="0" applyBorder="0" applyAlignment="0" applyProtection="0">
      <alignment horizontal="left" vertical="top"/>
    </xf>
    <xf numFmtId="4" fontId="6" fillId="6" borderId="0" applyNumberFormat="0" applyFont="0" applyFill="0" applyBorder="0" applyAlignment="0" applyProtection="0">
      <alignment horizontal="right" vertical="top"/>
    </xf>
    <xf numFmtId="4" fontId="6" fillId="6" borderId="11" applyNumberFormat="0" applyFont="0" applyFill="0" applyBorder="0" applyAlignment="0" applyProtection="0">
      <alignment horizontal="right" vertical="top"/>
    </xf>
    <xf numFmtId="4" fontId="6" fillId="6" borderId="8" applyNumberFormat="0" applyFont="0" applyFill="0" applyBorder="0" applyAlignment="0" applyProtection="0">
      <alignment horizontal="right" vertical="top"/>
    </xf>
    <xf numFmtId="4" fontId="6" fillId="6" borderId="10" applyProtection="0">
      <alignment horizontal="right" vertical="top"/>
    </xf>
    <xf numFmtId="171" fontId="4" fillId="6" borderId="0" applyNumberFormat="0" applyFont="0" applyFill="0" applyBorder="0" applyAlignment="0" applyProtection="0">
      <alignment horizontal="right" vertical="top"/>
    </xf>
    <xf numFmtId="165" fontId="4" fillId="6" borderId="0" applyNumberFormat="0" applyFont="0" applyFill="0" applyBorder="0" applyAlignment="0" applyProtection="0">
      <alignment horizontal="right" vertical="top"/>
    </xf>
    <xf numFmtId="169" fontId="4" fillId="6" borderId="0" applyNumberFormat="0" applyFont="0" applyFill="0" applyBorder="0" applyAlignment="0" applyProtection="0">
      <alignment horizontal="right" vertical="top"/>
    </xf>
    <xf numFmtId="169" fontId="4" fillId="6" borderId="8" applyNumberFormat="0" applyFont="0" applyFill="0" applyBorder="0" applyAlignment="0" applyProtection="0">
      <alignment horizontal="right" vertical="top"/>
    </xf>
    <xf numFmtId="4" fontId="3" fillId="6" borderId="0" applyNumberFormat="0" applyFont="0" applyFill="0" applyBorder="0" applyAlignment="0" applyProtection="0">
      <alignment horizontal="right" vertical="top"/>
    </xf>
    <xf numFmtId="4" fontId="3" fillId="6" borderId="11" applyNumberFormat="0" applyFont="0" applyFill="0" applyBorder="0" applyAlignment="0" applyProtection="0">
      <alignment horizontal="right" vertical="top"/>
    </xf>
    <xf numFmtId="4" fontId="6" fillId="5" borderId="3" applyNumberFormat="0" applyFont="0" applyFill="0" applyBorder="0" applyAlignment="0" applyProtection="0">
      <alignment horizontal="right" vertical="top"/>
    </xf>
    <xf numFmtId="4" fontId="3" fillId="5" borderId="0" applyNumberFormat="0" applyFont="0" applyFill="0" applyBorder="0" applyAlignment="0" applyProtection="0">
      <alignment horizontal="right" vertical="top"/>
    </xf>
    <xf numFmtId="165" fontId="3" fillId="6" borderId="0" applyNumberFormat="0" applyFont="0" applyFill="0" applyBorder="0" applyAlignment="0" applyProtection="0">
      <alignment horizontal="right" vertical="top"/>
    </xf>
    <xf numFmtId="166" fontId="4" fillId="6" borderId="0" applyNumberFormat="0" applyFont="0" applyFill="0" applyBorder="0" applyAlignment="0" applyProtection="0">
      <alignment horizontal="right" vertical="top"/>
    </xf>
    <xf numFmtId="166" fontId="6" fillId="6" borderId="0" applyNumberFormat="0" applyFont="0" applyFill="0" applyBorder="0" applyAlignment="0" applyProtection="0">
      <alignment horizontal="right" vertical="top"/>
    </xf>
    <xf numFmtId="167" fontId="3" fillId="6" borderId="11" applyNumberFormat="0" applyFont="0" applyFill="0" applyBorder="0" applyAlignment="0" applyProtection="0">
      <alignment horizontal="right" vertical="top"/>
    </xf>
    <xf numFmtId="167" fontId="6" fillId="5" borderId="8" applyNumberFormat="0" applyFont="0" applyFill="0" applyBorder="0" applyAlignment="0" applyProtection="0">
      <alignment horizontal="right" vertical="top"/>
    </xf>
    <xf numFmtId="167" fontId="6" fillId="5" borderId="4" applyProtection="0">
      <alignment horizontal="right" vertical="top"/>
    </xf>
    <xf numFmtId="164" fontId="3" fillId="5" borderId="7" applyNumberFormat="0" applyFont="0" applyFill="0" applyBorder="0" applyAlignment="0" applyProtection="0">
      <alignment horizontal="right" vertical="top"/>
    </xf>
    <xf numFmtId="166" fontId="3" fillId="5" borderId="8" applyNumberFormat="0" applyFont="0" applyFill="0" applyBorder="0" applyAlignment="0" applyProtection="0">
      <alignment horizontal="right" vertical="top"/>
    </xf>
    <xf numFmtId="164" fontId="3" fillId="5" borderId="8" applyNumberFormat="0" applyFont="0" applyFill="0" applyBorder="0" applyAlignment="0" applyProtection="0">
      <alignment horizontal="right" vertical="top"/>
    </xf>
    <xf numFmtId="3" fontId="4" fillId="6" borderId="0" applyNumberFormat="0" applyFont="0" applyFill="0" applyBorder="0" applyAlignment="0" applyProtection="0">
      <alignment horizontal="right" vertical="top"/>
    </xf>
    <xf numFmtId="167" fontId="4" fillId="6" borderId="0" applyNumberFormat="0" applyFont="0" applyFill="0" applyBorder="0" applyAlignment="0" applyProtection="0">
      <alignment horizontal="right" vertical="top"/>
    </xf>
    <xf numFmtId="0" fontId="4" fillId="6" borderId="2" applyProtection="0">
      <alignment horizontal="left" vertical="top"/>
    </xf>
    <xf numFmtId="164" fontId="6" fillId="6" borderId="0" applyNumberFormat="0" applyFont="0" applyFill="0" applyBorder="0" applyAlignment="0" applyProtection="0">
      <alignment horizontal="right" vertical="top"/>
    </xf>
    <xf numFmtId="3" fontId="6" fillId="6" borderId="0" applyNumberFormat="0" applyFont="0" applyFill="0" applyBorder="0" applyAlignment="0" applyProtection="0">
      <alignment horizontal="right" vertical="top"/>
    </xf>
    <xf numFmtId="164" fontId="4" fillId="6" borderId="7" applyNumberFormat="0" applyFont="0" applyFill="0" applyBorder="0" applyAlignment="0" applyProtection="0">
      <alignment horizontal="right" vertical="top"/>
    </xf>
    <xf numFmtId="164" fontId="4" fillId="6" borderId="0" applyNumberFormat="0" applyFont="0" applyFill="0" applyBorder="0" applyAlignment="0" applyProtection="0">
      <alignment horizontal="right" vertical="top"/>
    </xf>
    <xf numFmtId="164" fontId="3" fillId="5" borderId="14" applyNumberFormat="0" applyFont="0" applyFill="0" applyBorder="0" applyAlignment="0" applyProtection="0">
      <alignment horizontal="right" vertical="top"/>
    </xf>
    <xf numFmtId="166" fontId="3" fillId="6" borderId="8" applyProtection="0">
      <alignment horizontal="right" vertical="top"/>
    </xf>
    <xf numFmtId="166" fontId="3" fillId="5" borderId="7" applyNumberFormat="0" applyFont="0" applyFill="0" applyBorder="0" applyAlignment="0" applyProtection="0">
      <alignment horizontal="right" vertical="top"/>
    </xf>
    <xf numFmtId="4" fontId="4" fillId="5" borderId="14" applyNumberFormat="0" applyFont="0" applyFill="0" applyBorder="0" applyAlignment="0" applyProtection="0">
      <alignment horizontal="right" vertical="top"/>
    </xf>
    <xf numFmtId="4" fontId="4" fillId="5" borderId="1" applyNumberFormat="0" applyFont="0" applyFill="0" applyBorder="0" applyAlignment="0" applyProtection="0">
      <alignment horizontal="right" vertical="top"/>
    </xf>
    <xf numFmtId="0" fontId="4" fillId="7" borderId="12" applyNumberFormat="0" applyFont="0" applyFill="0" applyBorder="0" applyAlignment="0" applyProtection="0">
      <alignment vertical="top"/>
    </xf>
    <xf numFmtId="165" fontId="4" fillId="5" borderId="14" applyNumberFormat="0" applyFont="0" applyFill="0" applyBorder="0" applyAlignment="0" applyProtection="0">
      <alignment horizontal="right" vertical="top"/>
    </xf>
    <xf numFmtId="165" fontId="4" fillId="5" borderId="1" applyNumberFormat="0" applyFont="0" applyFill="0" applyBorder="0" applyAlignment="0" applyProtection="0">
      <alignment horizontal="right" vertical="top"/>
    </xf>
    <xf numFmtId="165" fontId="6" fillId="5" borderId="8" applyNumberFormat="0" applyFont="0" applyFill="0" applyBorder="0" applyAlignment="0" applyProtection="0">
      <alignment horizontal="right" vertical="top"/>
    </xf>
    <xf numFmtId="165" fontId="6" fillId="5" borderId="4" applyNumberFormat="0" applyFont="0" applyFill="0" applyBorder="0" applyAlignment="0" applyProtection="0">
      <alignment horizontal="right" vertical="top"/>
    </xf>
    <xf numFmtId="165" fontId="4" fillId="5" borderId="8" applyNumberFormat="0" applyFont="0" applyFill="0" applyBorder="0" applyAlignment="0" applyProtection="0">
      <alignment horizontal="right" vertical="top"/>
    </xf>
    <xf numFmtId="165" fontId="4" fillId="5" borderId="4" applyNumberFormat="0" applyFont="0" applyFill="0" applyBorder="0" applyAlignment="0" applyProtection="0">
      <alignment horizontal="right" vertical="top"/>
    </xf>
    <xf numFmtId="170" fontId="4" fillId="5" borderId="7" applyNumberFormat="0" applyFont="0" applyFill="0" applyBorder="0" applyAlignment="0" applyProtection="0">
      <alignment horizontal="right" vertical="top"/>
    </xf>
    <xf numFmtId="170" fontId="4" fillId="5" borderId="2" applyNumberFormat="0" applyFont="0" applyFill="0" applyBorder="0" applyAlignment="0" applyProtection="0">
      <alignment horizontal="right" vertical="top"/>
    </xf>
    <xf numFmtId="170" fontId="4" fillId="5" borderId="14" applyNumberFormat="0" applyFont="0" applyFill="0" applyBorder="0" applyAlignment="0" applyProtection="0">
      <alignment horizontal="right" vertical="top"/>
    </xf>
    <xf numFmtId="170" fontId="4" fillId="5" borderId="1" applyNumberFormat="0" applyFont="0" applyFill="0" applyBorder="0" applyAlignment="0" applyProtection="0">
      <alignment horizontal="right" vertical="top"/>
    </xf>
    <xf numFmtId="0" fontId="1" fillId="0" borderId="18">
      <alignment vertical="center"/>
    </xf>
  </cellStyleXfs>
  <cellXfs count="139">
    <xf numFmtId="0" fontId="0" fillId="0" borderId="0" xfId="0">
      <alignment vertical="center"/>
    </xf>
    <xf numFmtId="0" fontId="3" fillId="2" borderId="0" xfId="3">
      <alignment vertical="top"/>
    </xf>
    <xf numFmtId="0" fontId="4" fillId="2" borderId="1" xfId="4">
      <alignment vertical="top"/>
    </xf>
    <xf numFmtId="0" fontId="4" fillId="3" borderId="1" xfId="5">
      <alignment horizontal="left" vertical="top"/>
      <protection locked="0"/>
    </xf>
    <xf numFmtId="0" fontId="4" fillId="2" borderId="2" xfId="7">
      <alignment vertical="top"/>
    </xf>
    <xf numFmtId="0" fontId="4" fillId="2" borderId="2" xfId="8">
      <alignment horizontal="left" vertical="top"/>
    </xf>
    <xf numFmtId="0" fontId="6" fillId="2" borderId="3" xfId="9">
      <alignment vertical="top"/>
    </xf>
    <xf numFmtId="0" fontId="6" fillId="2" borderId="3" xfId="10">
      <alignment horizontal="left" vertical="top"/>
    </xf>
    <xf numFmtId="0" fontId="7" fillId="2" borderId="3" xfId="11">
      <alignment vertical="top"/>
    </xf>
    <xf numFmtId="0" fontId="4" fillId="3" borderId="3" xfId="12">
      <alignment horizontal="left" vertical="top"/>
      <protection locked="0"/>
    </xf>
    <xf numFmtId="0" fontId="6" fillId="3" borderId="3" xfId="13">
      <alignment horizontal="left" vertical="top"/>
      <protection locked="0"/>
    </xf>
    <xf numFmtId="0" fontId="7" fillId="2" borderId="4" xfId="14">
      <alignment vertical="top"/>
    </xf>
    <xf numFmtId="0" fontId="4" fillId="3" borderId="4" xfId="15">
      <alignment horizontal="left" vertical="top"/>
      <protection locked="0"/>
    </xf>
    <xf numFmtId="0" fontId="4" fillId="2" borderId="5" xfId="16">
      <alignment horizontal="center" vertical="top"/>
    </xf>
    <xf numFmtId="0" fontId="4" fillId="2" borderId="7" xfId="18">
      <alignment horizontal="center" vertical="top"/>
    </xf>
    <xf numFmtId="0" fontId="4" fillId="2" borderId="9" xfId="21">
      <alignment horizontal="center" vertical="top"/>
    </xf>
    <xf numFmtId="0" fontId="6" fillId="2" borderId="6" xfId="17">
      <alignment horizontal="center" vertical="top"/>
    </xf>
    <xf numFmtId="0" fontId="6" fillId="2" borderId="8" xfId="19">
      <alignment horizontal="center" vertical="top"/>
    </xf>
    <xf numFmtId="0" fontId="4" fillId="2" borderId="8" xfId="20">
      <alignment horizontal="center" vertical="top"/>
    </xf>
    <xf numFmtId="0" fontId="6" fillId="2" borderId="10" xfId="22">
      <alignment horizontal="center" vertical="top"/>
    </xf>
    <xf numFmtId="166" fontId="4" fillId="2" borderId="7" xfId="23">
      <alignment horizontal="right" vertical="top"/>
    </xf>
    <xf numFmtId="166" fontId="4" fillId="2" borderId="9" xfId="24">
      <alignment horizontal="right" vertical="top"/>
    </xf>
    <xf numFmtId="166" fontId="6" fillId="2" borderId="0" xfId="25">
      <alignment horizontal="right" vertical="top"/>
    </xf>
    <xf numFmtId="166" fontId="6" fillId="2" borderId="11" xfId="26">
      <alignment horizontal="right" vertical="top"/>
    </xf>
    <xf numFmtId="166" fontId="3" fillId="2" borderId="0" xfId="27">
      <alignment horizontal="right" vertical="top"/>
    </xf>
    <xf numFmtId="166" fontId="4" fillId="2" borderId="0" xfId="28">
      <alignment horizontal="right" vertical="top"/>
    </xf>
    <xf numFmtId="166" fontId="3" fillId="2" borderId="11" xfId="29">
      <alignment horizontal="right" vertical="top"/>
    </xf>
    <xf numFmtId="0" fontId="4" fillId="2" borderId="4" xfId="30">
      <alignment vertical="top"/>
    </xf>
    <xf numFmtId="166" fontId="4" fillId="2" borderId="8" xfId="31">
      <alignment horizontal="right" vertical="top"/>
    </xf>
    <xf numFmtId="166" fontId="4" fillId="2" borderId="10" xfId="32">
      <alignment horizontal="right" vertical="top"/>
    </xf>
    <xf numFmtId="3" fontId="4" fillId="2" borderId="7" xfId="33">
      <alignment horizontal="right" vertical="top"/>
    </xf>
    <xf numFmtId="3" fontId="4" fillId="2" borderId="9" xfId="34">
      <alignment horizontal="right" vertical="top"/>
    </xf>
    <xf numFmtId="3" fontId="6" fillId="2" borderId="0" xfId="35">
      <alignment horizontal="right" vertical="top"/>
    </xf>
    <xf numFmtId="3" fontId="6" fillId="2" borderId="11" xfId="36">
      <alignment horizontal="right" vertical="top"/>
    </xf>
    <xf numFmtId="3" fontId="3" fillId="3" borderId="0" xfId="37">
      <alignment horizontal="right" vertical="top"/>
      <protection locked="0"/>
    </xf>
    <xf numFmtId="3" fontId="4" fillId="3" borderId="0" xfId="38">
      <alignment horizontal="right" vertical="top"/>
      <protection locked="0"/>
    </xf>
    <xf numFmtId="3" fontId="3" fillId="3" borderId="11" xfId="39">
      <alignment horizontal="right" vertical="top"/>
      <protection locked="0"/>
    </xf>
    <xf numFmtId="3" fontId="6" fillId="3" borderId="0" xfId="40">
      <alignment horizontal="right" vertical="top"/>
      <protection locked="0"/>
    </xf>
    <xf numFmtId="3" fontId="6" fillId="3" borderId="11" xfId="41">
      <alignment horizontal="right" vertical="top"/>
      <protection locked="0"/>
    </xf>
    <xf numFmtId="3" fontId="4" fillId="2" borderId="8" xfId="42">
      <alignment horizontal="right" vertical="top"/>
    </xf>
    <xf numFmtId="3" fontId="4" fillId="2" borderId="10" xfId="43">
      <alignment horizontal="right" vertical="top"/>
    </xf>
    <xf numFmtId="167" fontId="4" fillId="2" borderId="2" xfId="44">
      <alignment horizontal="right" vertical="top"/>
    </xf>
    <xf numFmtId="167" fontId="6" fillId="2" borderId="3" xfId="45">
      <alignment horizontal="right" vertical="top"/>
    </xf>
    <xf numFmtId="167" fontId="4" fillId="3" borderId="3" xfId="46">
      <alignment horizontal="right" vertical="top"/>
      <protection locked="0"/>
    </xf>
    <xf numFmtId="167" fontId="6" fillId="3" borderId="3" xfId="47">
      <alignment horizontal="right" vertical="top"/>
      <protection locked="0"/>
    </xf>
    <xf numFmtId="167" fontId="4" fillId="3" borderId="4" xfId="48">
      <alignment horizontal="right" vertical="top"/>
      <protection locked="0"/>
    </xf>
    <xf numFmtId="166" fontId="4" fillId="2" borderId="2" xfId="50">
      <alignment horizontal="right" vertical="top"/>
    </xf>
    <xf numFmtId="166" fontId="6" fillId="2" borderId="3" xfId="51">
      <alignment horizontal="right" vertical="top"/>
    </xf>
    <xf numFmtId="166" fontId="4" fillId="2" borderId="3" xfId="52">
      <alignment horizontal="right" vertical="top"/>
    </xf>
    <xf numFmtId="167" fontId="4" fillId="2" borderId="4" xfId="49">
      <alignment horizontal="right" vertical="top"/>
    </xf>
    <xf numFmtId="166" fontId="4" fillId="2" borderId="4" xfId="53">
      <alignment horizontal="right" vertical="top"/>
    </xf>
    <xf numFmtId="168" fontId="4" fillId="2" borderId="2" xfId="54">
      <alignment horizontal="right" vertical="top"/>
    </xf>
    <xf numFmtId="0" fontId="4" fillId="2" borderId="1" xfId="58">
      <alignment horizontal="center" vertical="top"/>
    </xf>
    <xf numFmtId="168" fontId="6" fillId="3" borderId="3" xfId="55">
      <alignment horizontal="right" vertical="top"/>
      <protection locked="0"/>
    </xf>
    <xf numFmtId="14" fontId="3" fillId="3" borderId="9" xfId="59">
      <alignment horizontal="right" vertical="top"/>
      <protection locked="0"/>
    </xf>
    <xf numFmtId="0" fontId="6" fillId="2" borderId="4" xfId="56">
      <alignment vertical="top"/>
    </xf>
    <xf numFmtId="168" fontId="6" fillId="3" borderId="4" xfId="57">
      <alignment horizontal="right" vertical="top"/>
      <protection locked="0"/>
    </xf>
    <xf numFmtId="14" fontId="3" fillId="3" borderId="10" xfId="60">
      <alignment horizontal="right" vertical="top"/>
      <protection locked="0"/>
    </xf>
    <xf numFmtId="0" fontId="4" fillId="2" borderId="12" xfId="61">
      <alignment horizontal="center" vertical="top"/>
    </xf>
    <xf numFmtId="0" fontId="4" fillId="2" borderId="13" xfId="62">
      <alignment horizontal="center" vertical="top"/>
    </xf>
    <xf numFmtId="167" fontId="4" fillId="2" borderId="7" xfId="63">
      <alignment horizontal="right" vertical="top"/>
    </xf>
    <xf numFmtId="167" fontId="4" fillId="2" borderId="9" xfId="64">
      <alignment horizontal="right" vertical="top"/>
    </xf>
    <xf numFmtId="167" fontId="6" fillId="2" borderId="0" xfId="65">
      <alignment horizontal="right" vertical="top"/>
    </xf>
    <xf numFmtId="167" fontId="6" fillId="2" borderId="11" xfId="66">
      <alignment horizontal="right" vertical="top"/>
    </xf>
    <xf numFmtId="167" fontId="3" fillId="2" borderId="0" xfId="67">
      <alignment horizontal="right" vertical="top"/>
    </xf>
    <xf numFmtId="167" fontId="3" fillId="2" borderId="11" xfId="68">
      <alignment horizontal="right" vertical="top"/>
    </xf>
    <xf numFmtId="167" fontId="4" fillId="2" borderId="8" xfId="69">
      <alignment horizontal="right" vertical="top"/>
    </xf>
    <xf numFmtId="167" fontId="4" fillId="2" borderId="10" xfId="70">
      <alignment horizontal="right" vertical="top"/>
    </xf>
    <xf numFmtId="0" fontId="4" fillId="2" borderId="3" xfId="71">
      <alignment vertical="top"/>
    </xf>
    <xf numFmtId="3" fontId="4" fillId="2" borderId="0" xfId="72">
      <alignment horizontal="right" vertical="top"/>
    </xf>
    <xf numFmtId="3" fontId="4" fillId="2" borderId="11" xfId="73">
      <alignment horizontal="right" vertical="top"/>
    </xf>
    <xf numFmtId="3" fontId="3" fillId="3" borderId="8" xfId="74">
      <alignment horizontal="right" vertical="top"/>
      <protection locked="0"/>
    </xf>
    <xf numFmtId="3" fontId="3" fillId="3" borderId="10" xfId="75">
      <alignment horizontal="right" vertical="top"/>
      <protection locked="0"/>
    </xf>
    <xf numFmtId="4" fontId="4" fillId="2" borderId="2" xfId="76">
      <alignment horizontal="right" vertical="top"/>
    </xf>
    <xf numFmtId="4" fontId="6" fillId="2" borderId="3" xfId="77">
      <alignment horizontal="right" vertical="top"/>
    </xf>
    <xf numFmtId="168" fontId="3" fillId="2" borderId="7" xfId="79">
      <alignment horizontal="right" vertical="top"/>
    </xf>
    <xf numFmtId="14" fontId="3" fillId="2" borderId="9" xfId="80">
      <alignment horizontal="right" vertical="top"/>
    </xf>
    <xf numFmtId="4" fontId="6" fillId="2" borderId="4" xfId="78">
      <alignment horizontal="right" vertical="top"/>
    </xf>
    <xf numFmtId="168" fontId="3" fillId="2" borderId="8" xfId="81">
      <alignment horizontal="right" vertical="top"/>
    </xf>
    <xf numFmtId="14" fontId="3" fillId="2" borderId="10" xfId="82">
      <alignment horizontal="right" vertical="top"/>
    </xf>
    <xf numFmtId="168" fontId="4" fillId="2" borderId="3" xfId="83">
      <alignment horizontal="right" vertical="top"/>
    </xf>
    <xf numFmtId="14" fontId="4" fillId="2" borderId="4" xfId="84">
      <alignment horizontal="right" vertical="top"/>
    </xf>
    <xf numFmtId="3" fontId="3" fillId="2" borderId="11" xfId="85">
      <alignment horizontal="right" vertical="top"/>
    </xf>
    <xf numFmtId="167" fontId="4" fillId="2" borderId="0" xfId="86">
      <alignment horizontal="right" vertical="top"/>
    </xf>
    <xf numFmtId="167" fontId="4" fillId="2" borderId="14" xfId="87">
      <alignment horizontal="right" vertical="top"/>
    </xf>
    <xf numFmtId="3" fontId="4" fillId="2" borderId="13" xfId="88">
      <alignment horizontal="right" vertical="top"/>
    </xf>
    <xf numFmtId="0" fontId="4" fillId="2" borderId="14" xfId="89">
      <alignment horizontal="left" vertical="top"/>
    </xf>
    <xf numFmtId="0" fontId="4" fillId="4" borderId="0" xfId="90">
      <alignment vertical="top"/>
    </xf>
    <xf numFmtId="0" fontId="7" fillId="4" borderId="0" xfId="91">
      <alignment vertical="top"/>
    </xf>
    <xf numFmtId="0" fontId="4" fillId="4" borderId="0" xfId="92">
      <alignment horizontal="right" vertical="top"/>
    </xf>
    <xf numFmtId="0" fontId="3" fillId="4" borderId="0" xfId="93">
      <alignment vertical="top"/>
    </xf>
    <xf numFmtId="0" fontId="4" fillId="2" borderId="14" xfId="94">
      <alignment vertical="top"/>
    </xf>
    <xf numFmtId="0" fontId="7" fillId="2" borderId="14" xfId="95">
      <alignment vertical="top"/>
    </xf>
    <xf numFmtId="0" fontId="4" fillId="2" borderId="14" xfId="96">
      <alignment horizontal="right" vertical="top"/>
    </xf>
    <xf numFmtId="0" fontId="3" fillId="2" borderId="14" xfId="97">
      <alignment vertical="top"/>
    </xf>
    <xf numFmtId="4" fontId="4" fillId="2" borderId="7" xfId="98">
      <alignment horizontal="right" vertical="top"/>
    </xf>
    <xf numFmtId="4" fontId="4" fillId="2" borderId="9" xfId="99">
      <alignment horizontal="right" vertical="top"/>
    </xf>
    <xf numFmtId="4" fontId="3" fillId="2" borderId="0" xfId="100">
      <alignment horizontal="right" vertical="top"/>
    </xf>
    <xf numFmtId="4" fontId="3" fillId="2" borderId="11" xfId="101">
      <alignment horizontal="right" vertical="top"/>
    </xf>
    <xf numFmtId="4" fontId="4" fillId="2" borderId="0" xfId="102">
      <alignment horizontal="right" vertical="top"/>
    </xf>
    <xf numFmtId="4" fontId="4" fillId="2" borderId="11" xfId="103">
      <alignment horizontal="right" vertical="top"/>
    </xf>
    <xf numFmtId="4" fontId="4" fillId="2" borderId="14" xfId="104">
      <alignment horizontal="right" vertical="top"/>
    </xf>
    <xf numFmtId="4" fontId="4" fillId="2" borderId="13" xfId="105">
      <alignment horizontal="right" vertical="top"/>
    </xf>
    <xf numFmtId="0" fontId="4" fillId="2" borderId="15" xfId="106">
      <alignment horizontal="left" vertical="top"/>
    </xf>
    <xf numFmtId="0" fontId="4" fillId="2" borderId="16" xfId="107">
      <alignment horizontal="left" vertical="top"/>
    </xf>
    <xf numFmtId="0" fontId="3" fillId="3" borderId="16" xfId="109">
      <alignment vertical="top"/>
      <protection locked="0"/>
    </xf>
    <xf numFmtId="0" fontId="3" fillId="2" borderId="16" xfId="108">
      <alignment vertical="top"/>
    </xf>
    <xf numFmtId="0" fontId="4" fillId="3" borderId="16" xfId="110">
      <alignment vertical="top"/>
      <protection locked="0"/>
    </xf>
    <xf numFmtId="0" fontId="6" fillId="3" borderId="16" xfId="111">
      <alignment vertical="top"/>
      <protection locked="0"/>
    </xf>
    <xf numFmtId="0" fontId="7" fillId="3" borderId="16" xfId="112">
      <alignment vertical="top"/>
      <protection locked="0"/>
    </xf>
    <xf numFmtId="0" fontId="4" fillId="2" borderId="15" xfId="106" applyAlignment="1">
      <alignment horizontal="left" vertical="top" wrapText="1"/>
    </xf>
    <xf numFmtId="0" fontId="3" fillId="3" borderId="16" xfId="109" applyAlignment="1">
      <alignment vertical="top" wrapText="1"/>
      <protection locked="0"/>
    </xf>
    <xf numFmtId="0" fontId="0" fillId="0" borderId="0" xfId="0" applyAlignment="1">
      <alignment vertical="center" wrapText="1"/>
    </xf>
    <xf numFmtId="0" fontId="9" fillId="0" borderId="18" xfId="0" applyFont="1" applyBorder="1" applyAlignment="1">
      <alignment horizontal="left" vertical="center" wrapText="1" indent="4"/>
    </xf>
    <xf numFmtId="0" fontId="0" fillId="0" borderId="18" xfId="0" applyBorder="1">
      <alignment vertical="center"/>
    </xf>
    <xf numFmtId="0" fontId="10" fillId="0" borderId="18" xfId="0" applyFont="1" applyBorder="1" applyAlignment="1">
      <alignment horizontal="center" vertical="center" wrapText="1"/>
    </xf>
    <xf numFmtId="0" fontId="16" fillId="0" borderId="17" xfId="0" applyFont="1" applyBorder="1" applyAlignment="1">
      <alignment vertical="center" wrapText="1"/>
    </xf>
    <xf numFmtId="0" fontId="0" fillId="0" borderId="18" xfId="0" applyFont="1" applyBorder="1" applyAlignment="1">
      <alignment vertical="center" wrapText="1"/>
    </xf>
    <xf numFmtId="0" fontId="0" fillId="0" borderId="18" xfId="0" applyBorder="1" applyAlignment="1">
      <alignment vertical="center" wrapText="1"/>
    </xf>
    <xf numFmtId="0" fontId="17" fillId="0" borderId="17" xfId="1" applyBorder="1" applyAlignment="1" applyProtection="1">
      <alignment vertical="center" wrapText="1"/>
    </xf>
    <xf numFmtId="0" fontId="13" fillId="0" borderId="18" xfId="0" applyFont="1" applyBorder="1" applyAlignment="1">
      <alignment vertical="center" wrapText="1"/>
    </xf>
    <xf numFmtId="0" fontId="12" fillId="0" borderId="18" xfId="0" applyFont="1" applyBorder="1" applyAlignment="1">
      <alignment vertical="center" wrapText="1"/>
    </xf>
    <xf numFmtId="0" fontId="0" fillId="0" borderId="18" xfId="0" applyBorder="1" applyAlignment="1">
      <alignment horizontal="left" vertical="center" wrapText="1" indent="1"/>
    </xf>
    <xf numFmtId="0" fontId="0" fillId="0" borderId="18" xfId="0" applyBorder="1" applyAlignment="1">
      <alignment horizontal="left" vertical="center" wrapText="1" indent="2"/>
    </xf>
    <xf numFmtId="0" fontId="17" fillId="0" borderId="18" xfId="1" applyBorder="1" applyAlignment="1" applyProtection="1">
      <alignment horizontal="left" vertical="center" wrapText="1" indent="1"/>
    </xf>
    <xf numFmtId="0" fontId="1" fillId="0" borderId="17" xfId="193" applyFont="1" applyBorder="1" applyAlignment="1">
      <alignment horizontal="left" vertical="center" wrapText="1" indent="1"/>
    </xf>
    <xf numFmtId="0" fontId="0" fillId="0" borderId="0" xfId="0" applyBorder="1" applyAlignment="1">
      <alignment vertical="center" wrapText="1"/>
    </xf>
    <xf numFmtId="0" fontId="1" fillId="0" borderId="17" xfId="193" applyNumberFormat="1" applyFont="1" applyBorder="1" applyAlignment="1">
      <alignment vertical="center" wrapText="1"/>
    </xf>
    <xf numFmtId="0" fontId="1" fillId="0" borderId="17" xfId="193" applyFont="1" applyBorder="1" applyAlignment="1">
      <alignment vertical="center" wrapText="1"/>
    </xf>
    <xf numFmtId="0" fontId="1" fillId="0" borderId="17" xfId="193" applyFont="1" applyBorder="1" applyAlignment="1">
      <alignment vertical="top" wrapText="1"/>
    </xf>
    <xf numFmtId="0" fontId="0" fillId="0" borderId="18" xfId="0" applyNumberFormat="1" applyBorder="1" applyAlignment="1">
      <alignment horizontal="left" vertical="center" wrapText="1"/>
    </xf>
    <xf numFmtId="0" fontId="17" fillId="0" borderId="0" xfId="1" applyBorder="1" applyAlignment="1" applyProtection="1">
      <alignment vertical="center" wrapText="1"/>
    </xf>
    <xf numFmtId="0" fontId="0" fillId="8" borderId="1" xfId="0" applyFill="1" applyBorder="1" applyAlignment="1">
      <alignment vertical="center" wrapText="1"/>
    </xf>
    <xf numFmtId="0" fontId="0" fillId="0" borderId="19" xfId="0" applyBorder="1" applyAlignment="1">
      <alignment vertical="center" wrapText="1"/>
    </xf>
    <xf numFmtId="0" fontId="0" fillId="0" borderId="18" xfId="0" applyBorder="1" applyAlignment="1">
      <alignment horizontal="left" vertical="center" wrapText="1"/>
    </xf>
    <xf numFmtId="0" fontId="0" fillId="0" borderId="20" xfId="0" applyBorder="1" applyAlignment="1">
      <alignment vertical="center" wrapText="1"/>
    </xf>
    <xf numFmtId="0" fontId="5" fillId="2" borderId="0" xfId="6">
      <alignment vertical="top"/>
    </xf>
    <xf numFmtId="0" fontId="2" fillId="2" borderId="0" xfId="2">
      <alignment vertical="top"/>
    </xf>
    <xf numFmtId="0" fontId="3" fillId="2" borderId="0" xfId="3">
      <alignment vertical="top"/>
    </xf>
  </cellXfs>
  <cellStyles count="194">
    <cellStyle name="Hyperlink" xfId="1" builtinId="8"/>
    <cellStyle name="MSSStyle001" xfId="2"/>
    <cellStyle name="MSSStyle002" xfId="3"/>
    <cellStyle name="MSSStyle003" xfId="4"/>
    <cellStyle name="MSSStyle004" xfId="5"/>
    <cellStyle name="MSSStyle005" xfId="6"/>
    <cellStyle name="MSSStyle006" xfId="7"/>
    <cellStyle name="MSSStyle007" xfId="8"/>
    <cellStyle name="MSSStyle008" xfId="9"/>
    <cellStyle name="MSSStyle009" xfId="10"/>
    <cellStyle name="MSSStyle010" xfId="11"/>
    <cellStyle name="MSSStyle011" xfId="12"/>
    <cellStyle name="MSSStyle012" xfId="13"/>
    <cellStyle name="MSSStyle013" xfId="14"/>
    <cellStyle name="MSSStyle014" xfId="15"/>
    <cellStyle name="MSSStyle015" xfId="16"/>
    <cellStyle name="MSSStyle016" xfId="17"/>
    <cellStyle name="MSSStyle017" xfId="18"/>
    <cellStyle name="MSSStyle018" xfId="19"/>
    <cellStyle name="MSSStyle019" xfId="20"/>
    <cellStyle name="MSSStyle020" xfId="21"/>
    <cellStyle name="MSSStyle021" xfId="22"/>
    <cellStyle name="MSSStyle022" xfId="23"/>
    <cellStyle name="MSSStyle023" xfId="24"/>
    <cellStyle name="MSSStyle024" xfId="25"/>
    <cellStyle name="MSSStyle025" xfId="26"/>
    <cellStyle name="MSSStyle026" xfId="27"/>
    <cellStyle name="MSSStyle027" xfId="28"/>
    <cellStyle name="MSSStyle028" xfId="29"/>
    <cellStyle name="MSSStyle029" xfId="30"/>
    <cellStyle name="MSSStyle030" xfId="31"/>
    <cellStyle name="MSSStyle031" xfId="32"/>
    <cellStyle name="MSSStyle032" xfId="33"/>
    <cellStyle name="MSSStyle033" xfId="34"/>
    <cellStyle name="MSSStyle034" xfId="35"/>
    <cellStyle name="MSSStyle035" xfId="36"/>
    <cellStyle name="MSSStyle036" xfId="37"/>
    <cellStyle name="MSSStyle037" xfId="38"/>
    <cellStyle name="MSSStyle038" xfId="39"/>
    <cellStyle name="MSSStyle039" xfId="40"/>
    <cellStyle name="MSSStyle040" xfId="41"/>
    <cellStyle name="MSSStyle041" xfId="42"/>
    <cellStyle name="MSSStyle042" xfId="43"/>
    <cellStyle name="MSSStyle043" xfId="44"/>
    <cellStyle name="MSSStyle044" xfId="45"/>
    <cellStyle name="MSSStyle045" xfId="46"/>
    <cellStyle name="MSSStyle046" xfId="47"/>
    <cellStyle name="MSSStyle047" xfId="48"/>
    <cellStyle name="MSSStyle048" xfId="49"/>
    <cellStyle name="MSSStyle049" xfId="50"/>
    <cellStyle name="MSSStyle050" xfId="51"/>
    <cellStyle name="MSSStyle051" xfId="52"/>
    <cellStyle name="MSSStyle052" xfId="53"/>
    <cellStyle name="MSSStyle053" xfId="54"/>
    <cellStyle name="MSSStyle054" xfId="55"/>
    <cellStyle name="MSSStyle055" xfId="56"/>
    <cellStyle name="MSSStyle056" xfId="57"/>
    <cellStyle name="MSSStyle057" xfId="58"/>
    <cellStyle name="MSSStyle058" xfId="59"/>
    <cellStyle name="MSSStyle059" xfId="60"/>
    <cellStyle name="MSSStyle060" xfId="61"/>
    <cellStyle name="MSSStyle061" xfId="62"/>
    <cellStyle name="MSSStyle062" xfId="63"/>
    <cellStyle name="MSSStyle063" xfId="64"/>
    <cellStyle name="MSSStyle064" xfId="65"/>
    <cellStyle name="MSSStyle065" xfId="66"/>
    <cellStyle name="MSSStyle066" xfId="67"/>
    <cellStyle name="MSSStyle067" xfId="68"/>
    <cellStyle name="MSSStyle068" xfId="69"/>
    <cellStyle name="MSSStyle069" xfId="70"/>
    <cellStyle name="MSSStyle070" xfId="71"/>
    <cellStyle name="MSSStyle071" xfId="72"/>
    <cellStyle name="MSSStyle072" xfId="73"/>
    <cellStyle name="MSSStyle073" xfId="74"/>
    <cellStyle name="MSSStyle074" xfId="75"/>
    <cellStyle name="MSSStyle075" xfId="76"/>
    <cellStyle name="MSSStyle076" xfId="77"/>
    <cellStyle name="MSSStyle077" xfId="78"/>
    <cellStyle name="MSSStyle078" xfId="79"/>
    <cellStyle name="MSSStyle079" xfId="80"/>
    <cellStyle name="MSSStyle080" xfId="81"/>
    <cellStyle name="MSSStyle081" xfId="82"/>
    <cellStyle name="MSSStyle082" xfId="83"/>
    <cellStyle name="MSSStyle083" xfId="84"/>
    <cellStyle name="MSSStyle084" xfId="85"/>
    <cellStyle name="MSSStyle085" xfId="86"/>
    <cellStyle name="MSSStyle086" xfId="87"/>
    <cellStyle name="MSSStyle087" xfId="88"/>
    <cellStyle name="MSSStyle088" xfId="89"/>
    <cellStyle name="MSSStyle089" xfId="90"/>
    <cellStyle name="MSSStyle090" xfId="91"/>
    <cellStyle name="MSSStyle091" xfId="92"/>
    <cellStyle name="MSSStyle092" xfId="93"/>
    <cellStyle name="MSSStyle093" xfId="94"/>
    <cellStyle name="MSSStyle094" xfId="95"/>
    <cellStyle name="MSSStyle095" xfId="96"/>
    <cellStyle name="MSSStyle096" xfId="97"/>
    <cellStyle name="MSSStyle097" xfId="98"/>
    <cellStyle name="MSSStyle098" xfId="99"/>
    <cellStyle name="MSSStyle099" xfId="100"/>
    <cellStyle name="MSSStyle100" xfId="101"/>
    <cellStyle name="MSSStyle101" xfId="102"/>
    <cellStyle name="MSSStyle102" xfId="103"/>
    <cellStyle name="MSSStyle103" xfId="104"/>
    <cellStyle name="MSSStyle104" xfId="105"/>
    <cellStyle name="MSSStyle105" xfId="106"/>
    <cellStyle name="MSSStyle106" xfId="107"/>
    <cellStyle name="MSSStyle107" xfId="108"/>
    <cellStyle name="MSSStyle108" xfId="109"/>
    <cellStyle name="MSSStyle109" xfId="110"/>
    <cellStyle name="MSSStyle110" xfId="111"/>
    <cellStyle name="MSSStyle111" xfId="112"/>
    <cellStyle name="MSSStyle112" xfId="113"/>
    <cellStyle name="MSSStyle113" xfId="114"/>
    <cellStyle name="MSSStyle114" xfId="115"/>
    <cellStyle name="MSSStyle115" xfId="116"/>
    <cellStyle name="MSSStyle116" xfId="117"/>
    <cellStyle name="MSSStyle117" xfId="118"/>
    <cellStyle name="MSSStyle118" xfId="119"/>
    <cellStyle name="MSSStyle119" xfId="120"/>
    <cellStyle name="MSSStyle120" xfId="121"/>
    <cellStyle name="MSSStyle121" xfId="122"/>
    <cellStyle name="MSSStyle122" xfId="123"/>
    <cellStyle name="MSSStyle123" xfId="124"/>
    <cellStyle name="MSSStyle124" xfId="125"/>
    <cellStyle name="MSSStyle125" xfId="126"/>
    <cellStyle name="MSSStyle126" xfId="127"/>
    <cellStyle name="MSSStyle127" xfId="128"/>
    <cellStyle name="MSSStyle128" xfId="129"/>
    <cellStyle name="MSSStyle129" xfId="130"/>
    <cellStyle name="MSSStyle130" xfId="131"/>
    <cellStyle name="MSSStyle131" xfId="132"/>
    <cellStyle name="MSSStyle132" xfId="133"/>
    <cellStyle name="MSSStyle133" xfId="134"/>
    <cellStyle name="MSSStyle134" xfId="135"/>
    <cellStyle name="MSSStyle135" xfId="136"/>
    <cellStyle name="MSSStyle136" xfId="137"/>
    <cellStyle name="MSSStyle137" xfId="138"/>
    <cellStyle name="MSSStyle138" xfId="139"/>
    <cellStyle name="MSSStyle139" xfId="140"/>
    <cellStyle name="MSSStyle140" xfId="141"/>
    <cellStyle name="MSSStyle141" xfId="142"/>
    <cellStyle name="MSSStyle142" xfId="143"/>
    <cellStyle name="MSSStyle143" xfId="144"/>
    <cellStyle name="MSSStyle144" xfId="145"/>
    <cellStyle name="MSSStyle145" xfId="146"/>
    <cellStyle name="MSSStyle146" xfId="147"/>
    <cellStyle name="MSSStyle147" xfId="148"/>
    <cellStyle name="MSSStyle148" xfId="149"/>
    <cellStyle name="MSSStyle149" xfId="150"/>
    <cellStyle name="MSSStyle150" xfId="151"/>
    <cellStyle name="MSSStyle151" xfId="152"/>
    <cellStyle name="MSSStyle152" xfId="153"/>
    <cellStyle name="MSSStyle153" xfId="154"/>
    <cellStyle name="MSSStyle154" xfId="155"/>
    <cellStyle name="MSSStyle155" xfId="156"/>
    <cellStyle name="MSSStyle156" xfId="157"/>
    <cellStyle name="MSSStyle157" xfId="158"/>
    <cellStyle name="MSSStyle158" xfId="159"/>
    <cellStyle name="MSSStyle159" xfId="160"/>
    <cellStyle name="MSSStyle160" xfId="161"/>
    <cellStyle name="MSSStyle161" xfId="162"/>
    <cellStyle name="MSSStyle162" xfId="163"/>
    <cellStyle name="MSSStyle163" xfId="164"/>
    <cellStyle name="MSSStyle164" xfId="165"/>
    <cellStyle name="MSSStyle165" xfId="166"/>
    <cellStyle name="MSSStyle166" xfId="167"/>
    <cellStyle name="MSSStyle167" xfId="168"/>
    <cellStyle name="MSSStyle168" xfId="169"/>
    <cellStyle name="MSSStyle169" xfId="170"/>
    <cellStyle name="MSSStyle170" xfId="171"/>
    <cellStyle name="MSSStyle171" xfId="172"/>
    <cellStyle name="MSSStyle172" xfId="173"/>
    <cellStyle name="MSSStyle173" xfId="174"/>
    <cellStyle name="MSSStyle174" xfId="175"/>
    <cellStyle name="MSSStyle175" xfId="176"/>
    <cellStyle name="MSSStyle176" xfId="177"/>
    <cellStyle name="MSSStyle177" xfId="178"/>
    <cellStyle name="MSSStyle178" xfId="179"/>
    <cellStyle name="MSSStyle179" xfId="180"/>
    <cellStyle name="MSSStyle180" xfId="181"/>
    <cellStyle name="MSSStyle181" xfId="182"/>
    <cellStyle name="MSSStyle182" xfId="183"/>
    <cellStyle name="MSSStyle183" xfId="184"/>
    <cellStyle name="MSSStyle184" xfId="185"/>
    <cellStyle name="MSSStyle185" xfId="186"/>
    <cellStyle name="MSSStyle186" xfId="187"/>
    <cellStyle name="MSSStyle187" xfId="188"/>
    <cellStyle name="MSSStyle188" xfId="189"/>
    <cellStyle name="MSSStyle189" xfId="190"/>
    <cellStyle name="MSSStyle190" xfId="191"/>
    <cellStyle name="MSSStyle191" xfId="192"/>
    <cellStyle name="Normal" xfId="0" builtinId="0"/>
    <cellStyle name="Normal 2" xfId="19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000000"/>
      <rgbColor rgb="00FFFFFF"/>
      <rgbColor rgb="00ADD8E6"/>
      <rgbColor rgb="00F0F0F0"/>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4391025</xdr:colOff>
      <xdr:row>0</xdr:row>
      <xdr:rowOff>38100</xdr:rowOff>
    </xdr:from>
    <xdr:to>
      <xdr:col>0</xdr:col>
      <xdr:colOff>6549196</xdr:colOff>
      <xdr:row>1</xdr:row>
      <xdr:rowOff>95650</xdr:rowOff>
    </xdr:to>
    <xdr:pic>
      <xdr:nvPicPr>
        <xdr:cNvPr id="3" name="Picture 2"/>
        <xdr:cNvPicPr>
          <a:picLocks noChangeAspect="1"/>
        </xdr:cNvPicPr>
      </xdr:nvPicPr>
      <xdr:blipFill>
        <a:blip xmlns:r="http://schemas.openxmlformats.org/officeDocument/2006/relationships" r:embed="rId1"/>
        <a:stretch>
          <a:fillRect/>
        </a:stretch>
      </xdr:blipFill>
      <xdr:spPr>
        <a:xfrm>
          <a:off x="4391025" y="38100"/>
          <a:ext cx="2158171" cy="219475"/>
        </a:xfrm>
        <a:prstGeom prst="rect">
          <a:avLst/>
        </a:prstGeom>
      </xdr:spPr>
    </xdr:pic>
    <xdr:clientData/>
  </xdr:twoCellAnchor>
  <xdr:twoCellAnchor editAs="oneCell">
    <xdr:from>
      <xdr:col>0</xdr:col>
      <xdr:colOff>2085975</xdr:colOff>
      <xdr:row>45</xdr:row>
      <xdr:rowOff>142875</xdr:rowOff>
    </xdr:from>
    <xdr:to>
      <xdr:col>0</xdr:col>
      <xdr:colOff>5298845</xdr:colOff>
      <xdr:row>45</xdr:row>
      <xdr:rowOff>1612138</xdr:rowOff>
    </xdr:to>
    <xdr:pic>
      <xdr:nvPicPr>
        <xdr:cNvPr id="4" name="Picture 3"/>
        <xdr:cNvPicPr>
          <a:picLocks noChangeAspect="1"/>
        </xdr:cNvPicPr>
      </xdr:nvPicPr>
      <xdr:blipFill>
        <a:blip xmlns:r="http://schemas.openxmlformats.org/officeDocument/2006/relationships" r:embed="rId2"/>
        <a:stretch>
          <a:fillRect/>
        </a:stretch>
      </xdr:blipFill>
      <xdr:spPr>
        <a:xfrm>
          <a:off x="2085975" y="9210675"/>
          <a:ext cx="3212870" cy="14692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emplates.modelsheetsoft.com/browser/browse.aspx?s=jobcandidates.xls" TargetMode="External"/><Relationship Id="rId7" Type="http://schemas.openxmlformats.org/officeDocument/2006/relationships/drawing" Target="../drawings/drawing1.xml"/><Relationship Id="rId2" Type="http://schemas.openxmlformats.org/officeDocument/2006/relationships/hyperlink" Target="mailto:info@modelsheetsoft.com" TargetMode="External"/><Relationship Id="rId1" Type="http://schemas.openxmlformats.org/officeDocument/2006/relationships/hyperlink" Target="http://www.modelsheetsoft.com/refer.aspx?s=jobcandidates.xls" TargetMode="External"/><Relationship Id="rId6" Type="http://schemas.openxmlformats.org/officeDocument/2006/relationships/printerSettings" Target="../printerSettings/printerSettings1.bin"/><Relationship Id="rId5" Type="http://schemas.openxmlformats.org/officeDocument/2006/relationships/hyperlink" Target="http://templates.modelsheetsoft.com/modelsheettemplates/job-candidates-templates.aspx?s=jobcandidates.xls" TargetMode="External"/><Relationship Id="rId4" Type="http://schemas.openxmlformats.org/officeDocument/2006/relationships/hyperlink" Target="http://www.modelsheetsoft.com/consulting-business-analysis.aspx?s=jobcandidates.xls" TargetMode="Externa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A109"/>
  <sheetViews>
    <sheetView tabSelected="1" workbookViewId="0">
      <selection activeCell="B1" sqref="B1"/>
    </sheetView>
  </sheetViews>
  <sheetFormatPr defaultRowHeight="12.75" outlineLevelRow="2" x14ac:dyDescent="0.2"/>
  <cols>
    <col min="1" max="1" width="98.7109375" style="118" customWidth="1"/>
    <col min="2" max="16384" width="9.140625" style="114"/>
  </cols>
  <sheetData>
    <row r="2" spans="1:1" ht="15.75" x14ac:dyDescent="0.2">
      <c r="A2" s="113"/>
    </row>
    <row r="3" spans="1:1" ht="18" x14ac:dyDescent="0.2">
      <c r="A3" s="115" t="s">
        <v>277</v>
      </c>
    </row>
    <row r="5" spans="1:1" ht="15" x14ac:dyDescent="0.2">
      <c r="A5" s="116" t="s">
        <v>278</v>
      </c>
    </row>
    <row r="6" spans="1:1" x14ac:dyDescent="0.2">
      <c r="A6" s="117"/>
    </row>
    <row r="7" spans="1:1" ht="51" x14ac:dyDescent="0.2">
      <c r="A7" s="118" t="s">
        <v>279</v>
      </c>
    </row>
    <row r="8" spans="1:1" x14ac:dyDescent="0.2">
      <c r="A8" s="119" t="s">
        <v>280</v>
      </c>
    </row>
    <row r="9" spans="1:1" x14ac:dyDescent="0.2">
      <c r="A9" s="117"/>
    </row>
    <row r="10" spans="1:1" ht="15" x14ac:dyDescent="0.2">
      <c r="A10" s="120" t="s">
        <v>281</v>
      </c>
    </row>
    <row r="11" spans="1:1" x14ac:dyDescent="0.2">
      <c r="A11" s="117"/>
    </row>
    <row r="12" spans="1:1" x14ac:dyDescent="0.2">
      <c r="A12" s="121" t="s">
        <v>282</v>
      </c>
    </row>
    <row r="13" spans="1:1" collapsed="1" x14ac:dyDescent="0.2">
      <c r="A13" s="122" t="s">
        <v>283</v>
      </c>
    </row>
    <row r="14" spans="1:1" hidden="1" outlineLevel="1" collapsed="1" x14ac:dyDescent="0.2">
      <c r="A14" s="122" t="s">
        <v>284</v>
      </c>
    </row>
    <row r="15" spans="1:1" hidden="1" outlineLevel="2" x14ac:dyDescent="0.2">
      <c r="A15" s="123" t="s">
        <v>285</v>
      </c>
    </row>
    <row r="16" spans="1:1" hidden="1" outlineLevel="2" x14ac:dyDescent="0.2">
      <c r="A16" s="123" t="s">
        <v>286</v>
      </c>
    </row>
    <row r="17" spans="1:1" hidden="1" outlineLevel="2" x14ac:dyDescent="0.2">
      <c r="A17" s="123" t="s">
        <v>287</v>
      </c>
    </row>
    <row r="18" spans="1:1" hidden="1" outlineLevel="2" x14ac:dyDescent="0.2">
      <c r="A18" s="123" t="s">
        <v>288</v>
      </c>
    </row>
    <row r="19" spans="1:1" ht="25.5" hidden="1" outlineLevel="2" x14ac:dyDescent="0.2">
      <c r="A19" s="123" t="s">
        <v>289</v>
      </c>
    </row>
    <row r="20" spans="1:1" hidden="1" outlineLevel="2" x14ac:dyDescent="0.2">
      <c r="A20" s="122"/>
    </row>
    <row r="21" spans="1:1" hidden="1" outlineLevel="1" collapsed="1" x14ac:dyDescent="0.2">
      <c r="A21" s="122" t="s">
        <v>290</v>
      </c>
    </row>
    <row r="22" spans="1:1" hidden="1" outlineLevel="2" x14ac:dyDescent="0.2">
      <c r="A22" s="123" t="s">
        <v>291</v>
      </c>
    </row>
    <row r="23" spans="1:1" hidden="1" outlineLevel="2" x14ac:dyDescent="0.2">
      <c r="A23" s="123" t="s">
        <v>292</v>
      </c>
    </row>
    <row r="24" spans="1:1" hidden="1" outlineLevel="2" x14ac:dyDescent="0.2">
      <c r="A24" s="123" t="s">
        <v>293</v>
      </c>
    </row>
    <row r="25" spans="1:1" hidden="1" outlineLevel="2" x14ac:dyDescent="0.2">
      <c r="A25" s="117"/>
    </row>
    <row r="26" spans="1:1" hidden="1" outlineLevel="1" collapsed="1" x14ac:dyDescent="0.2">
      <c r="A26" s="122" t="s">
        <v>294</v>
      </c>
    </row>
    <row r="27" spans="1:1" hidden="1" outlineLevel="2" x14ac:dyDescent="0.2">
      <c r="A27" s="123" t="s">
        <v>295</v>
      </c>
    </row>
    <row r="28" spans="1:1" ht="25.5" hidden="1" outlineLevel="2" x14ac:dyDescent="0.2">
      <c r="A28" s="123" t="s">
        <v>296</v>
      </c>
    </row>
    <row r="29" spans="1:1" hidden="1" outlineLevel="2" x14ac:dyDescent="0.2">
      <c r="A29" s="123" t="s">
        <v>297</v>
      </c>
    </row>
    <row r="30" spans="1:1" hidden="1" outlineLevel="1" x14ac:dyDescent="0.2">
      <c r="A30" s="123"/>
    </row>
    <row r="31" spans="1:1" x14ac:dyDescent="0.2">
      <c r="A31" s="124" t="s">
        <v>298</v>
      </c>
    </row>
    <row r="32" spans="1:1" x14ac:dyDescent="0.2">
      <c r="A32" s="117"/>
    </row>
    <row r="33" spans="1:1" x14ac:dyDescent="0.2">
      <c r="A33" s="121" t="s">
        <v>299</v>
      </c>
    </row>
    <row r="34" spans="1:1" collapsed="1" x14ac:dyDescent="0.2">
      <c r="A34" s="122" t="s">
        <v>283</v>
      </c>
    </row>
    <row r="35" spans="1:1" hidden="1" outlineLevel="1" x14ac:dyDescent="0.2">
      <c r="A35" s="122" t="s">
        <v>300</v>
      </c>
    </row>
    <row r="36" spans="1:1" hidden="1" outlineLevel="1" x14ac:dyDescent="0.2">
      <c r="A36" s="122" t="s">
        <v>301</v>
      </c>
    </row>
    <row r="37" spans="1:1" hidden="1" outlineLevel="1" x14ac:dyDescent="0.2">
      <c r="A37" s="122"/>
    </row>
    <row r="38" spans="1:1" x14ac:dyDescent="0.2">
      <c r="A38" s="124" t="s">
        <v>302</v>
      </c>
    </row>
    <row r="39" spans="1:1" x14ac:dyDescent="0.2">
      <c r="A39" s="117"/>
    </row>
    <row r="40" spans="1:1" x14ac:dyDescent="0.2">
      <c r="A40" s="121" t="s">
        <v>303</v>
      </c>
    </row>
    <row r="41" spans="1:1" x14ac:dyDescent="0.2">
      <c r="A41" s="117"/>
    </row>
    <row r="42" spans="1:1" ht="25.5" x14ac:dyDescent="0.2">
      <c r="A42" s="125" t="s">
        <v>304</v>
      </c>
    </row>
    <row r="43" spans="1:1" collapsed="1" x14ac:dyDescent="0.2">
      <c r="A43" s="122" t="s">
        <v>305</v>
      </c>
    </row>
    <row r="44" spans="1:1" hidden="1" outlineLevel="1" x14ac:dyDescent="0.2">
      <c r="A44" s="126"/>
    </row>
    <row r="45" spans="1:1" ht="63.75" hidden="1" outlineLevel="1" x14ac:dyDescent="0.2">
      <c r="A45" s="127" t="s">
        <v>306</v>
      </c>
    </row>
    <row r="46" spans="1:1" ht="140.1" hidden="1" customHeight="1" outlineLevel="1" x14ac:dyDescent="0.2">
      <c r="A46" s="128"/>
    </row>
    <row r="47" spans="1:1" ht="89.25" hidden="1" outlineLevel="1" x14ac:dyDescent="0.2">
      <c r="A47" s="129" t="s">
        <v>307</v>
      </c>
    </row>
    <row r="48" spans="1:1" hidden="1" outlineLevel="1" x14ac:dyDescent="0.2">
      <c r="A48" s="129"/>
    </row>
    <row r="49" spans="1:1" ht="63.75" hidden="1" outlineLevel="1" x14ac:dyDescent="0.2">
      <c r="A49" s="130" t="s">
        <v>308</v>
      </c>
    </row>
    <row r="50" spans="1:1" x14ac:dyDescent="0.2">
      <c r="A50" s="117"/>
    </row>
    <row r="51" spans="1:1" x14ac:dyDescent="0.2">
      <c r="A51" s="128" t="s">
        <v>309</v>
      </c>
    </row>
    <row r="52" spans="1:1" x14ac:dyDescent="0.2">
      <c r="A52" s="119" t="s">
        <v>310</v>
      </c>
    </row>
    <row r="53" spans="1:1" x14ac:dyDescent="0.2">
      <c r="A53" s="119" t="s">
        <v>311</v>
      </c>
    </row>
    <row r="54" spans="1:1" x14ac:dyDescent="0.2">
      <c r="A54" s="131"/>
    </row>
    <row r="55" spans="1:1" x14ac:dyDescent="0.2">
      <c r="A55" s="132"/>
    </row>
    <row r="56" spans="1:1" x14ac:dyDescent="0.2">
      <c r="A56" s="133"/>
    </row>
    <row r="57" spans="1:1" ht="15" x14ac:dyDescent="0.2">
      <c r="A57" s="120" t="s">
        <v>312</v>
      </c>
    </row>
    <row r="59" spans="1:1" ht="38.25" x14ac:dyDescent="0.2">
      <c r="A59" s="118" t="s">
        <v>313</v>
      </c>
    </row>
    <row r="61" spans="1:1" x14ac:dyDescent="0.2">
      <c r="A61" s="118" t="s">
        <v>314</v>
      </c>
    </row>
    <row r="63" spans="1:1" x14ac:dyDescent="0.2">
      <c r="A63" s="118" t="s">
        <v>315</v>
      </c>
    </row>
    <row r="64" spans="1:1" x14ac:dyDescent="0.2">
      <c r="A64" s="122" t="s">
        <v>316</v>
      </c>
    </row>
    <row r="65" spans="1:1" x14ac:dyDescent="0.2">
      <c r="A65" s="122" t="s">
        <v>317</v>
      </c>
    </row>
    <row r="66" spans="1:1" x14ac:dyDescent="0.2">
      <c r="A66" s="122" t="s">
        <v>318</v>
      </c>
    </row>
    <row r="67" spans="1:1" x14ac:dyDescent="0.2">
      <c r="A67" s="122" t="s">
        <v>319</v>
      </c>
    </row>
    <row r="68" spans="1:1" x14ac:dyDescent="0.2">
      <c r="A68" s="123" t="s">
        <v>320</v>
      </c>
    </row>
    <row r="69" spans="1:1" ht="25.5" x14ac:dyDescent="0.2">
      <c r="A69" s="123" t="s">
        <v>321</v>
      </c>
    </row>
    <row r="70" spans="1:1" x14ac:dyDescent="0.2">
      <c r="A70" s="122" t="s">
        <v>322</v>
      </c>
    </row>
    <row r="71" spans="1:1" ht="25.5" x14ac:dyDescent="0.2">
      <c r="A71" s="123" t="s">
        <v>323</v>
      </c>
    </row>
    <row r="72" spans="1:1" x14ac:dyDescent="0.2">
      <c r="A72" s="134"/>
    </row>
    <row r="73" spans="1:1" x14ac:dyDescent="0.2">
      <c r="A73" s="134" t="s">
        <v>324</v>
      </c>
    </row>
    <row r="75" spans="1:1" x14ac:dyDescent="0.2">
      <c r="A75" s="118" t="s">
        <v>325</v>
      </c>
    </row>
    <row r="76" spans="1:1" ht="25.5" x14ac:dyDescent="0.2">
      <c r="A76" s="122" t="s">
        <v>326</v>
      </c>
    </row>
    <row r="77" spans="1:1" ht="51" customHeight="1" x14ac:dyDescent="0.2">
      <c r="A77" s="122" t="s">
        <v>327</v>
      </c>
    </row>
    <row r="79" spans="1:1" x14ac:dyDescent="0.2">
      <c r="A79" s="118" t="s">
        <v>328</v>
      </c>
    </row>
    <row r="82" spans="1:1" x14ac:dyDescent="0.2">
      <c r="A82" s="132"/>
    </row>
    <row r="83" spans="1:1" x14ac:dyDescent="0.2">
      <c r="A83" s="135"/>
    </row>
    <row r="84" spans="1:1" ht="15" x14ac:dyDescent="0.2">
      <c r="A84" s="120" t="s">
        <v>329</v>
      </c>
    </row>
    <row r="86" spans="1:1" ht="38.25" x14ac:dyDescent="0.2">
      <c r="A86" s="118" t="s">
        <v>330</v>
      </c>
    </row>
    <row r="88" spans="1:1" ht="38.25" x14ac:dyDescent="0.2">
      <c r="A88" s="118" t="s">
        <v>331</v>
      </c>
    </row>
    <row r="90" spans="1:1" ht="38.25" x14ac:dyDescent="0.2">
      <c r="A90" s="118" t="s">
        <v>332</v>
      </c>
    </row>
    <row r="92" spans="1:1" ht="38.25" x14ac:dyDescent="0.2">
      <c r="A92" s="118" t="s">
        <v>333</v>
      </c>
    </row>
    <row r="94" spans="1:1" ht="15" x14ac:dyDescent="0.2">
      <c r="A94" s="120" t="s">
        <v>334</v>
      </c>
    </row>
    <row r="96" spans="1:1" x14ac:dyDescent="0.2">
      <c r="A96" s="118" t="s">
        <v>335</v>
      </c>
    </row>
    <row r="97" spans="1:1" x14ac:dyDescent="0.2">
      <c r="A97" s="117"/>
    </row>
    <row r="98" spans="1:1" ht="25.5" x14ac:dyDescent="0.2">
      <c r="A98" s="122" t="s">
        <v>336</v>
      </c>
    </row>
    <row r="99" spans="1:1" ht="25.5" x14ac:dyDescent="0.2">
      <c r="A99" s="123" t="s">
        <v>337</v>
      </c>
    </row>
    <row r="100" spans="1:1" ht="25.5" x14ac:dyDescent="0.2">
      <c r="A100" s="123" t="s">
        <v>338</v>
      </c>
    </row>
    <row r="101" spans="1:1" ht="25.5" x14ac:dyDescent="0.2">
      <c r="A101" s="123" t="s">
        <v>339</v>
      </c>
    </row>
    <row r="103" spans="1:1" ht="25.5" x14ac:dyDescent="0.2">
      <c r="A103" s="122" t="s">
        <v>340</v>
      </c>
    </row>
    <row r="106" spans="1:1" ht="25.5" x14ac:dyDescent="0.2">
      <c r="A106" s="118" t="s">
        <v>341</v>
      </c>
    </row>
    <row r="108" spans="1:1" x14ac:dyDescent="0.2">
      <c r="A108" s="118" t="s">
        <v>342</v>
      </c>
    </row>
    <row r="109" spans="1:1" x14ac:dyDescent="0.2">
      <c r="A109" s="118" t="s">
        <v>343</v>
      </c>
    </row>
  </sheetData>
  <hyperlinks>
    <hyperlink ref="A52" r:id="rId1"/>
    <hyperlink ref="A53" r:id="rId2"/>
    <hyperlink ref="A31" r:id="rId3"/>
    <hyperlink ref="A38" r:id="rId4"/>
    <hyperlink ref="A8" r:id="rId5"/>
  </hyperlinks>
  <printOptions horizontalCentered="1"/>
  <pageMargins left="0.45" right="0.45" top="0.5" bottom="0.5" header="0.3" footer="0.3"/>
  <pageSetup orientation="portrait" r:id="rId6"/>
  <headerFooter>
    <oddFooter>&amp;LModelSheet is a trademark of ModelSheet Software, LLC&amp;Rpage &amp;P of &amp;N</oddFooter>
  </headerFooter>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C18"/>
  <sheetViews>
    <sheetView zoomScaleNormal="100" workbookViewId="0"/>
  </sheetViews>
  <sheetFormatPr defaultRowHeight="12.75" customHeight="1" x14ac:dyDescent="0.2"/>
  <sheetData>
    <row r="1" spans="1:3" ht="12.75" customHeight="1" x14ac:dyDescent="0.2">
      <c r="A1" s="137" t="str">
        <f>"Employment Candidates"</f>
        <v>Employment Candidates</v>
      </c>
      <c r="B1" s="137"/>
      <c r="C1" s="137"/>
    </row>
    <row r="2" spans="1:3" ht="12.75" customHeight="1" x14ac:dyDescent="0.2">
      <c r="A2" s="137" t="str">
        <f>"Organization: "&amp;'Evaluation Criteria'!B8</f>
        <v xml:space="preserve">Organization: </v>
      </c>
      <c r="B2" s="137"/>
      <c r="C2" s="137"/>
    </row>
    <row r="3" spans="1:3" ht="12.75" customHeight="1" x14ac:dyDescent="0.2">
      <c r="A3" s="137" t="str">
        <f>"Position Title: "&amp;'Open Position'!B8</f>
        <v xml:space="preserve">Position Title: </v>
      </c>
      <c r="B3" s="137"/>
      <c r="C3" s="137"/>
    </row>
    <row r="4" spans="1:3" ht="12.75" customHeight="1" x14ac:dyDescent="0.2">
      <c r="A4" s="137" t="str">
        <f>"(Compute)"&amp;" "&amp;""</f>
        <v xml:space="preserve">(Compute) </v>
      </c>
      <c r="B4" s="137"/>
      <c r="C4" s="137"/>
    </row>
    <row r="5" spans="1:3" ht="12.75" customHeight="1" x14ac:dyDescent="0.2">
      <c r="A5" s="137" t="str">
        <f>""</f>
        <v/>
      </c>
      <c r="B5" s="137"/>
      <c r="C5" s="137"/>
    </row>
    <row r="6" spans="1:3" ht="12.75" customHeight="1" x14ac:dyDescent="0.2">
      <c r="A6" s="1" t="str">
        <f>"Cand_Summary_Rating_1"</f>
        <v>Cand_Summary_Rating_1</v>
      </c>
    </row>
    <row r="7" spans="1:3" ht="12.75" customHeight="1" x14ac:dyDescent="0.2">
      <c r="B7" s="58" t="str">
        <f>Labels!B28</f>
        <v>Susan</v>
      </c>
      <c r="C7" s="59" t="str">
        <f>Labels!B29</f>
        <v>Tom</v>
      </c>
    </row>
    <row r="8" spans="1:3" ht="12.75" customHeight="1" x14ac:dyDescent="0.2">
      <c r="A8" s="4" t="str">
        <f>Labels!B32</f>
        <v>Experience</v>
      </c>
      <c r="B8" s="95"/>
      <c r="C8" s="96"/>
    </row>
    <row r="9" spans="1:3" ht="12.75" customHeight="1" x14ac:dyDescent="0.2">
      <c r="A9" s="6" t="str">
        <f>"   "&amp;Labels!B33</f>
        <v xml:space="preserve">   Industry</v>
      </c>
      <c r="B9" s="97">
        <f>'Inputs - Candidates'!B32*'Open Position'!E23</f>
        <v>0</v>
      </c>
      <c r="C9" s="98">
        <f>'Inputs - Candidates'!B41*'Open Position'!E23</f>
        <v>0</v>
      </c>
    </row>
    <row r="10" spans="1:3" ht="12.75" customHeight="1" x14ac:dyDescent="0.2">
      <c r="A10" s="6" t="str">
        <f>"   "&amp;Labels!B34</f>
        <v xml:space="preserve">   Function</v>
      </c>
      <c r="B10" s="97">
        <f>'Inputs - Candidates'!B33*'Open Position'!E24</f>
        <v>0</v>
      </c>
      <c r="C10" s="98">
        <f>'Inputs - Candidates'!B42*'Open Position'!E24</f>
        <v>0</v>
      </c>
    </row>
    <row r="11" spans="1:3" ht="12.75" customHeight="1" x14ac:dyDescent="0.2">
      <c r="A11" s="68" t="str">
        <f>"   "&amp;Labels!C32</f>
        <v xml:space="preserve">   Subtotal</v>
      </c>
      <c r="B11" s="99">
        <f>SUM(B9:B10)</f>
        <v>0</v>
      </c>
      <c r="C11" s="100">
        <f>SUM(C9:C10)</f>
        <v>0</v>
      </c>
    </row>
    <row r="12" spans="1:3" ht="12.75" customHeight="1" x14ac:dyDescent="0.2">
      <c r="A12" s="68" t="str">
        <f>Labels!B35</f>
        <v>Accomplishments</v>
      </c>
      <c r="B12" s="99">
        <f>'Inputs - Candidates'!B34*'Open Position'!E26</f>
        <v>0</v>
      </c>
      <c r="C12" s="100">
        <f>'Inputs - Candidates'!B43*'Open Position'!E26</f>
        <v>0</v>
      </c>
    </row>
    <row r="13" spans="1:3" ht="12.75" customHeight="1" x14ac:dyDescent="0.2">
      <c r="A13" s="68" t="str">
        <f>Labels!B36</f>
        <v>Team Style</v>
      </c>
      <c r="B13" s="99">
        <f>'Inputs - Candidates'!B35*'Open Position'!E27</f>
        <v>0</v>
      </c>
      <c r="C13" s="100">
        <f>'Inputs - Candidates'!B44*'Open Position'!E27</f>
        <v>0</v>
      </c>
    </row>
    <row r="14" spans="1:3" ht="12.75" customHeight="1" x14ac:dyDescent="0.2">
      <c r="A14" s="68" t="str">
        <f>Labels!B37</f>
        <v>Basic Competencies</v>
      </c>
      <c r="B14" s="99"/>
      <c r="C14" s="100"/>
    </row>
    <row r="15" spans="1:3" ht="12.75" customHeight="1" x14ac:dyDescent="0.2">
      <c r="A15" s="6" t="str">
        <f>"   "&amp;Labels!B38</f>
        <v xml:space="preserve">   Computers</v>
      </c>
      <c r="B15" s="97">
        <f>'Inputs - Candidates'!B37*'Open Position'!E29</f>
        <v>0</v>
      </c>
      <c r="C15" s="98">
        <f>'Inputs - Candidates'!B46*'Open Position'!E29</f>
        <v>0</v>
      </c>
    </row>
    <row r="16" spans="1:3" ht="12.75" customHeight="1" x14ac:dyDescent="0.2">
      <c r="A16" s="6" t="str">
        <f>"   "&amp;Labels!B39</f>
        <v xml:space="preserve">   Communications</v>
      </c>
      <c r="B16" s="97">
        <f>'Inputs - Candidates'!B38*'Open Position'!E30</f>
        <v>0</v>
      </c>
      <c r="C16" s="98">
        <f>'Inputs - Candidates'!B47*'Open Position'!E30</f>
        <v>0</v>
      </c>
    </row>
    <row r="17" spans="1:3" ht="12.75" customHeight="1" x14ac:dyDescent="0.2">
      <c r="A17" s="68" t="str">
        <f>"   "&amp;Labels!C37</f>
        <v xml:space="preserve">   Subtotal</v>
      </c>
      <c r="B17" s="99">
        <f>SUM(B15:B16)</f>
        <v>0</v>
      </c>
      <c r="C17" s="100">
        <f>SUM(C15:C16)</f>
        <v>0</v>
      </c>
    </row>
    <row r="18" spans="1:3" ht="12.75" customHeight="1" x14ac:dyDescent="0.2">
      <c r="A18" s="2" t="str">
        <f>Labels!C31</f>
        <v>Total</v>
      </c>
      <c r="B18" s="101">
        <f>SUM(B11:B13,B17)</f>
        <v>0</v>
      </c>
      <c r="C18" s="102">
        <f>SUM(C11:C13,C17)</f>
        <v>0</v>
      </c>
    </row>
  </sheetData>
  <mergeCells count="5">
    <mergeCell ref="A1:C1"/>
    <mergeCell ref="A2:C2"/>
    <mergeCell ref="A3:C3"/>
    <mergeCell ref="A4:C4"/>
    <mergeCell ref="A5:C5"/>
  </mergeCells>
  <pageMargins left="0.25" right="0.25" top="0.5" bottom="0.5" header="0.5" footer="0.5"/>
  <pageSetup paperSize="9" fitToHeight="32767" orientation="landscape" horizontalDpi="3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C18"/>
  <sheetViews>
    <sheetView zoomScaleNormal="100" workbookViewId="0"/>
  </sheetViews>
  <sheetFormatPr defaultRowHeight="12.75" customHeight="1" x14ac:dyDescent="0.2"/>
  <cols>
    <col min="1" max="1" width="17.5703125" customWidth="1"/>
    <col min="2" max="2" width="6.5703125" customWidth="1"/>
    <col min="3" max="3" width="5" customWidth="1"/>
  </cols>
  <sheetData>
    <row r="1" spans="1:3" ht="12.75" customHeight="1" x14ac:dyDescent="0.2">
      <c r="A1" s="137" t="str">
        <f>"Employment Candidates"</f>
        <v>Employment Candidates</v>
      </c>
      <c r="B1" s="137"/>
      <c r="C1" s="137"/>
    </row>
    <row r="2" spans="1:3" ht="12.75" customHeight="1" x14ac:dyDescent="0.2">
      <c r="A2" s="137" t="str">
        <f>"Organization: "&amp;'Evaluation Criteria'!B8</f>
        <v xml:space="preserve">Organization: </v>
      </c>
      <c r="B2" s="137"/>
      <c r="C2" s="137"/>
    </row>
    <row r="3" spans="1:3" ht="12.75" customHeight="1" x14ac:dyDescent="0.2">
      <c r="A3" s="137" t="str">
        <f>"Position Title: "&amp;'Open Position'!B8</f>
        <v xml:space="preserve">Position Title: </v>
      </c>
      <c r="B3" s="137"/>
      <c r="C3" s="137"/>
    </row>
    <row r="4" spans="1:3" ht="12.75" customHeight="1" x14ac:dyDescent="0.2">
      <c r="A4" s="137" t="str">
        <f>"(Tables)"&amp;" "&amp;""</f>
        <v xml:space="preserve">(Tables) </v>
      </c>
      <c r="B4" s="137"/>
      <c r="C4" s="137"/>
    </row>
    <row r="5" spans="1:3" ht="12.75" customHeight="1" x14ac:dyDescent="0.2">
      <c r="A5" s="137" t="str">
        <f>""</f>
        <v/>
      </c>
      <c r="B5" s="137"/>
      <c r="C5" s="137"/>
    </row>
    <row r="6" spans="1:3" ht="12.75" customHeight="1" x14ac:dyDescent="0.2">
      <c r="A6" s="1" t="str">
        <f>Labels!B10</f>
        <v>Quality Points</v>
      </c>
    </row>
    <row r="7" spans="1:3" ht="12.75" customHeight="1" x14ac:dyDescent="0.2">
      <c r="B7" s="58" t="str">
        <f>Labels!B28</f>
        <v>Susan</v>
      </c>
      <c r="C7" s="59" t="str">
        <f>Labels!B29</f>
        <v>Tom</v>
      </c>
    </row>
    <row r="8" spans="1:3" ht="12.75" customHeight="1" x14ac:dyDescent="0.2">
      <c r="A8" s="4" t="str">
        <f>Labels!B32</f>
        <v>Experience</v>
      </c>
      <c r="B8" s="95"/>
      <c r="C8" s="96"/>
    </row>
    <row r="9" spans="1:3" ht="12.75" customHeight="1" x14ac:dyDescent="0.2">
      <c r="A9" s="6" t="str">
        <f>"   "&amp;Labels!B33</f>
        <v xml:space="preserve">   Industry</v>
      </c>
      <c r="B9" s="97">
        <f>'Open Position'!E23*'Inputs - Candidates'!B32</f>
        <v>0</v>
      </c>
      <c r="C9" s="98">
        <f>'Open Position'!E23*'Inputs - Candidates'!B41</f>
        <v>0</v>
      </c>
    </row>
    <row r="10" spans="1:3" ht="12.75" customHeight="1" x14ac:dyDescent="0.2">
      <c r="A10" s="6" t="str">
        <f>"   "&amp;Labels!B34</f>
        <v xml:space="preserve">   Function</v>
      </c>
      <c r="B10" s="97">
        <f>'Open Position'!E24*'Inputs - Candidates'!B33</f>
        <v>0</v>
      </c>
      <c r="C10" s="98">
        <f>'Open Position'!E24*'Inputs - Candidates'!B42</f>
        <v>0</v>
      </c>
    </row>
    <row r="11" spans="1:3" ht="12.75" customHeight="1" x14ac:dyDescent="0.2">
      <c r="A11" s="68" t="str">
        <f>"   "&amp;Labels!C32</f>
        <v xml:space="preserve">   Subtotal</v>
      </c>
      <c r="B11" s="99">
        <f>SUM(B9:B10)</f>
        <v>0</v>
      </c>
      <c r="C11" s="100">
        <f>SUM(C9:C10)</f>
        <v>0</v>
      </c>
    </row>
    <row r="12" spans="1:3" ht="12.75" customHeight="1" x14ac:dyDescent="0.2">
      <c r="A12" s="68" t="str">
        <f>Labels!B35</f>
        <v>Accomplishments</v>
      </c>
      <c r="B12" s="99">
        <f>'Open Position'!E26*'Inputs - Candidates'!B34</f>
        <v>0</v>
      </c>
      <c r="C12" s="100">
        <f>'Open Position'!E26*'Inputs - Candidates'!B43</f>
        <v>0</v>
      </c>
    </row>
    <row r="13" spans="1:3" ht="12.75" customHeight="1" x14ac:dyDescent="0.2">
      <c r="A13" s="68" t="str">
        <f>Labels!B36</f>
        <v>Team Style</v>
      </c>
      <c r="B13" s="99">
        <f>'Open Position'!E27*'Inputs - Candidates'!B35</f>
        <v>0</v>
      </c>
      <c r="C13" s="100">
        <f>'Open Position'!E27*'Inputs - Candidates'!B44</f>
        <v>0</v>
      </c>
    </row>
    <row r="14" spans="1:3" ht="12.75" customHeight="1" x14ac:dyDescent="0.2">
      <c r="A14" s="68" t="str">
        <f>Labels!B37</f>
        <v>Basic Competencies</v>
      </c>
      <c r="B14" s="99"/>
      <c r="C14" s="100"/>
    </row>
    <row r="15" spans="1:3" ht="12.75" customHeight="1" x14ac:dyDescent="0.2">
      <c r="A15" s="6" t="str">
        <f>"   "&amp;Labels!B38</f>
        <v xml:space="preserve">   Computers</v>
      </c>
      <c r="B15" s="97">
        <f>'Open Position'!E29*'Inputs - Candidates'!B37</f>
        <v>0</v>
      </c>
      <c r="C15" s="98">
        <f>'Open Position'!E29*'Inputs - Candidates'!B46</f>
        <v>0</v>
      </c>
    </row>
    <row r="16" spans="1:3" ht="12.75" customHeight="1" x14ac:dyDescent="0.2">
      <c r="A16" s="6" t="str">
        <f>"   "&amp;Labels!B39</f>
        <v xml:space="preserve">   Communications</v>
      </c>
      <c r="B16" s="97">
        <f>'Open Position'!E30*'Inputs - Candidates'!B38</f>
        <v>0</v>
      </c>
      <c r="C16" s="98">
        <f>'Open Position'!E30*'Inputs - Candidates'!B47</f>
        <v>0</v>
      </c>
    </row>
    <row r="17" spans="1:3" ht="12.75" customHeight="1" x14ac:dyDescent="0.2">
      <c r="A17" s="68" t="str">
        <f>"   "&amp;Labels!C37</f>
        <v xml:space="preserve">   Subtotal</v>
      </c>
      <c r="B17" s="99">
        <f>SUM(B15:B16)</f>
        <v>0</v>
      </c>
      <c r="C17" s="100">
        <f>SUM(C15:C16)</f>
        <v>0</v>
      </c>
    </row>
    <row r="18" spans="1:3" ht="12.75" customHeight="1" x14ac:dyDescent="0.2">
      <c r="A18" s="2" t="str">
        <f>Labels!C31</f>
        <v>Total</v>
      </c>
      <c r="B18" s="101">
        <f>SUM(B11:B13,B17)</f>
        <v>0</v>
      </c>
      <c r="C18" s="102">
        <f>SUM(C11:C13,C17)</f>
        <v>0</v>
      </c>
    </row>
  </sheetData>
  <mergeCells count="5">
    <mergeCell ref="A1:C1"/>
    <mergeCell ref="A2:C2"/>
    <mergeCell ref="A3:C3"/>
    <mergeCell ref="A4:C4"/>
    <mergeCell ref="A5:C5"/>
  </mergeCells>
  <pageMargins left="0.25" right="0.25" top="0.5" bottom="0.5" header="0.5" footer="0.5"/>
  <pageSetup paperSize="9" fitToHeight="32767" orientation="landscape"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49"/>
  <sheetViews>
    <sheetView zoomScaleNormal="100" workbookViewId="0">
      <selection sqref="A1:C1"/>
    </sheetView>
  </sheetViews>
  <sheetFormatPr defaultRowHeight="12.75" customHeight="1" x14ac:dyDescent="0.2"/>
  <cols>
    <col min="1" max="1" width="26.5703125" customWidth="1"/>
    <col min="2" max="2" width="23.85546875" customWidth="1"/>
    <col min="3" max="3" width="8.42578125" customWidth="1"/>
    <col min="4" max="4" width="11" customWidth="1"/>
    <col min="5" max="5" width="60.7109375" style="112" customWidth="1"/>
  </cols>
  <sheetData>
    <row r="1" spans="1:5" ht="12.75" customHeight="1" x14ac:dyDescent="0.2">
      <c r="A1" s="137" t="str">
        <f>"Employment Candidates"</f>
        <v>Employment Candidates</v>
      </c>
      <c r="B1" s="137"/>
      <c r="C1" s="137"/>
    </row>
    <row r="2" spans="1:5" ht="12.75" customHeight="1" x14ac:dyDescent="0.2">
      <c r="A2" s="137" t="str">
        <f>"Organization: "&amp;'Evaluation Criteria'!B8</f>
        <v xml:space="preserve">Organization: </v>
      </c>
      <c r="B2" s="137"/>
      <c r="C2" s="137"/>
    </row>
    <row r="3" spans="1:5" ht="12.75" customHeight="1" x14ac:dyDescent="0.2">
      <c r="A3" s="137" t="str">
        <f>"Position Title: "&amp;'Open Position'!B8</f>
        <v xml:space="preserve">Position Title: </v>
      </c>
      <c r="B3" s="137"/>
      <c r="C3" s="137"/>
    </row>
    <row r="4" spans="1:5" ht="12.75" customHeight="1" x14ac:dyDescent="0.2">
      <c r="A4" s="137" t="str">
        <f>"Labels"&amp;" "&amp;""</f>
        <v xml:space="preserve">Labels </v>
      </c>
      <c r="B4" s="137"/>
      <c r="C4" s="137"/>
    </row>
    <row r="5" spans="1:5" ht="12.75" customHeight="1" x14ac:dyDescent="0.2">
      <c r="A5" s="137" t="str">
        <f>""</f>
        <v/>
      </c>
      <c r="B5" s="137"/>
      <c r="C5" s="137"/>
    </row>
    <row r="6" spans="1:5" ht="12.75" customHeight="1" x14ac:dyDescent="0.2">
      <c r="A6" s="103" t="s">
        <v>262</v>
      </c>
      <c r="B6" s="103" t="s">
        <v>260</v>
      </c>
      <c r="C6" s="103"/>
      <c r="D6" s="103"/>
      <c r="E6" s="110" t="s">
        <v>17</v>
      </c>
    </row>
    <row r="7" spans="1:5" ht="22.5" customHeight="1" x14ac:dyDescent="0.2">
      <c r="A7" s="104" t="s">
        <v>14</v>
      </c>
      <c r="B7" s="105" t="s">
        <v>138</v>
      </c>
      <c r="C7" s="106"/>
      <c r="D7" s="106"/>
      <c r="E7" s="111" t="s">
        <v>222</v>
      </c>
    </row>
    <row r="8" spans="1:5" ht="12.75" customHeight="1" x14ac:dyDescent="0.2">
      <c r="A8" s="104" t="s">
        <v>188</v>
      </c>
      <c r="B8" s="105" t="s">
        <v>267</v>
      </c>
      <c r="C8" s="106"/>
      <c r="D8" s="106"/>
      <c r="E8" s="111" t="s">
        <v>105</v>
      </c>
    </row>
    <row r="9" spans="1:5" ht="22.5" customHeight="1" x14ac:dyDescent="0.2">
      <c r="A9" s="104" t="s">
        <v>47</v>
      </c>
      <c r="B9" s="105" t="s">
        <v>267</v>
      </c>
      <c r="C9" s="106"/>
      <c r="D9" s="106"/>
      <c r="E9" s="111" t="s">
        <v>89</v>
      </c>
    </row>
    <row r="10" spans="1:5" ht="22.5" customHeight="1" x14ac:dyDescent="0.2">
      <c r="A10" s="104" t="s">
        <v>177</v>
      </c>
      <c r="B10" s="105" t="s">
        <v>238</v>
      </c>
      <c r="C10" s="106"/>
      <c r="D10" s="106"/>
      <c r="E10" s="111" t="s">
        <v>275</v>
      </c>
    </row>
    <row r="11" spans="1:5" ht="12.75" customHeight="1" x14ac:dyDescent="0.2">
      <c r="A11" s="104" t="s">
        <v>53</v>
      </c>
      <c r="B11" s="105" t="s">
        <v>248</v>
      </c>
      <c r="C11" s="106"/>
      <c r="D11" s="106"/>
      <c r="E11" s="111" t="s">
        <v>64</v>
      </c>
    </row>
    <row r="12" spans="1:5" ht="22.5" customHeight="1" x14ac:dyDescent="0.2">
      <c r="A12" s="104" t="s">
        <v>24</v>
      </c>
      <c r="B12" s="105" t="s">
        <v>25</v>
      </c>
      <c r="C12" s="106"/>
      <c r="D12" s="106"/>
      <c r="E12" s="111" t="s">
        <v>35</v>
      </c>
    </row>
    <row r="13" spans="1:5" ht="12.75" customHeight="1" x14ac:dyDescent="0.2">
      <c r="A13" s="104" t="s">
        <v>7</v>
      </c>
      <c r="B13" s="105" t="s">
        <v>148</v>
      </c>
      <c r="C13" s="106"/>
      <c r="D13" s="106"/>
      <c r="E13" s="111" t="s">
        <v>22</v>
      </c>
    </row>
    <row r="14" spans="1:5" ht="12.75" customHeight="1" x14ac:dyDescent="0.2">
      <c r="A14" s="104" t="s">
        <v>126</v>
      </c>
      <c r="B14" s="105" t="s">
        <v>130</v>
      </c>
      <c r="C14" s="106"/>
      <c r="D14" s="106"/>
      <c r="E14" s="111" t="s">
        <v>90</v>
      </c>
    </row>
    <row r="15" spans="1:5" ht="12.75" customHeight="1" x14ac:dyDescent="0.2">
      <c r="A15" s="104" t="s">
        <v>215</v>
      </c>
      <c r="B15" s="105" t="s">
        <v>124</v>
      </c>
      <c r="C15" s="106"/>
      <c r="D15" s="106"/>
      <c r="E15" s="111" t="s">
        <v>251</v>
      </c>
    </row>
    <row r="16" spans="1:5" ht="12.75" customHeight="1" x14ac:dyDescent="0.2">
      <c r="A16" s="104" t="s">
        <v>243</v>
      </c>
      <c r="B16" s="105" t="s">
        <v>197</v>
      </c>
      <c r="C16" s="106"/>
      <c r="D16" s="106"/>
      <c r="E16" s="111" t="s">
        <v>78</v>
      </c>
    </row>
    <row r="17" spans="1:5" ht="12.75" customHeight="1" x14ac:dyDescent="0.2">
      <c r="A17" s="104" t="s">
        <v>173</v>
      </c>
      <c r="B17" s="105" t="s">
        <v>80</v>
      </c>
      <c r="C17" s="106"/>
      <c r="D17" s="106"/>
      <c r="E17" s="111"/>
    </row>
    <row r="18" spans="1:5" ht="12.75" customHeight="1" x14ac:dyDescent="0.2">
      <c r="A18" s="104" t="s">
        <v>128</v>
      </c>
      <c r="B18" s="105" t="s">
        <v>95</v>
      </c>
      <c r="C18" s="106"/>
      <c r="D18" s="106"/>
      <c r="E18" s="111" t="s">
        <v>70</v>
      </c>
    </row>
    <row r="19" spans="1:5" ht="33.75" customHeight="1" x14ac:dyDescent="0.2">
      <c r="A19" s="104" t="s">
        <v>62</v>
      </c>
      <c r="B19" s="105" t="s">
        <v>218</v>
      </c>
      <c r="C19" s="106"/>
      <c r="D19" s="106"/>
      <c r="E19" s="111" t="s">
        <v>85</v>
      </c>
    </row>
    <row r="20" spans="1:5" ht="12.75" customHeight="1" x14ac:dyDescent="0.2">
      <c r="A20" s="104" t="s">
        <v>254</v>
      </c>
      <c r="B20" s="105" t="s">
        <v>189</v>
      </c>
      <c r="C20" s="106"/>
      <c r="D20" s="106"/>
      <c r="E20" s="111" t="s">
        <v>98</v>
      </c>
    </row>
    <row r="21" spans="1:5" ht="22.5" customHeight="1" x14ac:dyDescent="0.2">
      <c r="A21" s="104" t="s">
        <v>234</v>
      </c>
      <c r="B21" s="105" t="s">
        <v>266</v>
      </c>
      <c r="C21" s="106"/>
      <c r="D21" s="106"/>
      <c r="E21" s="111" t="s">
        <v>172</v>
      </c>
    </row>
    <row r="22" spans="1:5" ht="22.5" customHeight="1" x14ac:dyDescent="0.2">
      <c r="A22" s="104" t="s">
        <v>181</v>
      </c>
      <c r="B22" s="105" t="s">
        <v>39</v>
      </c>
      <c r="C22" s="106"/>
      <c r="D22" s="106"/>
      <c r="E22" s="111" t="s">
        <v>156</v>
      </c>
    </row>
    <row r="23" spans="1:5" ht="45.75" customHeight="1" x14ac:dyDescent="0.2">
      <c r="A23" s="104" t="s">
        <v>227</v>
      </c>
      <c r="B23" s="105" t="s">
        <v>271</v>
      </c>
      <c r="C23" s="106"/>
      <c r="D23" s="106"/>
      <c r="E23" s="111" t="s">
        <v>107</v>
      </c>
    </row>
    <row r="24" spans="1:5" ht="22.5" customHeight="1" x14ac:dyDescent="0.2">
      <c r="A24" s="104" t="s">
        <v>270</v>
      </c>
      <c r="B24" s="105" t="s">
        <v>32</v>
      </c>
      <c r="C24" s="106"/>
      <c r="D24" s="106"/>
      <c r="E24" s="111" t="s">
        <v>61</v>
      </c>
    </row>
    <row r="26" spans="1:5" ht="12.75" customHeight="1" x14ac:dyDescent="0.2">
      <c r="A26" s="103" t="s">
        <v>73</v>
      </c>
      <c r="B26" s="103" t="s">
        <v>269</v>
      </c>
      <c r="C26" s="103" t="s">
        <v>28</v>
      </c>
      <c r="D26" s="103" t="s">
        <v>20</v>
      </c>
      <c r="E26" s="110" t="s">
        <v>17</v>
      </c>
    </row>
    <row r="27" spans="1:5" ht="12.75" customHeight="1" x14ac:dyDescent="0.2">
      <c r="A27" s="104" t="s">
        <v>16</v>
      </c>
      <c r="B27" s="107" t="s">
        <v>16</v>
      </c>
      <c r="C27" s="107" t="s">
        <v>207</v>
      </c>
      <c r="D27" s="107" t="s">
        <v>16</v>
      </c>
      <c r="E27" s="111" t="s">
        <v>163</v>
      </c>
    </row>
    <row r="28" spans="1:5" ht="12.75" customHeight="1" x14ac:dyDescent="0.2">
      <c r="A28" s="104" t="s">
        <v>194</v>
      </c>
      <c r="B28" s="108" t="s">
        <v>226</v>
      </c>
      <c r="D28" s="108" t="s">
        <v>123</v>
      </c>
    </row>
    <row r="29" spans="1:5" ht="12.75" customHeight="1" x14ac:dyDescent="0.2">
      <c r="A29" s="104" t="s">
        <v>228</v>
      </c>
      <c r="B29" s="108" t="s">
        <v>272</v>
      </c>
    </row>
    <row r="31" spans="1:5" ht="12.75" customHeight="1" x14ac:dyDescent="0.2">
      <c r="A31" s="104" t="s">
        <v>92</v>
      </c>
      <c r="B31" s="107" t="s">
        <v>92</v>
      </c>
      <c r="C31" s="107" t="s">
        <v>207</v>
      </c>
      <c r="D31" s="107" t="s">
        <v>92</v>
      </c>
      <c r="E31" s="111" t="s">
        <v>112</v>
      </c>
    </row>
    <row r="32" spans="1:5" ht="12.75" customHeight="1" x14ac:dyDescent="0.2">
      <c r="A32" s="104" t="s">
        <v>55</v>
      </c>
      <c r="B32" s="108" t="s">
        <v>101</v>
      </c>
      <c r="C32" s="108" t="s">
        <v>149</v>
      </c>
      <c r="D32" s="108" t="s">
        <v>92</v>
      </c>
    </row>
    <row r="33" spans="1:5" ht="12.75" customHeight="1" x14ac:dyDescent="0.2">
      <c r="A33" s="104" t="s">
        <v>182</v>
      </c>
      <c r="B33" s="109" t="s">
        <v>178</v>
      </c>
      <c r="D33" s="109" t="s">
        <v>58</v>
      </c>
    </row>
    <row r="34" spans="1:5" ht="12.75" customHeight="1" x14ac:dyDescent="0.2">
      <c r="A34" s="104" t="s">
        <v>159</v>
      </c>
      <c r="B34" s="109" t="s">
        <v>153</v>
      </c>
    </row>
    <row r="35" spans="1:5" ht="12.75" customHeight="1" x14ac:dyDescent="0.2">
      <c r="A35" s="104" t="s">
        <v>210</v>
      </c>
      <c r="B35" s="108" t="s">
        <v>201</v>
      </c>
    </row>
    <row r="36" spans="1:5" ht="12.75" customHeight="1" x14ac:dyDescent="0.2">
      <c r="A36" s="104" t="s">
        <v>229</v>
      </c>
      <c r="B36" s="108" t="s">
        <v>261</v>
      </c>
    </row>
    <row r="37" spans="1:5" ht="12.75" customHeight="1" x14ac:dyDescent="0.2">
      <c r="A37" s="104" t="s">
        <v>232</v>
      </c>
      <c r="B37" s="108" t="s">
        <v>84</v>
      </c>
      <c r="C37" s="108" t="s">
        <v>149</v>
      </c>
    </row>
    <row r="38" spans="1:5" ht="12.75" customHeight="1" x14ac:dyDescent="0.2">
      <c r="A38" s="104" t="s">
        <v>166</v>
      </c>
      <c r="B38" s="109" t="s">
        <v>0</v>
      </c>
    </row>
    <row r="39" spans="1:5" ht="12.75" customHeight="1" x14ac:dyDescent="0.2">
      <c r="A39" s="104" t="s">
        <v>183</v>
      </c>
      <c r="B39" s="109" t="s">
        <v>249</v>
      </c>
    </row>
    <row r="41" spans="1:5" ht="22.5" customHeight="1" x14ac:dyDescent="0.2">
      <c r="A41" s="104" t="s">
        <v>250</v>
      </c>
      <c r="B41" s="107" t="s">
        <v>29</v>
      </c>
      <c r="C41" s="107" t="s">
        <v>207</v>
      </c>
      <c r="D41" s="107" t="s">
        <v>213</v>
      </c>
      <c r="E41" s="111" t="s">
        <v>82</v>
      </c>
    </row>
    <row r="42" spans="1:5" ht="12.75" customHeight="1" x14ac:dyDescent="0.2">
      <c r="A42" s="104" t="s">
        <v>55</v>
      </c>
      <c r="B42" s="108" t="s">
        <v>101</v>
      </c>
      <c r="C42" s="108" t="s">
        <v>149</v>
      </c>
      <c r="D42" s="108" t="s">
        <v>213</v>
      </c>
    </row>
    <row r="43" spans="1:5" ht="12.75" customHeight="1" x14ac:dyDescent="0.2">
      <c r="A43" s="104" t="s">
        <v>182</v>
      </c>
      <c r="B43" s="109" t="s">
        <v>178</v>
      </c>
      <c r="D43" s="109" t="s">
        <v>199</v>
      </c>
    </row>
    <row r="44" spans="1:5" ht="12.75" customHeight="1" x14ac:dyDescent="0.2">
      <c r="A44" s="104" t="s">
        <v>159</v>
      </c>
      <c r="B44" s="109" t="s">
        <v>153</v>
      </c>
    </row>
    <row r="45" spans="1:5" ht="12.75" customHeight="1" x14ac:dyDescent="0.2">
      <c r="A45" s="104" t="s">
        <v>210</v>
      </c>
      <c r="B45" s="108" t="s">
        <v>201</v>
      </c>
    </row>
    <row r="46" spans="1:5" ht="12.75" customHeight="1" x14ac:dyDescent="0.2">
      <c r="A46" s="104" t="s">
        <v>229</v>
      </c>
      <c r="B46" s="108" t="s">
        <v>261</v>
      </c>
    </row>
    <row r="47" spans="1:5" ht="12.75" customHeight="1" x14ac:dyDescent="0.2">
      <c r="A47" s="104" t="s">
        <v>232</v>
      </c>
      <c r="B47" s="108" t="s">
        <v>84</v>
      </c>
      <c r="C47" s="108" t="s">
        <v>149</v>
      </c>
    </row>
    <row r="48" spans="1:5" ht="12.75" customHeight="1" x14ac:dyDescent="0.2">
      <c r="A48" s="104" t="s">
        <v>166</v>
      </c>
      <c r="B48" s="109" t="s">
        <v>0</v>
      </c>
    </row>
    <row r="49" spans="1:2" ht="12.75" customHeight="1" x14ac:dyDescent="0.2">
      <c r="A49" s="104" t="s">
        <v>183</v>
      </c>
      <c r="B49" s="109" t="s">
        <v>249</v>
      </c>
    </row>
  </sheetData>
  <mergeCells count="5">
    <mergeCell ref="A1:C1"/>
    <mergeCell ref="A2:C2"/>
    <mergeCell ref="A3:C3"/>
    <mergeCell ref="A4:C4"/>
    <mergeCell ref="A5:C5"/>
  </mergeCells>
  <pageMargins left="0.25" right="0.25" top="0.5" bottom="0.5" header="0.5" footer="0.5"/>
  <pageSetup paperSize="9" fitToHeight="32767"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7"/>
  <sheetViews>
    <sheetView zoomScaleNormal="100" workbookViewId="0"/>
  </sheetViews>
  <sheetFormatPr defaultRowHeight="12.75" customHeight="1" x14ac:dyDescent="0.2"/>
  <sheetData>
    <row r="1" spans="1:64" ht="12.75" customHeight="1" x14ac:dyDescent="0.2">
      <c r="A1" t="s">
        <v>18</v>
      </c>
      <c r="B1" t="str">
        <f>Labels!B23</f>
        <v>Input Weights (&gt;=0)</v>
      </c>
      <c r="C1" t="s">
        <v>6</v>
      </c>
      <c r="D1" t="str">
        <f>Labels!E23</f>
        <v xml:space="preserve">If you want to use the weights in Dummy_Weights and the Position_Type designation, then enter nothing here. If you want to enter your own weights for the evaluation criteria, do so here, and the Dummy_Weights and Position_Type will no longer affect the model. </v>
      </c>
      <c r="E1" t="s">
        <v>45</v>
      </c>
      <c r="F1" t="str">
        <f>Labels!B8</f>
        <v>Ratings</v>
      </c>
      <c r="G1" t="s">
        <v>100</v>
      </c>
      <c r="H1" t="str">
        <f>Labels!E8</f>
        <v>Ratings of each candidate for each evaluation criterion</v>
      </c>
      <c r="I1" t="s">
        <v>246</v>
      </c>
      <c r="J1" t="str">
        <f>Labels!B24</f>
        <v>Normalized Weights</v>
      </c>
      <c r="K1" t="s">
        <v>231</v>
      </c>
      <c r="L1" t="str">
        <f>Labels!E24</f>
        <v>The weights you assigned to each evaluation criterion, but normalized so the sum of all the weights is 1</v>
      </c>
      <c r="M1" t="s">
        <v>3</v>
      </c>
      <c r="N1" t="str">
        <f>Labels!B7</f>
        <v>Summary Rating</v>
      </c>
      <c r="O1" t="s">
        <v>206</v>
      </c>
      <c r="P1" t="str">
        <f>Labels!E7</f>
        <v>These are the same ratings as in Cand_Detail_Ratings_Input, but layed out differently for display in worksheets.</v>
      </c>
      <c r="Q1" t="s">
        <v>93</v>
      </c>
      <c r="R1" t="str">
        <f>Labels!B13</f>
        <v>Last Updated</v>
      </c>
      <c r="S1" t="s">
        <v>88</v>
      </c>
      <c r="T1" t="str">
        <f>Labels!E13</f>
        <v>The date on which candidate information was last updated</v>
      </c>
      <c r="U1" t="s">
        <v>134</v>
      </c>
      <c r="V1" t="str">
        <f>Labels!B20</f>
        <v>Probability Accept</v>
      </c>
      <c r="W1" t="s">
        <v>132</v>
      </c>
      <c r="X1" t="str">
        <f>Labels!E20</f>
        <v>Probability that each candidate will accept if an offer is made</v>
      </c>
      <c r="Y1" t="s">
        <v>162</v>
      </c>
      <c r="Z1" t="str">
        <f>Labels!B18</f>
        <v>Position Title</v>
      </c>
      <c r="AA1" t="s">
        <v>256</v>
      </c>
      <c r="AB1" t="str">
        <f>Labels!E18</f>
        <v>Job title of the open position</v>
      </c>
      <c r="AC1" t="s">
        <v>145</v>
      </c>
      <c r="AD1" t="str">
        <f>Labels!B15</f>
        <v>Hiring Department</v>
      </c>
      <c r="AE1" t="s">
        <v>136</v>
      </c>
      <c r="AF1" t="str">
        <f>Labels!E15</f>
        <v>Department with the open position</v>
      </c>
      <c r="AG1" t="s">
        <v>40</v>
      </c>
      <c r="AH1" t="str">
        <f>Labels!B16</f>
        <v>Hiring Manager</v>
      </c>
      <c r="AI1" t="s">
        <v>240</v>
      </c>
      <c r="AJ1" t="str">
        <f>Labels!E16</f>
        <v>Manager who is hiring for the open position</v>
      </c>
      <c r="AK1" t="s">
        <v>143</v>
      </c>
      <c r="AL1" t="str">
        <f>Labels!B21</f>
        <v>General Weights (&gt;=0)</v>
      </c>
      <c r="AM1" t="s">
        <v>91</v>
      </c>
      <c r="AN1" t="str">
        <f>Labels!E21</f>
        <v xml:space="preserve">Example weights that show how weights of evaluation criteria can change with the level of responsiblity of positions. You can edit these if you wish or leave them. </v>
      </c>
      <c r="AO1" t="s">
        <v>140</v>
      </c>
      <c r="AP1" t="str">
        <f>Labels!B22</f>
        <v>General Normalized Weights</v>
      </c>
      <c r="AQ1" t="s">
        <v>221</v>
      </c>
      <c r="AR1" t="str">
        <f>Labels!E22</f>
        <v>The weights you assigned to each evaluation criterion for each job type, but normalized so the sum of the weights over all criteriaa is 1 for each job type</v>
      </c>
      <c r="AS1" t="s">
        <v>198</v>
      </c>
      <c r="AT1" t="str">
        <f>Labels!B19</f>
        <v>Position Type (one 1, others 0)</v>
      </c>
      <c r="AU1" t="s">
        <v>11</v>
      </c>
      <c r="AV1" t="str">
        <f>Labels!E19</f>
        <v>Put a "1" in one of the job level cells to indicate the level of reponsibility of the job, or several positive numbers that add to 1. The appplication will use the appropriate weights for this position from the table of dummy weights.</v>
      </c>
      <c r="AW1" t="s">
        <v>230</v>
      </c>
      <c r="AX1" t="str">
        <f>Labels!B11</f>
        <v>Comments</v>
      </c>
      <c r="AY1" t="s">
        <v>106</v>
      </c>
      <c r="AZ1" t="str">
        <f>Labels!E11</f>
        <v>Comments that explain facts and judgments that support each rating</v>
      </c>
      <c r="BA1" t="s">
        <v>97</v>
      </c>
      <c r="BB1" t="str">
        <f>Labels!B9</f>
        <v>Ratings</v>
      </c>
      <c r="BC1" t="s">
        <v>117</v>
      </c>
      <c r="BD1" t="str">
        <f>Labels!E9</f>
        <v>Summary rating for each candidate, based on ratings of each candidate on each evaluation criterion</v>
      </c>
      <c r="BE1" t="s">
        <v>137</v>
      </c>
      <c r="BF1" t="str">
        <f>Labels!B12</f>
        <v>Criteria Description</v>
      </c>
      <c r="BG1" t="s">
        <v>150</v>
      </c>
      <c r="BH1" t="str">
        <f>Labels!E12</f>
        <v>A pair of text strings for each evaluation criterion that express (1) what the criterion means, and (2) what it does not mean</v>
      </c>
      <c r="BI1" t="s">
        <v>52</v>
      </c>
      <c r="BJ1" t="str">
        <f>Labels!B14</f>
        <v>Dummy Weights</v>
      </c>
      <c r="BK1" t="s">
        <v>274</v>
      </c>
      <c r="BL1" t="str">
        <f>Labels!E14</f>
        <v>A variable used in the intermediate computations. Do not enter anything here.</v>
      </c>
    </row>
    <row r="2" spans="1:64" ht="12.75" customHeight="1" x14ac:dyDescent="0.2">
      <c r="A2" t="s">
        <v>44</v>
      </c>
      <c r="B2" t="str">
        <f>Labels!B10</f>
        <v>Quality Points</v>
      </c>
      <c r="C2" t="s">
        <v>168</v>
      </c>
      <c r="D2" t="str">
        <f>Labels!E10</f>
        <v>Quality points for each candidate, defined as the weighted sum of ratings for a candidate</v>
      </c>
      <c r="E2" t="s">
        <v>161</v>
      </c>
      <c r="F2" t="str">
        <f>Labels!B17</f>
        <v>Organization Name</v>
      </c>
      <c r="G2" t="s">
        <v>155</v>
      </c>
      <c r="H2">
        <f>Labels!E17</f>
        <v>0</v>
      </c>
      <c r="I2" t="s">
        <v>208</v>
      </c>
      <c r="J2" t="str">
        <f>Labels!E31</f>
        <v>A hierarchical list of criteria on which the candidates are evaluated</v>
      </c>
      <c r="K2" t="s">
        <v>200</v>
      </c>
      <c r="L2" t="str">
        <f>Labels!B31</f>
        <v>Criteria</v>
      </c>
      <c r="M2" t="s">
        <v>129</v>
      </c>
      <c r="N2" t="str">
        <f>Labels!D31</f>
        <v>Criteria</v>
      </c>
      <c r="O2" t="s">
        <v>69</v>
      </c>
      <c r="P2" t="str">
        <f>Labels!C31</f>
        <v>Total</v>
      </c>
      <c r="Q2" t="s">
        <v>21</v>
      </c>
      <c r="R2" t="str">
        <f>Labels!B32</f>
        <v>Experience</v>
      </c>
      <c r="S2" t="s">
        <v>2</v>
      </c>
      <c r="T2" t="str">
        <f>Labels!D32</f>
        <v>Criteria</v>
      </c>
      <c r="U2" t="s">
        <v>31</v>
      </c>
      <c r="V2" t="str">
        <f>Labels!C32</f>
        <v>Subtotal</v>
      </c>
      <c r="W2" t="s">
        <v>57</v>
      </c>
      <c r="X2" t="str">
        <f>Labels!B33</f>
        <v>Industry</v>
      </c>
      <c r="Y2" t="s">
        <v>174</v>
      </c>
      <c r="Z2" t="str">
        <f>Labels!D33</f>
        <v>Criteria 2</v>
      </c>
      <c r="AA2" t="s">
        <v>253</v>
      </c>
      <c r="AB2" t="str">
        <f>Labels!B34</f>
        <v>Function</v>
      </c>
      <c r="AC2" t="s">
        <v>115</v>
      </c>
      <c r="AD2" t="str">
        <f>Labels!B35</f>
        <v>Accomplishments</v>
      </c>
      <c r="AE2" t="s">
        <v>26</v>
      </c>
      <c r="AF2" t="str">
        <f>Labels!B36</f>
        <v>Team Style</v>
      </c>
      <c r="AG2" t="s">
        <v>36</v>
      </c>
      <c r="AH2" t="str">
        <f>Labels!B37</f>
        <v>Basic Competencies</v>
      </c>
      <c r="AI2" t="s">
        <v>75</v>
      </c>
      <c r="AJ2" t="str">
        <f>Labels!C37</f>
        <v>Subtotal</v>
      </c>
      <c r="AK2" t="s">
        <v>118</v>
      </c>
      <c r="AL2" t="str">
        <f>Labels!B38</f>
        <v>Computers</v>
      </c>
      <c r="AM2" t="s">
        <v>111</v>
      </c>
      <c r="AN2" t="str">
        <f>Labels!B39</f>
        <v>Communications</v>
      </c>
      <c r="AO2" t="s">
        <v>87</v>
      </c>
      <c r="AP2" t="str">
        <f>Labels!E27</f>
        <v>A list of candidates for the open position</v>
      </c>
      <c r="AQ2" t="s">
        <v>175</v>
      </c>
      <c r="AR2" t="str">
        <f>Labels!B27</f>
        <v>Candidates</v>
      </c>
      <c r="AS2" t="s">
        <v>81</v>
      </c>
      <c r="AT2" t="str">
        <f>Labels!D27</f>
        <v>Candidates</v>
      </c>
      <c r="AU2" t="s">
        <v>68</v>
      </c>
      <c r="AV2" t="str">
        <f>Labels!C27</f>
        <v>Total</v>
      </c>
      <c r="AW2" t="s">
        <v>8</v>
      </c>
      <c r="AX2" t="str">
        <f>Labels!B28</f>
        <v>Susan</v>
      </c>
      <c r="AY2" t="s">
        <v>10</v>
      </c>
      <c r="AZ2" t="str">
        <f>Labels!D28</f>
        <v>Alternatives</v>
      </c>
      <c r="BA2" t="s">
        <v>13</v>
      </c>
      <c r="BB2" t="str">
        <f>Labels!B29</f>
        <v>Tom</v>
      </c>
      <c r="BC2" t="s">
        <v>259</v>
      </c>
      <c r="BD2" t="str">
        <f>Labels!E41</f>
        <v>A list of levels of responsibility that affect the relative weights of the different evaluation criteria</v>
      </c>
      <c r="BE2" t="s">
        <v>255</v>
      </c>
      <c r="BF2" t="str">
        <f>Labels!B41</f>
        <v>Job Types</v>
      </c>
      <c r="BG2" t="s">
        <v>154</v>
      </c>
      <c r="BH2" t="str">
        <f>Labels!D41</f>
        <v>Job Type</v>
      </c>
      <c r="BI2" t="s">
        <v>122</v>
      </c>
      <c r="BJ2" t="str">
        <f>Labels!C41</f>
        <v>Total</v>
      </c>
      <c r="BK2" t="s">
        <v>51</v>
      </c>
      <c r="BL2" t="str">
        <f>Labels!B42</f>
        <v>Experience</v>
      </c>
    </row>
    <row r="3" spans="1:64" ht="12.75" customHeight="1" x14ac:dyDescent="0.2">
      <c r="A3" t="s">
        <v>169</v>
      </c>
      <c r="B3" t="str">
        <f>Labels!D42</f>
        <v>Job Type</v>
      </c>
      <c r="C3" t="s">
        <v>236</v>
      </c>
      <c r="D3" t="str">
        <f>Labels!C42</f>
        <v>Subtotal</v>
      </c>
      <c r="E3" t="s">
        <v>65</v>
      </c>
      <c r="F3" t="str">
        <f>Labels!B43</f>
        <v>Industry</v>
      </c>
      <c r="G3" t="s">
        <v>110</v>
      </c>
      <c r="H3" t="str">
        <f>Labels!D43</f>
        <v>Job Types 2</v>
      </c>
      <c r="I3" t="s">
        <v>204</v>
      </c>
      <c r="J3" t="str">
        <f>Labels!B44</f>
        <v>Function</v>
      </c>
      <c r="K3" t="s">
        <v>247</v>
      </c>
      <c r="L3" t="str">
        <f>Labels!B45</f>
        <v>Accomplishments</v>
      </c>
      <c r="M3" t="s">
        <v>71</v>
      </c>
      <c r="N3" t="str">
        <f>Labels!B46</f>
        <v>Team Style</v>
      </c>
      <c r="O3" t="s">
        <v>79</v>
      </c>
      <c r="P3" t="str">
        <f>Labels!B47</f>
        <v>Basic Competencies</v>
      </c>
      <c r="Q3" t="s">
        <v>116</v>
      </c>
      <c r="R3" t="str">
        <f>Labels!C47</f>
        <v>Subtotal</v>
      </c>
      <c r="S3" t="s">
        <v>239</v>
      </c>
      <c r="T3" t="str">
        <f>Labels!B48</f>
        <v>Computers</v>
      </c>
      <c r="U3" t="s">
        <v>160</v>
      </c>
      <c r="V3" t="str">
        <f>Labels!B49</f>
        <v>Communications</v>
      </c>
    </row>
    <row r="4" spans="1:64" ht="12.75" customHeight="1" x14ac:dyDescent="0.2">
      <c r="A4" t="s">
        <v>214</v>
      </c>
      <c r="B4" t="str">
        <f>'Evaluation Criteria'!A1</f>
        <v>Employment Candidates</v>
      </c>
      <c r="C4" t="s">
        <v>214</v>
      </c>
      <c r="D4" t="str">
        <f>'Rating System'!A1</f>
        <v>Employment Candidates</v>
      </c>
      <c r="E4" t="s">
        <v>214</v>
      </c>
      <c r="F4" t="str">
        <f>'Open Position'!A1</f>
        <v>Employment Candidates</v>
      </c>
      <c r="G4" t="s">
        <v>214</v>
      </c>
      <c r="H4" t="str">
        <f>'Inputs - Candidates'!A1</f>
        <v>Employment Candidates</v>
      </c>
      <c r="I4" t="s">
        <v>214</v>
      </c>
      <c r="J4" t="str">
        <f>'Ratings Summary'!A1</f>
        <v>Employment Candidates</v>
      </c>
      <c r="K4" t="s">
        <v>214</v>
      </c>
      <c r="L4" t="str">
        <f>'Candidate 1'!A1</f>
        <v>Employment Candidates</v>
      </c>
      <c r="M4" t="s">
        <v>214</v>
      </c>
      <c r="N4" t="str">
        <f>'Candidate 2'!A1</f>
        <v>Employment Candidates</v>
      </c>
      <c r="O4" t="s">
        <v>214</v>
      </c>
      <c r="P4" t="str">
        <f>Formulas!A1</f>
        <v>Employment Candidates</v>
      </c>
      <c r="Q4" t="s">
        <v>214</v>
      </c>
      <c r="R4" t="str">
        <f>'(Compute)'!A1</f>
        <v>Employment Candidates</v>
      </c>
      <c r="S4" t="s">
        <v>214</v>
      </c>
      <c r="T4" t="str">
        <f>'(Tables)'!A1</f>
        <v>Employment Candidates</v>
      </c>
      <c r="U4" t="s">
        <v>214</v>
      </c>
      <c r="V4" t="str">
        <f>Labels!A1</f>
        <v>Employment Candidates</v>
      </c>
      <c r="W4" t="s">
        <v>214</v>
      </c>
      <c r="X4" t="str">
        <f>'(Import)'!A1</f>
        <v>:A:0:Weights_Input</v>
      </c>
    </row>
    <row r="5" spans="1:64" ht="12.75" customHeight="1" x14ac:dyDescent="0.2">
      <c r="A5" t="s">
        <v>258</v>
      </c>
      <c r="B5">
        <f>'Evaluation Criteria'!B8</f>
        <v>0</v>
      </c>
      <c r="C5" t="s">
        <v>216</v>
      </c>
      <c r="D5" t="str">
        <f>'Evaluation Criteria'!B17</f>
        <v xml:space="preserve"> </v>
      </c>
      <c r="E5" t="s">
        <v>147</v>
      </c>
      <c r="F5" t="str">
        <f>'Evaluation Criteria'!B18</f>
        <v xml:space="preserve"> </v>
      </c>
      <c r="G5" t="s">
        <v>108</v>
      </c>
      <c r="H5" t="str">
        <f>'Evaluation Criteria'!B19</f>
        <v xml:space="preserve"> </v>
      </c>
      <c r="I5" t="s">
        <v>191</v>
      </c>
      <c r="J5" t="str">
        <f>'Evaluation Criteria'!B20</f>
        <v xml:space="preserve"> </v>
      </c>
      <c r="K5" t="s">
        <v>193</v>
      </c>
      <c r="L5" t="str">
        <f>'Evaluation Criteria'!B22</f>
        <v xml:space="preserve"> </v>
      </c>
      <c r="M5" t="s">
        <v>205</v>
      </c>
      <c r="N5" t="str">
        <f>'Evaluation Criteria'!B23</f>
        <v xml:space="preserve"> </v>
      </c>
      <c r="O5" t="s">
        <v>121</v>
      </c>
      <c r="P5" t="str">
        <f>'Evaluation Criteria'!B30</f>
        <v xml:space="preserve"> </v>
      </c>
      <c r="Q5" t="s">
        <v>63</v>
      </c>
      <c r="R5" t="str">
        <f>'Evaluation Criteria'!B31</f>
        <v xml:space="preserve"> </v>
      </c>
      <c r="S5" t="s">
        <v>264</v>
      </c>
      <c r="T5" t="str">
        <f>'Evaluation Criteria'!B32</f>
        <v xml:space="preserve"> </v>
      </c>
      <c r="U5" t="s">
        <v>72</v>
      </c>
      <c r="V5" t="str">
        <f>'Evaluation Criteria'!B33</f>
        <v xml:space="preserve"> </v>
      </c>
      <c r="W5" t="s">
        <v>224</v>
      </c>
      <c r="X5" t="str">
        <f>'Evaluation Criteria'!B35</f>
        <v xml:space="preserve"> </v>
      </c>
      <c r="Y5" t="s">
        <v>59</v>
      </c>
      <c r="Z5" t="str">
        <f>'Evaluation Criteria'!B36</f>
        <v xml:space="preserve"> </v>
      </c>
      <c r="AA5" t="s">
        <v>276</v>
      </c>
      <c r="AB5">
        <f>'Rating System'!B30</f>
        <v>5</v>
      </c>
      <c r="AC5" t="s">
        <v>241</v>
      </c>
      <c r="AD5">
        <f>'Rating System'!C30</f>
        <v>5</v>
      </c>
      <c r="AE5" t="s">
        <v>144</v>
      </c>
      <c r="AF5">
        <f>'Rating System'!D30</f>
        <v>5</v>
      </c>
      <c r="AG5" t="s">
        <v>142</v>
      </c>
      <c r="AH5">
        <f>'Rating System'!E30</f>
        <v>5</v>
      </c>
      <c r="AI5" t="s">
        <v>176</v>
      </c>
      <c r="AJ5">
        <f>'Rating System'!F30</f>
        <v>5</v>
      </c>
      <c r="AK5" t="s">
        <v>56</v>
      </c>
      <c r="AL5">
        <f>'Rating System'!G30</f>
        <v>5</v>
      </c>
      <c r="AM5" t="s">
        <v>34</v>
      </c>
      <c r="AN5">
        <f>'Rating System'!B31</f>
        <v>5</v>
      </c>
      <c r="AO5" t="s">
        <v>244</v>
      </c>
      <c r="AP5">
        <f>'Rating System'!C31</f>
        <v>5</v>
      </c>
      <c r="AQ5" t="s">
        <v>220</v>
      </c>
      <c r="AR5">
        <f>'Rating System'!D31</f>
        <v>5</v>
      </c>
      <c r="AS5" t="s">
        <v>139</v>
      </c>
      <c r="AT5">
        <f>'Rating System'!E31</f>
        <v>5</v>
      </c>
      <c r="AU5" t="s">
        <v>141</v>
      </c>
      <c r="AV5">
        <f>'Rating System'!F31</f>
        <v>5</v>
      </c>
      <c r="AW5" t="s">
        <v>180</v>
      </c>
      <c r="AX5">
        <f>'Rating System'!G31</f>
        <v>5</v>
      </c>
      <c r="AY5" t="s">
        <v>165</v>
      </c>
      <c r="AZ5">
        <f>'Rating System'!B33</f>
        <v>5</v>
      </c>
      <c r="BA5" t="s">
        <v>225</v>
      </c>
      <c r="BB5">
        <f>'Rating System'!C33</f>
        <v>5</v>
      </c>
      <c r="BC5" t="s">
        <v>265</v>
      </c>
      <c r="BD5">
        <f>'Rating System'!D33</f>
        <v>5</v>
      </c>
      <c r="BE5" t="s">
        <v>114</v>
      </c>
      <c r="BF5">
        <f>'Rating System'!E33</f>
        <v>5</v>
      </c>
      <c r="BG5" t="s">
        <v>38</v>
      </c>
      <c r="BH5">
        <f>'Rating System'!F33</f>
        <v>5</v>
      </c>
      <c r="BI5" t="s">
        <v>170</v>
      </c>
      <c r="BJ5">
        <f>'Rating System'!G33</f>
        <v>5</v>
      </c>
      <c r="BK5" t="s">
        <v>103</v>
      </c>
      <c r="BL5">
        <f>'Rating System'!B34</f>
        <v>5</v>
      </c>
    </row>
    <row r="6" spans="1:64" ht="12.75" customHeight="1" x14ac:dyDescent="0.2">
      <c r="A6" t="s">
        <v>196</v>
      </c>
      <c r="B6">
        <f>'Rating System'!C34</f>
        <v>5</v>
      </c>
      <c r="C6" t="s">
        <v>179</v>
      </c>
      <c r="D6">
        <f>'Rating System'!D34</f>
        <v>5</v>
      </c>
      <c r="E6" t="s">
        <v>67</v>
      </c>
      <c r="F6">
        <f>'Rating System'!E34</f>
        <v>5</v>
      </c>
      <c r="G6" t="s">
        <v>86</v>
      </c>
      <c r="H6">
        <f>'Rating System'!F34</f>
        <v>5</v>
      </c>
      <c r="I6" t="s">
        <v>273</v>
      </c>
      <c r="J6">
        <f>'Rating System'!G34</f>
        <v>5</v>
      </c>
      <c r="K6" t="s">
        <v>5</v>
      </c>
      <c r="L6">
        <f>'Rating System'!B36</f>
        <v>5</v>
      </c>
      <c r="M6" t="s">
        <v>74</v>
      </c>
      <c r="N6">
        <f>'Rating System'!C36</f>
        <v>5</v>
      </c>
      <c r="O6" t="s">
        <v>184</v>
      </c>
      <c r="P6">
        <f>'Rating System'!D36</f>
        <v>5</v>
      </c>
      <c r="Q6" t="s">
        <v>96</v>
      </c>
      <c r="R6">
        <f>'Rating System'!E36</f>
        <v>5</v>
      </c>
      <c r="S6" t="s">
        <v>219</v>
      </c>
      <c r="T6">
        <f>'Rating System'!F36</f>
        <v>5</v>
      </c>
      <c r="U6" t="s">
        <v>41</v>
      </c>
      <c r="V6">
        <f>'Rating System'!G36</f>
        <v>5</v>
      </c>
      <c r="W6" t="s">
        <v>49</v>
      </c>
      <c r="X6">
        <f>'Rating System'!B37</f>
        <v>5</v>
      </c>
      <c r="Y6" t="s">
        <v>185</v>
      </c>
      <c r="Z6">
        <f>'Rating System'!C37</f>
        <v>5</v>
      </c>
      <c r="AA6" t="s">
        <v>12</v>
      </c>
      <c r="AB6">
        <f>'Rating System'!D37</f>
        <v>5</v>
      </c>
      <c r="AC6" t="s">
        <v>120</v>
      </c>
      <c r="AD6">
        <f>'Rating System'!E37</f>
        <v>5</v>
      </c>
      <c r="AE6" t="s">
        <v>27</v>
      </c>
      <c r="AF6">
        <f>'Rating System'!F37</f>
        <v>5</v>
      </c>
      <c r="AG6" t="s">
        <v>104</v>
      </c>
      <c r="AH6">
        <f>'Rating System'!G37</f>
        <v>5</v>
      </c>
      <c r="AI6" t="s">
        <v>202</v>
      </c>
      <c r="AJ6">
        <f>'Open Position'!B8</f>
        <v>0</v>
      </c>
      <c r="AK6" t="s">
        <v>245</v>
      </c>
      <c r="AL6">
        <f>'Open Position'!B10</f>
        <v>0</v>
      </c>
      <c r="AM6" t="s">
        <v>15</v>
      </c>
      <c r="AN6">
        <f>'Open Position'!B12</f>
        <v>0</v>
      </c>
      <c r="AO6" t="s">
        <v>157</v>
      </c>
      <c r="AP6">
        <f>'Open Position'!E10</f>
        <v>1</v>
      </c>
      <c r="AQ6" t="s">
        <v>50</v>
      </c>
      <c r="AR6">
        <f>'Open Position'!E11</f>
        <v>0</v>
      </c>
      <c r="AS6" t="s">
        <v>1</v>
      </c>
      <c r="AT6">
        <f>'Open Position'!E12</f>
        <v>0</v>
      </c>
      <c r="AU6" t="s">
        <v>187</v>
      </c>
      <c r="AV6">
        <f>'Open Position'!E13</f>
        <v>0</v>
      </c>
      <c r="AW6" t="s">
        <v>133</v>
      </c>
      <c r="AX6">
        <f>'Open Position'!E15</f>
        <v>0</v>
      </c>
      <c r="AY6" t="s">
        <v>109</v>
      </c>
      <c r="AZ6">
        <f>'Open Position'!E16</f>
        <v>0</v>
      </c>
      <c r="BA6" t="s">
        <v>167</v>
      </c>
      <c r="BB6">
        <f>'Open Position'!B23</f>
        <v>0.16666666666666666</v>
      </c>
      <c r="BC6" t="s">
        <v>192</v>
      </c>
      <c r="BD6">
        <f>'Open Position'!B24</f>
        <v>0.16666666666666666</v>
      </c>
      <c r="BE6" t="s">
        <v>223</v>
      </c>
      <c r="BF6">
        <f>'Open Position'!B26</f>
        <v>0.16666666666666666</v>
      </c>
      <c r="BG6" t="s">
        <v>171</v>
      </c>
      <c r="BH6">
        <f>'Open Position'!B27</f>
        <v>0.16666666666666666</v>
      </c>
      <c r="BI6" t="s">
        <v>263</v>
      </c>
      <c r="BJ6">
        <f>'Open Position'!B29</f>
        <v>0.16666666666666666</v>
      </c>
      <c r="BK6" t="s">
        <v>217</v>
      </c>
      <c r="BL6">
        <f>'Open Position'!B30</f>
        <v>0.16666666666666666</v>
      </c>
    </row>
    <row r="7" spans="1:64" ht="12.75" customHeight="1" x14ac:dyDescent="0.2">
      <c r="A7" t="s">
        <v>66</v>
      </c>
      <c r="B7">
        <f>'Inputs - Candidates'!B9</f>
        <v>1</v>
      </c>
      <c r="C7" t="s">
        <v>125</v>
      </c>
      <c r="D7">
        <f>'Inputs - Candidates'!B10</f>
        <v>1</v>
      </c>
      <c r="E7" t="s">
        <v>158</v>
      </c>
      <c r="F7">
        <f>'Inputs - Candidates'!C9</f>
        <v>0</v>
      </c>
      <c r="G7" t="s">
        <v>190</v>
      </c>
      <c r="H7">
        <f>'Inputs - Candidates'!C10</f>
        <v>0</v>
      </c>
      <c r="I7" t="s">
        <v>60</v>
      </c>
      <c r="J7">
        <f>'Inputs - Candidates'!B32</f>
        <v>0</v>
      </c>
      <c r="K7" t="s">
        <v>113</v>
      </c>
      <c r="L7" t="str">
        <f>'Inputs - Candidates'!C32</f>
        <v xml:space="preserve"> </v>
      </c>
      <c r="M7" t="s">
        <v>43</v>
      </c>
      <c r="N7">
        <f>'Inputs - Candidates'!B33</f>
        <v>0</v>
      </c>
      <c r="O7" t="s">
        <v>83</v>
      </c>
      <c r="P7" t="str">
        <f>'Inputs - Candidates'!C33</f>
        <v xml:space="preserve"> </v>
      </c>
      <c r="Q7" t="s">
        <v>23</v>
      </c>
      <c r="R7">
        <f>'Inputs - Candidates'!B34</f>
        <v>0</v>
      </c>
      <c r="S7" t="s">
        <v>131</v>
      </c>
      <c r="T7" t="str">
        <f>'Inputs - Candidates'!C34</f>
        <v xml:space="preserve"> </v>
      </c>
      <c r="U7" t="s">
        <v>252</v>
      </c>
      <c r="V7">
        <f>'Inputs - Candidates'!B35</f>
        <v>0</v>
      </c>
      <c r="W7" t="s">
        <v>76</v>
      </c>
      <c r="X7" t="str">
        <f>'Inputs - Candidates'!C35</f>
        <v xml:space="preserve"> </v>
      </c>
      <c r="Y7" t="s">
        <v>268</v>
      </c>
      <c r="Z7">
        <f>'Inputs - Candidates'!B37</f>
        <v>0</v>
      </c>
      <c r="AA7" t="s">
        <v>4</v>
      </c>
      <c r="AB7" t="str">
        <f>'Inputs - Candidates'!C37</f>
        <v xml:space="preserve"> </v>
      </c>
      <c r="AC7" t="s">
        <v>146</v>
      </c>
      <c r="AD7">
        <f>'Inputs - Candidates'!B38</f>
        <v>0</v>
      </c>
      <c r="AE7" t="s">
        <v>42</v>
      </c>
      <c r="AF7" t="str">
        <f>'Inputs - Candidates'!C38</f>
        <v xml:space="preserve"> </v>
      </c>
      <c r="AG7" t="s">
        <v>209</v>
      </c>
      <c r="AH7">
        <f>'Inputs - Candidates'!B41</f>
        <v>0</v>
      </c>
      <c r="AI7" t="s">
        <v>37</v>
      </c>
      <c r="AJ7" t="str">
        <f>'Inputs - Candidates'!C41</f>
        <v xml:space="preserve"> </v>
      </c>
      <c r="AK7" t="s">
        <v>99</v>
      </c>
      <c r="AL7">
        <f>'Inputs - Candidates'!B42</f>
        <v>0</v>
      </c>
      <c r="AM7" t="s">
        <v>30</v>
      </c>
      <c r="AN7" t="str">
        <f>'Inputs - Candidates'!C42</f>
        <v xml:space="preserve"> </v>
      </c>
      <c r="AO7" t="s">
        <v>135</v>
      </c>
      <c r="AP7">
        <f>'Inputs - Candidates'!B43</f>
        <v>0</v>
      </c>
      <c r="AQ7" t="s">
        <v>164</v>
      </c>
      <c r="AR7" t="str">
        <f>'Inputs - Candidates'!C43</f>
        <v xml:space="preserve"> </v>
      </c>
      <c r="AS7" t="s">
        <v>127</v>
      </c>
      <c r="AT7">
        <f>'Inputs - Candidates'!B44</f>
        <v>0</v>
      </c>
      <c r="AU7" t="s">
        <v>33</v>
      </c>
      <c r="AV7" t="str">
        <f>'Inputs - Candidates'!C44</f>
        <v xml:space="preserve"> </v>
      </c>
      <c r="AW7" t="s">
        <v>152</v>
      </c>
      <c r="AX7">
        <f>'Inputs - Candidates'!B46</f>
        <v>0</v>
      </c>
      <c r="AY7" t="s">
        <v>151</v>
      </c>
      <c r="AZ7" t="str">
        <f>'Inputs - Candidates'!C46</f>
        <v xml:space="preserve"> </v>
      </c>
      <c r="BA7" t="s">
        <v>211</v>
      </c>
      <c r="BB7">
        <f>'Inputs - Candidates'!B47</f>
        <v>0</v>
      </c>
      <c r="BC7" t="s">
        <v>54</v>
      </c>
      <c r="BD7" t="str">
        <f>'Inputs - Candidates'!C47</f>
        <v xml:space="preserve"> </v>
      </c>
    </row>
  </sheetData>
  <pageMargins left="0.75" right="0.75" top="1" bottom="1" header="0.5" footer="0.5"/>
  <pageSetup paperSize="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E39"/>
  <sheetViews>
    <sheetView zoomScaleNormal="100" workbookViewId="0">
      <selection sqref="A1:C1"/>
    </sheetView>
  </sheetViews>
  <sheetFormatPr defaultRowHeight="12.75" customHeight="1" outlineLevelRow="1" x14ac:dyDescent="0.2"/>
  <cols>
    <col min="1" max="1" width="18.85546875" customWidth="1"/>
    <col min="2" max="2" width="2" customWidth="1"/>
  </cols>
  <sheetData>
    <row r="1" spans="1:5" ht="12.75" customHeight="1" x14ac:dyDescent="0.2">
      <c r="A1" s="137" t="str">
        <f>"Employment Candidates"</f>
        <v>Employment Candidates</v>
      </c>
      <c r="B1" s="137"/>
      <c r="C1" s="137"/>
    </row>
    <row r="2" spans="1:5" ht="12.75" customHeight="1" x14ac:dyDescent="0.2">
      <c r="A2" s="137" t="str">
        <f>"Organization: "&amp;B8</f>
        <v xml:space="preserve">Organization: </v>
      </c>
      <c r="B2" s="137"/>
      <c r="C2" s="137"/>
    </row>
    <row r="3" spans="1:5" ht="12.75" customHeight="1" x14ac:dyDescent="0.2">
      <c r="A3" s="137" t="str">
        <f>"Position Title: "&amp;'Open Position'!B8</f>
        <v xml:space="preserve">Position Title: </v>
      </c>
      <c r="B3" s="137"/>
      <c r="C3" s="137"/>
    </row>
    <row r="4" spans="1:5" ht="12.75" customHeight="1" x14ac:dyDescent="0.2">
      <c r="A4" s="137" t="str">
        <f>"Evaluation Criteria"&amp;" "&amp;""</f>
        <v xml:space="preserve">Evaluation Criteria </v>
      </c>
      <c r="B4" s="137"/>
      <c r="C4" s="137"/>
    </row>
    <row r="5" spans="1:5" ht="12.75" customHeight="1" x14ac:dyDescent="0.2">
      <c r="A5" s="137" t="str">
        <f>""</f>
        <v/>
      </c>
      <c r="B5" s="137"/>
      <c r="C5" s="137"/>
    </row>
    <row r="6" spans="1:5" ht="12.75" customHeight="1" x14ac:dyDescent="0.2">
      <c r="A6" s="138" t="str">
        <f>"Shaded cells are input cells. You can enter data in them."</f>
        <v>Shaded cells are input cells. You can enter data in them.</v>
      </c>
      <c r="B6" s="138"/>
      <c r="C6" s="138"/>
      <c r="D6" s="138"/>
      <c r="E6" s="138"/>
    </row>
    <row r="7" spans="1:5" ht="12.75" customHeight="1" x14ac:dyDescent="0.2">
      <c r="A7" s="138" t="str">
        <f>"Excel formulas in shaded cells are starting suggestions. You can overwrite them."</f>
        <v>Excel formulas in shaded cells are starting suggestions. You can overwrite them.</v>
      </c>
      <c r="B7" s="138"/>
      <c r="C7" s="138"/>
      <c r="D7" s="138"/>
      <c r="E7" s="138"/>
    </row>
    <row r="8" spans="1:5" ht="12.75" customHeight="1" x14ac:dyDescent="0.2">
      <c r="A8" s="2" t="str">
        <f>Labels!B17</f>
        <v>Organization Name</v>
      </c>
      <c r="B8" s="3"/>
    </row>
    <row r="10" spans="1:5" ht="12.75" customHeight="1" x14ac:dyDescent="0.2">
      <c r="A10" s="138" t="str">
        <f>"Note: Experience shows that quantifying decision criteria can be very helpful, particularly for combining several decision criteria."</f>
        <v>Note: Experience shows that quantifying decision criteria can be very helpful, particularly for combining several decision criteria.</v>
      </c>
      <c r="B10" s="138"/>
    </row>
    <row r="11" spans="1:5" ht="12.75" customHeight="1" x14ac:dyDescent="0.2">
      <c r="A11" s="138" t="str">
        <f>"It is important that the weights and ratings reflect sound judgments adn that the judgments are documented."</f>
        <v>It is important that the weights and ratings reflect sound judgments adn that the judgments are documented.</v>
      </c>
      <c r="B11" s="138"/>
    </row>
    <row r="13" spans="1:5" ht="12.75" customHeight="1" x14ac:dyDescent="0.2">
      <c r="A13" s="136" t="str">
        <f>"Descriptions of Evaluation Criteria"</f>
        <v>Descriptions of Evaluation Criteria</v>
      </c>
      <c r="B13" s="136"/>
    </row>
    <row r="14" spans="1:5" ht="12.75" customHeight="1" x14ac:dyDescent="0.2">
      <c r="A14" s="1" t="str">
        <f>" "</f>
        <v xml:space="preserve"> </v>
      </c>
    </row>
    <row r="15" spans="1:5" ht="12.75" customHeight="1" x14ac:dyDescent="0.2">
      <c r="A15" s="4" t="str">
        <f>Labels!B12</f>
        <v>Criteria Description</v>
      </c>
      <c r="B15" s="5"/>
    </row>
    <row r="16" spans="1:5" ht="12.75" customHeight="1" x14ac:dyDescent="0.2">
      <c r="A16" s="6" t="str">
        <f>"   "&amp;Labels!B32</f>
        <v xml:space="preserve">   Experience</v>
      </c>
      <c r="B16" s="7"/>
    </row>
    <row r="17" spans="1:2" ht="12.75" customHeight="1" x14ac:dyDescent="0.2">
      <c r="A17" s="8" t="str">
        <f>"      "&amp;Labels!B33</f>
        <v xml:space="preserve">      Industry</v>
      </c>
      <c r="B17" s="9" t="str">
        <f>" "</f>
        <v xml:space="preserve"> </v>
      </c>
    </row>
    <row r="18" spans="1:2" ht="12.75" customHeight="1" x14ac:dyDescent="0.2">
      <c r="A18" s="8" t="str">
        <f>"      "&amp;Labels!B34</f>
        <v xml:space="preserve">      Function</v>
      </c>
      <c r="B18" s="9" t="str">
        <f>" "</f>
        <v xml:space="preserve"> </v>
      </c>
    </row>
    <row r="19" spans="1:2" ht="12.75" customHeight="1" x14ac:dyDescent="0.2">
      <c r="A19" s="6" t="str">
        <f>"   "&amp;Labels!B35</f>
        <v xml:space="preserve">   Accomplishments</v>
      </c>
      <c r="B19" s="10" t="str">
        <f>" "</f>
        <v xml:space="preserve"> </v>
      </c>
    </row>
    <row r="20" spans="1:2" ht="12.75" customHeight="1" x14ac:dyDescent="0.2">
      <c r="A20" s="6" t="str">
        <f>"   "&amp;Labels!B36</f>
        <v xml:space="preserve">   Team Style</v>
      </c>
      <c r="B20" s="10" t="str">
        <f>" "</f>
        <v xml:space="preserve"> </v>
      </c>
    </row>
    <row r="21" spans="1:2" ht="12.75" customHeight="1" x14ac:dyDescent="0.2">
      <c r="A21" s="6" t="str">
        <f>"   "&amp;Labels!B37</f>
        <v xml:space="preserve">   Basic Competencies</v>
      </c>
      <c r="B21" s="7"/>
    </row>
    <row r="22" spans="1:2" ht="12.75" customHeight="1" x14ac:dyDescent="0.2">
      <c r="A22" s="8" t="str">
        <f>"      "&amp;Labels!B38</f>
        <v xml:space="preserve">      Computers</v>
      </c>
      <c r="B22" s="9" t="str">
        <f>" "</f>
        <v xml:space="preserve"> </v>
      </c>
    </row>
    <row r="23" spans="1:2" ht="12.75" customHeight="1" x14ac:dyDescent="0.2">
      <c r="A23" s="11" t="str">
        <f>"      "&amp;Labels!B39</f>
        <v xml:space="preserve">      Communications</v>
      </c>
      <c r="B23" s="12" t="str">
        <f>" "</f>
        <v xml:space="preserve"> </v>
      </c>
    </row>
    <row r="26" spans="1:2" ht="12.75" customHeight="1" collapsed="1" x14ac:dyDescent="0.2">
      <c r="A26" s="136" t="str">
        <f>"What Criteria Do Not Mean - Mistakes to Avoid"</f>
        <v>What Criteria Do Not Mean - Mistakes to Avoid</v>
      </c>
      <c r="B26" s="136"/>
    </row>
    <row r="27" spans="1:2" ht="12.75" hidden="1" customHeight="1" outlineLevel="1" x14ac:dyDescent="0.2">
      <c r="A27" s="1" t="str">
        <f>" "</f>
        <v xml:space="preserve"> </v>
      </c>
    </row>
    <row r="28" spans="1:2" ht="12.75" hidden="1" customHeight="1" outlineLevel="1" x14ac:dyDescent="0.2">
      <c r="A28" s="4" t="str">
        <f>Labels!B12</f>
        <v>Criteria Description</v>
      </c>
      <c r="B28" s="5"/>
    </row>
    <row r="29" spans="1:2" ht="12.75" hidden="1" customHeight="1" outlineLevel="1" x14ac:dyDescent="0.2">
      <c r="A29" s="6" t="str">
        <f>"   "&amp;Labels!B32</f>
        <v xml:space="preserve">   Experience</v>
      </c>
      <c r="B29" s="7"/>
    </row>
    <row r="30" spans="1:2" ht="12.75" hidden="1" customHeight="1" outlineLevel="1" x14ac:dyDescent="0.2">
      <c r="A30" s="8" t="str">
        <f>"      "&amp;Labels!B33</f>
        <v xml:space="preserve">      Industry</v>
      </c>
      <c r="B30" s="9" t="str">
        <f>" "</f>
        <v xml:space="preserve"> </v>
      </c>
    </row>
    <row r="31" spans="1:2" ht="12.75" hidden="1" customHeight="1" outlineLevel="1" x14ac:dyDescent="0.2">
      <c r="A31" s="8" t="str">
        <f>"      "&amp;Labels!B34</f>
        <v xml:space="preserve">      Function</v>
      </c>
      <c r="B31" s="9" t="str">
        <f>" "</f>
        <v xml:space="preserve"> </v>
      </c>
    </row>
    <row r="32" spans="1:2" ht="12.75" hidden="1" customHeight="1" outlineLevel="1" x14ac:dyDescent="0.2">
      <c r="A32" s="6" t="str">
        <f>"   "&amp;Labels!B35</f>
        <v xml:space="preserve">   Accomplishments</v>
      </c>
      <c r="B32" s="10" t="str">
        <f>" "</f>
        <v xml:space="preserve"> </v>
      </c>
    </row>
    <row r="33" spans="1:2" ht="12.75" hidden="1" customHeight="1" outlineLevel="1" x14ac:dyDescent="0.2">
      <c r="A33" s="6" t="str">
        <f>"   "&amp;Labels!B36</f>
        <v xml:space="preserve">   Team Style</v>
      </c>
      <c r="B33" s="10" t="str">
        <f>" "</f>
        <v xml:space="preserve"> </v>
      </c>
    </row>
    <row r="34" spans="1:2" ht="12.75" hidden="1" customHeight="1" outlineLevel="1" x14ac:dyDescent="0.2">
      <c r="A34" s="6" t="str">
        <f>"   "&amp;Labels!B37</f>
        <v xml:space="preserve">   Basic Competencies</v>
      </c>
      <c r="B34" s="7"/>
    </row>
    <row r="35" spans="1:2" ht="12.75" hidden="1" customHeight="1" outlineLevel="1" x14ac:dyDescent="0.2">
      <c r="A35" s="8" t="str">
        <f>"      "&amp;Labels!B38</f>
        <v xml:space="preserve">      Computers</v>
      </c>
      <c r="B35" s="9" t="str">
        <f>" "</f>
        <v xml:space="preserve"> </v>
      </c>
    </row>
    <row r="36" spans="1:2" ht="12.75" hidden="1" customHeight="1" outlineLevel="1" x14ac:dyDescent="0.2">
      <c r="A36" s="11" t="str">
        <f>"      "&amp;Labels!B39</f>
        <v xml:space="preserve">      Communications</v>
      </c>
      <c r="B36" s="12" t="str">
        <f>" "</f>
        <v xml:space="preserve"> </v>
      </c>
    </row>
    <row r="37" spans="1:2" ht="12.75" hidden="1" customHeight="1" outlineLevel="1" x14ac:dyDescent="0.2"/>
    <row r="38" spans="1:2" ht="12.75" hidden="1" customHeight="1" outlineLevel="1" collapsed="1" x14ac:dyDescent="0.2"/>
    <row r="39" spans="1:2" ht="12.75" customHeight="1" collapsed="1" x14ac:dyDescent="0.2"/>
  </sheetData>
  <mergeCells count="11">
    <mergeCell ref="A26:B26"/>
    <mergeCell ref="A1:C1"/>
    <mergeCell ref="A2:C2"/>
    <mergeCell ref="A3:C3"/>
    <mergeCell ref="A4:C4"/>
    <mergeCell ref="A5:C5"/>
    <mergeCell ref="A6:E6"/>
    <mergeCell ref="A7:E7"/>
    <mergeCell ref="A10:B10"/>
    <mergeCell ref="A11:B11"/>
    <mergeCell ref="A13:B13"/>
  </mergeCells>
  <pageMargins left="0.25" right="0.25" top="0.5" bottom="0.5" header="0.5" footer="0.5"/>
  <pageSetup paperSize="9" fitToHeight="32767" orientation="landscape" horizontalDpi="300" verticalDpi="300"/>
  <headerFooter alignWithMargins="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G39"/>
  <sheetViews>
    <sheetView zoomScaleNormal="100" workbookViewId="0">
      <selection sqref="A1:C1"/>
    </sheetView>
  </sheetViews>
  <sheetFormatPr defaultRowHeight="12.75" customHeight="1" x14ac:dyDescent="0.2"/>
  <cols>
    <col min="1" max="1" width="23.5703125" customWidth="1"/>
    <col min="2" max="2" width="10.28515625" customWidth="1"/>
    <col min="3" max="3" width="8.85546875" customWidth="1"/>
    <col min="4" max="4" width="15.85546875" customWidth="1"/>
    <col min="5" max="5" width="10.28515625" customWidth="1"/>
    <col min="6" max="6" width="17.5703125" customWidth="1"/>
    <col min="7" max="7" width="15" customWidth="1"/>
  </cols>
  <sheetData>
    <row r="1" spans="1:7" ht="12.75" customHeight="1" x14ac:dyDescent="0.2">
      <c r="A1" s="137" t="str">
        <f>"Employment Candidates"</f>
        <v>Employment Candidates</v>
      </c>
      <c r="B1" s="137"/>
      <c r="C1" s="137"/>
    </row>
    <row r="2" spans="1:7" ht="12.75" customHeight="1" x14ac:dyDescent="0.2">
      <c r="A2" s="137" t="str">
        <f>"Organization: "&amp;'Evaluation Criteria'!B8</f>
        <v xml:space="preserve">Organization: </v>
      </c>
      <c r="B2" s="137"/>
      <c r="C2" s="137"/>
    </row>
    <row r="3" spans="1:7" ht="12.75" customHeight="1" x14ac:dyDescent="0.2">
      <c r="A3" s="137" t="str">
        <f>"Position Title: "&amp;'Open Position'!B8</f>
        <v xml:space="preserve">Position Title: </v>
      </c>
      <c r="B3" s="137"/>
      <c r="C3" s="137"/>
    </row>
    <row r="4" spans="1:7" ht="12.75" customHeight="1" x14ac:dyDescent="0.2">
      <c r="A4" s="137" t="str">
        <f>"Rating System"&amp;" "&amp;""</f>
        <v xml:space="preserve">Rating System </v>
      </c>
      <c r="B4" s="137"/>
      <c r="C4" s="137"/>
    </row>
    <row r="5" spans="1:7" ht="12.75" customHeight="1" x14ac:dyDescent="0.2">
      <c r="A5" s="137" t="str">
        <f>""</f>
        <v/>
      </c>
      <c r="B5" s="137"/>
      <c r="C5" s="137"/>
    </row>
    <row r="6" spans="1:7" ht="12.75" customHeight="1" x14ac:dyDescent="0.2">
      <c r="A6" s="136" t="str">
        <f>"Normalized Weights, All Job Types"</f>
        <v>Normalized Weights, All Job Types</v>
      </c>
      <c r="B6" s="136"/>
      <c r="C6" s="136"/>
    </row>
    <row r="7" spans="1:7" ht="12.75" customHeight="1" x14ac:dyDescent="0.2">
      <c r="A7" s="1" t="str">
        <f>" "</f>
        <v xml:space="preserve"> </v>
      </c>
    </row>
    <row r="8" spans="1:7" ht="12.75" customHeight="1" x14ac:dyDescent="0.2">
      <c r="B8" s="13" t="str">
        <f>Labels!B42</f>
        <v>Experience</v>
      </c>
      <c r="C8" s="14"/>
      <c r="D8" s="14" t="str">
        <f>Labels!B45</f>
        <v>Accomplishments</v>
      </c>
      <c r="E8" s="14" t="str">
        <f>Labels!B46</f>
        <v>Team Style</v>
      </c>
      <c r="F8" s="14" t="str">
        <f>Labels!B47</f>
        <v>Basic Competencies</v>
      </c>
      <c r="G8" s="15"/>
    </row>
    <row r="9" spans="1:7" ht="12.75" customHeight="1" x14ac:dyDescent="0.2">
      <c r="B9" s="16" t="str">
        <f>Labels!B43</f>
        <v>Industry</v>
      </c>
      <c r="C9" s="17" t="str">
        <f>Labels!B44</f>
        <v>Function</v>
      </c>
      <c r="D9" s="18"/>
      <c r="E9" s="18"/>
      <c r="F9" s="17" t="str">
        <f>Labels!B48</f>
        <v>Computers</v>
      </c>
      <c r="G9" s="19" t="str">
        <f>Labels!B49</f>
        <v>Communications</v>
      </c>
    </row>
    <row r="10" spans="1:7" ht="12.75" customHeight="1" x14ac:dyDescent="0.2">
      <c r="A10" s="4" t="str">
        <f>Labels!B22</f>
        <v>General Normalized Weights</v>
      </c>
      <c r="B10" s="20"/>
      <c r="C10" s="20"/>
      <c r="D10" s="20"/>
      <c r="E10" s="20"/>
      <c r="F10" s="20"/>
      <c r="G10" s="21"/>
    </row>
    <row r="11" spans="1:7" ht="12.75" customHeight="1" x14ac:dyDescent="0.2">
      <c r="A11" s="6" t="str">
        <f>"   "&amp;Labels!B32</f>
        <v xml:space="preserve">   Experience</v>
      </c>
      <c r="B11" s="22"/>
      <c r="C11" s="22"/>
      <c r="D11" s="22"/>
      <c r="E11" s="22"/>
      <c r="F11" s="22"/>
      <c r="G11" s="23"/>
    </row>
    <row r="12" spans="1:7" ht="12.75" customHeight="1" x14ac:dyDescent="0.2">
      <c r="A12" s="8" t="str">
        <f>"      "&amp;Labels!B33</f>
        <v xml:space="preserve">      Industry</v>
      </c>
      <c r="B12" s="24">
        <f t="shared" ref="B12:G12" si="0">B30/B39</f>
        <v>0.16666666666666666</v>
      </c>
      <c r="C12" s="24">
        <f t="shared" si="0"/>
        <v>0.16666666666666666</v>
      </c>
      <c r="D12" s="25">
        <f t="shared" si="0"/>
        <v>0.16666666666666666</v>
      </c>
      <c r="E12" s="25">
        <f t="shared" si="0"/>
        <v>0.16666666666666666</v>
      </c>
      <c r="F12" s="24">
        <f t="shared" si="0"/>
        <v>0.16666666666666666</v>
      </c>
      <c r="G12" s="26">
        <f t="shared" si="0"/>
        <v>0.16666666666666666</v>
      </c>
    </row>
    <row r="13" spans="1:7" ht="12.75" customHeight="1" x14ac:dyDescent="0.2">
      <c r="A13" s="8" t="str">
        <f>"      "&amp;Labels!B34</f>
        <v xml:space="preserve">      Function</v>
      </c>
      <c r="B13" s="24">
        <f t="shared" ref="B13:G13" si="1">B31/B39</f>
        <v>0.16666666666666666</v>
      </c>
      <c r="C13" s="24">
        <f t="shared" si="1"/>
        <v>0.16666666666666666</v>
      </c>
      <c r="D13" s="25">
        <f t="shared" si="1"/>
        <v>0.16666666666666666</v>
      </c>
      <c r="E13" s="25">
        <f t="shared" si="1"/>
        <v>0.16666666666666666</v>
      </c>
      <c r="F13" s="24">
        <f t="shared" si="1"/>
        <v>0.16666666666666666</v>
      </c>
      <c r="G13" s="26">
        <f t="shared" si="1"/>
        <v>0.16666666666666666</v>
      </c>
    </row>
    <row r="14" spans="1:7" ht="12.75" customHeight="1" x14ac:dyDescent="0.2">
      <c r="A14" s="6" t="str">
        <f>"      "&amp;Labels!C32</f>
        <v xml:space="preserve">      Subtotal</v>
      </c>
      <c r="B14" s="22">
        <f t="shared" ref="B14:G14" si="2">B32/B39</f>
        <v>0.33333333333333331</v>
      </c>
      <c r="C14" s="22">
        <f t="shared" si="2"/>
        <v>0.33333333333333331</v>
      </c>
      <c r="D14" s="22">
        <f t="shared" si="2"/>
        <v>0.33333333333333331</v>
      </c>
      <c r="E14" s="22">
        <f t="shared" si="2"/>
        <v>0.33333333333333331</v>
      </c>
      <c r="F14" s="22">
        <f t="shared" si="2"/>
        <v>0.33333333333333331</v>
      </c>
      <c r="G14" s="23">
        <f t="shared" si="2"/>
        <v>0.33333333333333331</v>
      </c>
    </row>
    <row r="15" spans="1:7" ht="12.75" customHeight="1" x14ac:dyDescent="0.2">
      <c r="A15" s="6" t="str">
        <f>"   "&amp;Labels!B35</f>
        <v xml:space="preserve">   Accomplishments</v>
      </c>
      <c r="B15" s="22">
        <f t="shared" ref="B15:G15" si="3">B33/B39</f>
        <v>0.16666666666666666</v>
      </c>
      <c r="C15" s="22">
        <f t="shared" si="3"/>
        <v>0.16666666666666666</v>
      </c>
      <c r="D15" s="22">
        <f t="shared" si="3"/>
        <v>0.16666666666666666</v>
      </c>
      <c r="E15" s="22">
        <f t="shared" si="3"/>
        <v>0.16666666666666666</v>
      </c>
      <c r="F15" s="22">
        <f t="shared" si="3"/>
        <v>0.16666666666666666</v>
      </c>
      <c r="G15" s="23">
        <f t="shared" si="3"/>
        <v>0.16666666666666666</v>
      </c>
    </row>
    <row r="16" spans="1:7" ht="12.75" customHeight="1" x14ac:dyDescent="0.2">
      <c r="A16" s="6" t="str">
        <f>"   "&amp;Labels!B36</f>
        <v xml:space="preserve">   Team Style</v>
      </c>
      <c r="B16" s="22">
        <f t="shared" ref="B16:G16" si="4">B34/B39</f>
        <v>0.16666666666666666</v>
      </c>
      <c r="C16" s="22">
        <f t="shared" si="4"/>
        <v>0.16666666666666666</v>
      </c>
      <c r="D16" s="22">
        <f t="shared" si="4"/>
        <v>0.16666666666666666</v>
      </c>
      <c r="E16" s="22">
        <f t="shared" si="4"/>
        <v>0.16666666666666666</v>
      </c>
      <c r="F16" s="22">
        <f t="shared" si="4"/>
        <v>0.16666666666666666</v>
      </c>
      <c r="G16" s="23">
        <f t="shared" si="4"/>
        <v>0.16666666666666666</v>
      </c>
    </row>
    <row r="17" spans="1:7" ht="12.75" customHeight="1" x14ac:dyDescent="0.2">
      <c r="A17" s="6" t="str">
        <f>"   "&amp;Labels!B37</f>
        <v xml:space="preserve">   Basic Competencies</v>
      </c>
      <c r="B17" s="22"/>
      <c r="C17" s="22"/>
      <c r="D17" s="22"/>
      <c r="E17" s="22"/>
      <c r="F17" s="22"/>
      <c r="G17" s="23"/>
    </row>
    <row r="18" spans="1:7" ht="12.75" customHeight="1" x14ac:dyDescent="0.2">
      <c r="A18" s="8" t="str">
        <f>"      "&amp;Labels!B38</f>
        <v xml:space="preserve">      Computers</v>
      </c>
      <c r="B18" s="24">
        <f t="shared" ref="B18:G18" si="5">B36/B39</f>
        <v>0.16666666666666666</v>
      </c>
      <c r="C18" s="24">
        <f t="shared" si="5"/>
        <v>0.16666666666666666</v>
      </c>
      <c r="D18" s="25">
        <f t="shared" si="5"/>
        <v>0.16666666666666666</v>
      </c>
      <c r="E18" s="25">
        <f t="shared" si="5"/>
        <v>0.16666666666666666</v>
      </c>
      <c r="F18" s="24">
        <f t="shared" si="5"/>
        <v>0.16666666666666666</v>
      </c>
      <c r="G18" s="26">
        <f t="shared" si="5"/>
        <v>0.16666666666666666</v>
      </c>
    </row>
    <row r="19" spans="1:7" ht="12.75" customHeight="1" x14ac:dyDescent="0.2">
      <c r="A19" s="8" t="str">
        <f>"      "&amp;Labels!B39</f>
        <v xml:space="preserve">      Communications</v>
      </c>
      <c r="B19" s="24">
        <f t="shared" ref="B19:G19" si="6">B37/B39</f>
        <v>0.16666666666666666</v>
      </c>
      <c r="C19" s="24">
        <f t="shared" si="6"/>
        <v>0.16666666666666666</v>
      </c>
      <c r="D19" s="25">
        <f t="shared" si="6"/>
        <v>0.16666666666666666</v>
      </c>
      <c r="E19" s="25">
        <f t="shared" si="6"/>
        <v>0.16666666666666666</v>
      </c>
      <c r="F19" s="24">
        <f t="shared" si="6"/>
        <v>0.16666666666666666</v>
      </c>
      <c r="G19" s="26">
        <f t="shared" si="6"/>
        <v>0.16666666666666666</v>
      </c>
    </row>
    <row r="20" spans="1:7" ht="12.75" customHeight="1" x14ac:dyDescent="0.2">
      <c r="A20" s="6" t="str">
        <f>"      "&amp;Labels!C37</f>
        <v xml:space="preserve">      Subtotal</v>
      </c>
      <c r="B20" s="22">
        <f t="shared" ref="B20:G20" si="7">B38/B39</f>
        <v>0.33333333333333331</v>
      </c>
      <c r="C20" s="22">
        <f t="shared" si="7"/>
        <v>0.33333333333333331</v>
      </c>
      <c r="D20" s="22">
        <f t="shared" si="7"/>
        <v>0.33333333333333331</v>
      </c>
      <c r="E20" s="22">
        <f t="shared" si="7"/>
        <v>0.33333333333333331</v>
      </c>
      <c r="F20" s="22">
        <f t="shared" si="7"/>
        <v>0.33333333333333331</v>
      </c>
      <c r="G20" s="23">
        <f t="shared" si="7"/>
        <v>0.33333333333333331</v>
      </c>
    </row>
    <row r="21" spans="1:7" ht="12.75" customHeight="1" x14ac:dyDescent="0.2">
      <c r="A21" s="27" t="str">
        <f>"   "&amp;Labels!C31</f>
        <v xml:space="preserve">   Total</v>
      </c>
      <c r="B21" s="28">
        <f t="shared" ref="B21:G21" si="8">B39/B39</f>
        <v>1</v>
      </c>
      <c r="C21" s="28">
        <f t="shared" si="8"/>
        <v>1</v>
      </c>
      <c r="D21" s="28">
        <f t="shared" si="8"/>
        <v>1</v>
      </c>
      <c r="E21" s="28">
        <f t="shared" si="8"/>
        <v>1</v>
      </c>
      <c r="F21" s="28">
        <f t="shared" si="8"/>
        <v>1</v>
      </c>
      <c r="G21" s="29">
        <f t="shared" si="8"/>
        <v>1</v>
      </c>
    </row>
    <row r="24" spans="1:7" ht="12.75" customHeight="1" x14ac:dyDescent="0.2">
      <c r="A24" s="136" t="str">
        <f>"Input Weights, All Job Types"</f>
        <v>Input Weights, All Job Types</v>
      </c>
      <c r="B24" s="136"/>
      <c r="C24" s="136"/>
    </row>
    <row r="25" spans="1:7" ht="12.75" customHeight="1" x14ac:dyDescent="0.2">
      <c r="A25" s="1" t="str">
        <f>" "</f>
        <v xml:space="preserve"> </v>
      </c>
    </row>
    <row r="26" spans="1:7" ht="12.75" customHeight="1" x14ac:dyDescent="0.2">
      <c r="B26" s="13" t="str">
        <f>Labels!B42</f>
        <v>Experience</v>
      </c>
      <c r="C26" s="14"/>
      <c r="D26" s="14" t="str">
        <f>Labels!B45</f>
        <v>Accomplishments</v>
      </c>
      <c r="E26" s="14" t="str">
        <f>Labels!B46</f>
        <v>Team Style</v>
      </c>
      <c r="F26" s="14" t="str">
        <f>Labels!B47</f>
        <v>Basic Competencies</v>
      </c>
      <c r="G26" s="15"/>
    </row>
    <row r="27" spans="1:7" ht="12.75" customHeight="1" x14ac:dyDescent="0.2">
      <c r="B27" s="16" t="str">
        <f>Labels!B43</f>
        <v>Industry</v>
      </c>
      <c r="C27" s="17" t="str">
        <f>Labels!B44</f>
        <v>Function</v>
      </c>
      <c r="D27" s="18"/>
      <c r="E27" s="18"/>
      <c r="F27" s="17" t="str">
        <f>Labels!B48</f>
        <v>Computers</v>
      </c>
      <c r="G27" s="19" t="str">
        <f>Labels!B49</f>
        <v>Communications</v>
      </c>
    </row>
    <row r="28" spans="1:7" ht="12.75" customHeight="1" x14ac:dyDescent="0.2">
      <c r="A28" s="4" t="str">
        <f>Labels!B21</f>
        <v>General Weights (&gt;=0)</v>
      </c>
      <c r="B28" s="30"/>
      <c r="C28" s="30"/>
      <c r="D28" s="30"/>
      <c r="E28" s="30"/>
      <c r="F28" s="30"/>
      <c r="G28" s="31"/>
    </row>
    <row r="29" spans="1:7" ht="12.75" customHeight="1" x14ac:dyDescent="0.2">
      <c r="A29" s="6" t="str">
        <f>"   "&amp;Labels!B32</f>
        <v xml:space="preserve">   Experience</v>
      </c>
      <c r="B29" s="32"/>
      <c r="C29" s="32"/>
      <c r="D29" s="32"/>
      <c r="E29" s="32"/>
      <c r="F29" s="32"/>
      <c r="G29" s="33"/>
    </row>
    <row r="30" spans="1:7" ht="12.75" customHeight="1" x14ac:dyDescent="0.2">
      <c r="A30" s="8" t="str">
        <f>"      "&amp;Labels!B33</f>
        <v xml:space="preserve">      Industry</v>
      </c>
      <c r="B30" s="34">
        <f>5</f>
        <v>5</v>
      </c>
      <c r="C30" s="34">
        <f>5</f>
        <v>5</v>
      </c>
      <c r="D30" s="35">
        <f>5</f>
        <v>5</v>
      </c>
      <c r="E30" s="35">
        <f>5</f>
        <v>5</v>
      </c>
      <c r="F30" s="34">
        <f>5</f>
        <v>5</v>
      </c>
      <c r="G30" s="36">
        <f>5</f>
        <v>5</v>
      </c>
    </row>
    <row r="31" spans="1:7" ht="12.75" customHeight="1" x14ac:dyDescent="0.2">
      <c r="A31" s="8" t="str">
        <f>"      "&amp;Labels!B34</f>
        <v xml:space="preserve">      Function</v>
      </c>
      <c r="B31" s="34">
        <f>5</f>
        <v>5</v>
      </c>
      <c r="C31" s="34">
        <f>5</f>
        <v>5</v>
      </c>
      <c r="D31" s="35">
        <f>5</f>
        <v>5</v>
      </c>
      <c r="E31" s="35">
        <f>5</f>
        <v>5</v>
      </c>
      <c r="F31" s="34">
        <f>5</f>
        <v>5</v>
      </c>
      <c r="G31" s="36">
        <f>5</f>
        <v>5</v>
      </c>
    </row>
    <row r="32" spans="1:7" ht="12.75" customHeight="1" x14ac:dyDescent="0.2">
      <c r="A32" s="6" t="str">
        <f>"      "&amp;Labels!C32</f>
        <v xml:space="preserve">      Subtotal</v>
      </c>
      <c r="B32" s="32">
        <f t="shared" ref="B32:G32" si="9">SUM(B30:B31)</f>
        <v>10</v>
      </c>
      <c r="C32" s="32">
        <f t="shared" si="9"/>
        <v>10</v>
      </c>
      <c r="D32" s="32">
        <f t="shared" si="9"/>
        <v>10</v>
      </c>
      <c r="E32" s="32">
        <f t="shared" si="9"/>
        <v>10</v>
      </c>
      <c r="F32" s="32">
        <f t="shared" si="9"/>
        <v>10</v>
      </c>
      <c r="G32" s="33">
        <f t="shared" si="9"/>
        <v>10</v>
      </c>
    </row>
    <row r="33" spans="1:7" ht="12.75" customHeight="1" x14ac:dyDescent="0.2">
      <c r="A33" s="6" t="str">
        <f>"   "&amp;Labels!B35</f>
        <v xml:space="preserve">   Accomplishments</v>
      </c>
      <c r="B33" s="37">
        <f>5</f>
        <v>5</v>
      </c>
      <c r="C33" s="37">
        <f>5</f>
        <v>5</v>
      </c>
      <c r="D33" s="37">
        <f>5</f>
        <v>5</v>
      </c>
      <c r="E33" s="37">
        <f>5</f>
        <v>5</v>
      </c>
      <c r="F33" s="37">
        <f>5</f>
        <v>5</v>
      </c>
      <c r="G33" s="38">
        <f>5</f>
        <v>5</v>
      </c>
    </row>
    <row r="34" spans="1:7" ht="12.75" customHeight="1" x14ac:dyDescent="0.2">
      <c r="A34" s="6" t="str">
        <f>"   "&amp;Labels!B36</f>
        <v xml:space="preserve">   Team Style</v>
      </c>
      <c r="B34" s="37">
        <f>5</f>
        <v>5</v>
      </c>
      <c r="C34" s="37">
        <f>5</f>
        <v>5</v>
      </c>
      <c r="D34" s="37">
        <f>5</f>
        <v>5</v>
      </c>
      <c r="E34" s="37">
        <f>5</f>
        <v>5</v>
      </c>
      <c r="F34" s="37">
        <f>5</f>
        <v>5</v>
      </c>
      <c r="G34" s="38">
        <f>5</f>
        <v>5</v>
      </c>
    </row>
    <row r="35" spans="1:7" ht="12.75" customHeight="1" x14ac:dyDescent="0.2">
      <c r="A35" s="6" t="str">
        <f>"   "&amp;Labels!B37</f>
        <v xml:space="preserve">   Basic Competencies</v>
      </c>
      <c r="B35" s="32"/>
      <c r="C35" s="32"/>
      <c r="D35" s="32"/>
      <c r="E35" s="32"/>
      <c r="F35" s="32"/>
      <c r="G35" s="33"/>
    </row>
    <row r="36" spans="1:7" ht="12.75" customHeight="1" x14ac:dyDescent="0.2">
      <c r="A36" s="8" t="str">
        <f>"      "&amp;Labels!B38</f>
        <v xml:space="preserve">      Computers</v>
      </c>
      <c r="B36" s="34">
        <f>5</f>
        <v>5</v>
      </c>
      <c r="C36" s="34">
        <f>5</f>
        <v>5</v>
      </c>
      <c r="D36" s="35">
        <f>5</f>
        <v>5</v>
      </c>
      <c r="E36" s="35">
        <f>5</f>
        <v>5</v>
      </c>
      <c r="F36" s="34">
        <f>5</f>
        <v>5</v>
      </c>
      <c r="G36" s="36">
        <f>5</f>
        <v>5</v>
      </c>
    </row>
    <row r="37" spans="1:7" ht="12.75" customHeight="1" x14ac:dyDescent="0.2">
      <c r="A37" s="8" t="str">
        <f>"      "&amp;Labels!B39</f>
        <v xml:space="preserve">      Communications</v>
      </c>
      <c r="B37" s="34">
        <f>5</f>
        <v>5</v>
      </c>
      <c r="C37" s="34">
        <f>5</f>
        <v>5</v>
      </c>
      <c r="D37" s="35">
        <f>5</f>
        <v>5</v>
      </c>
      <c r="E37" s="35">
        <f>5</f>
        <v>5</v>
      </c>
      <c r="F37" s="34">
        <f>5</f>
        <v>5</v>
      </c>
      <c r="G37" s="36">
        <f>5</f>
        <v>5</v>
      </c>
    </row>
    <row r="38" spans="1:7" ht="12.75" customHeight="1" x14ac:dyDescent="0.2">
      <c r="A38" s="6" t="str">
        <f>"      "&amp;Labels!C37</f>
        <v xml:space="preserve">      Subtotal</v>
      </c>
      <c r="B38" s="32">
        <f t="shared" ref="B38:G38" si="10">SUM(B36:B37)</f>
        <v>10</v>
      </c>
      <c r="C38" s="32">
        <f t="shared" si="10"/>
        <v>10</v>
      </c>
      <c r="D38" s="32">
        <f t="shared" si="10"/>
        <v>10</v>
      </c>
      <c r="E38" s="32">
        <f t="shared" si="10"/>
        <v>10</v>
      </c>
      <c r="F38" s="32">
        <f t="shared" si="10"/>
        <v>10</v>
      </c>
      <c r="G38" s="33">
        <f t="shared" si="10"/>
        <v>10</v>
      </c>
    </row>
    <row r="39" spans="1:7" ht="12.75" customHeight="1" x14ac:dyDescent="0.2">
      <c r="A39" s="27" t="str">
        <f>"   "&amp;Labels!C31</f>
        <v xml:space="preserve">   Total</v>
      </c>
      <c r="B39" s="39">
        <f t="shared" ref="B39:G39" si="11">SUM(B32:B34,B38)</f>
        <v>30</v>
      </c>
      <c r="C39" s="39">
        <f t="shared" si="11"/>
        <v>30</v>
      </c>
      <c r="D39" s="39">
        <f t="shared" si="11"/>
        <v>30</v>
      </c>
      <c r="E39" s="39">
        <f t="shared" si="11"/>
        <v>30</v>
      </c>
      <c r="F39" s="39">
        <f t="shared" si="11"/>
        <v>30</v>
      </c>
      <c r="G39" s="40">
        <f t="shared" si="11"/>
        <v>30</v>
      </c>
    </row>
  </sheetData>
  <mergeCells count="7">
    <mergeCell ref="A24:C24"/>
    <mergeCell ref="A1:C1"/>
    <mergeCell ref="A2:C2"/>
    <mergeCell ref="A3:C3"/>
    <mergeCell ref="A4:C4"/>
    <mergeCell ref="A5:C5"/>
    <mergeCell ref="A6:C6"/>
  </mergeCells>
  <pageMargins left="0.25" right="0.25" top="0.5" bottom="0.5" header="0.5" footer="0.5"/>
  <pageSetup paperSize="9" fitToHeight="32767" orientation="landscape"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E32"/>
  <sheetViews>
    <sheetView zoomScaleNormal="100" workbookViewId="0">
      <selection sqref="A1:C1"/>
    </sheetView>
  </sheetViews>
  <sheetFormatPr defaultRowHeight="12.75" customHeight="1" x14ac:dyDescent="0.2"/>
  <cols>
    <col min="1" max="1" width="18.85546875" customWidth="1"/>
    <col min="2" max="2" width="4.140625" customWidth="1"/>
    <col min="4" max="4" width="25.28515625" customWidth="1"/>
    <col min="5" max="5" width="7.28515625" customWidth="1"/>
  </cols>
  <sheetData>
    <row r="1" spans="1:5" ht="12.75" customHeight="1" x14ac:dyDescent="0.2">
      <c r="A1" s="137" t="str">
        <f>"Employment Candidates"</f>
        <v>Employment Candidates</v>
      </c>
      <c r="B1" s="137"/>
      <c r="C1" s="137"/>
    </row>
    <row r="2" spans="1:5" ht="12.75" customHeight="1" x14ac:dyDescent="0.2">
      <c r="A2" s="137" t="str">
        <f>"Organization: "&amp;'Evaluation Criteria'!B8</f>
        <v xml:space="preserve">Organization: </v>
      </c>
      <c r="B2" s="137"/>
      <c r="C2" s="137"/>
    </row>
    <row r="3" spans="1:5" ht="12.75" customHeight="1" x14ac:dyDescent="0.2">
      <c r="A3" s="137" t="str">
        <f>"Position Title: "&amp;B8</f>
        <v xml:space="preserve">Position Title: </v>
      </c>
      <c r="B3" s="137"/>
      <c r="C3" s="137"/>
    </row>
    <row r="4" spans="1:5" ht="12.75" customHeight="1" x14ac:dyDescent="0.2">
      <c r="A4" s="137" t="str">
        <f>"Open Position"&amp;" "&amp;""</f>
        <v xml:space="preserve">Open Position </v>
      </c>
      <c r="B4" s="137"/>
      <c r="C4" s="137"/>
    </row>
    <row r="5" spans="1:5" ht="12.75" customHeight="1" x14ac:dyDescent="0.2">
      <c r="A5" s="137" t="str">
        <f>""</f>
        <v/>
      </c>
      <c r="B5" s="137"/>
      <c r="C5" s="137"/>
    </row>
    <row r="6" spans="1:5" ht="12.75" customHeight="1" x14ac:dyDescent="0.2">
      <c r="A6" s="136" t="str">
        <f>"Available Position"</f>
        <v>Available Position</v>
      </c>
      <c r="B6" s="136"/>
    </row>
    <row r="7" spans="1:5" ht="12.75" customHeight="1" x14ac:dyDescent="0.2">
      <c r="A7" s="1" t="str">
        <f>" "</f>
        <v xml:space="preserve"> </v>
      </c>
    </row>
    <row r="8" spans="1:5" ht="12.75" customHeight="1" x14ac:dyDescent="0.2">
      <c r="A8" s="2" t="str">
        <f>Labels!B18</f>
        <v>Position Title</v>
      </c>
      <c r="B8" s="3"/>
      <c r="D8" s="4" t="str">
        <f>Labels!B19</f>
        <v>Position Type (one 1, others 0)</v>
      </c>
      <c r="E8" s="41"/>
    </row>
    <row r="9" spans="1:5" ht="12.75" customHeight="1" x14ac:dyDescent="0.2">
      <c r="D9" s="6" t="str">
        <f>"   "&amp;Labels!B42</f>
        <v xml:space="preserve">   Experience</v>
      </c>
      <c r="E9" s="42"/>
    </row>
    <row r="10" spans="1:5" ht="12.75" customHeight="1" x14ac:dyDescent="0.2">
      <c r="A10" s="2" t="str">
        <f>Labels!B16</f>
        <v>Hiring Manager</v>
      </c>
      <c r="B10" s="3"/>
      <c r="D10" s="8" t="str">
        <f>"      "&amp;Labels!B43</f>
        <v xml:space="preserve">      Industry</v>
      </c>
      <c r="E10" s="43">
        <f>1</f>
        <v>1</v>
      </c>
    </row>
    <row r="11" spans="1:5" ht="12.75" customHeight="1" x14ac:dyDescent="0.2">
      <c r="D11" s="8" t="str">
        <f>"      "&amp;Labels!B44</f>
        <v xml:space="preserve">      Function</v>
      </c>
      <c r="E11" s="43">
        <f>0</f>
        <v>0</v>
      </c>
    </row>
    <row r="12" spans="1:5" ht="12.75" customHeight="1" x14ac:dyDescent="0.2">
      <c r="A12" s="2" t="str">
        <f>Labels!B15</f>
        <v>Hiring Department</v>
      </c>
      <c r="B12" s="3"/>
      <c r="D12" s="6" t="str">
        <f>"   "&amp;Labels!B45</f>
        <v xml:space="preserve">   Accomplishments</v>
      </c>
      <c r="E12" s="44">
        <f>0</f>
        <v>0</v>
      </c>
    </row>
    <row r="13" spans="1:5" ht="12.75" customHeight="1" x14ac:dyDescent="0.2">
      <c r="D13" s="6" t="str">
        <f>"   "&amp;Labels!B46</f>
        <v xml:space="preserve">   Team Style</v>
      </c>
      <c r="E13" s="44">
        <f>0</f>
        <v>0</v>
      </c>
    </row>
    <row r="14" spans="1:5" ht="12.75" customHeight="1" x14ac:dyDescent="0.2">
      <c r="D14" s="6" t="str">
        <f>"   "&amp;Labels!B47</f>
        <v xml:space="preserve">   Basic Competencies</v>
      </c>
      <c r="E14" s="42"/>
    </row>
    <row r="15" spans="1:5" ht="12.75" customHeight="1" x14ac:dyDescent="0.2">
      <c r="D15" s="8" t="str">
        <f>"      "&amp;Labels!B48</f>
        <v xml:space="preserve">      Computers</v>
      </c>
      <c r="E15" s="43">
        <f>0</f>
        <v>0</v>
      </c>
    </row>
    <row r="16" spans="1:5" ht="12.75" customHeight="1" x14ac:dyDescent="0.2">
      <c r="D16" s="11" t="str">
        <f>"      "&amp;Labels!B49</f>
        <v xml:space="preserve">      Communications</v>
      </c>
      <c r="E16" s="45">
        <f>0</f>
        <v>0</v>
      </c>
    </row>
    <row r="19" spans="1:5" ht="12.75" customHeight="1" x14ac:dyDescent="0.2">
      <c r="A19" s="136" t="str">
        <f>"Evaluation Criteria &amp; Weights"</f>
        <v>Evaluation Criteria &amp; Weights</v>
      </c>
      <c r="B19" s="136"/>
      <c r="C19" s="136"/>
    </row>
    <row r="20" spans="1:5" ht="12.75" customHeight="1" x14ac:dyDescent="0.2">
      <c r="A20" s="1" t="str">
        <f>" "</f>
        <v xml:space="preserve"> </v>
      </c>
    </row>
    <row r="21" spans="1:5" ht="12.75" customHeight="1" x14ac:dyDescent="0.2">
      <c r="A21" s="4" t="str">
        <f>Labels!B23</f>
        <v>Input Weights (&gt;=0)</v>
      </c>
      <c r="B21" s="41"/>
      <c r="D21" s="4" t="str">
        <f>Labels!B24</f>
        <v>Normalized Weights</v>
      </c>
      <c r="E21" s="46"/>
    </row>
    <row r="22" spans="1:5" ht="12.75" customHeight="1" x14ac:dyDescent="0.2">
      <c r="A22" s="6" t="str">
        <f>"   "&amp;Labels!B32</f>
        <v xml:space="preserve">   Experience</v>
      </c>
      <c r="B22" s="42"/>
      <c r="D22" s="6" t="str">
        <f>"   "&amp;Labels!B32</f>
        <v xml:space="preserve">   Experience</v>
      </c>
      <c r="E22" s="47"/>
    </row>
    <row r="23" spans="1:5" ht="12.75" customHeight="1" x14ac:dyDescent="0.2">
      <c r="A23" s="8" t="str">
        <f>"      "&amp;Labels!B33</f>
        <v xml:space="preserve">      Industry</v>
      </c>
      <c r="B23" s="43">
        <f>1/6</f>
        <v>0.16666666666666666</v>
      </c>
      <c r="D23" s="8" t="str">
        <f>"      "&amp;Labels!B33</f>
        <v xml:space="preserve">      Industry</v>
      </c>
      <c r="E23" s="48">
        <f>B23/B32</f>
        <v>0.16666666666666666</v>
      </c>
    </row>
    <row r="24" spans="1:5" ht="12.75" customHeight="1" x14ac:dyDescent="0.2">
      <c r="A24" s="8" t="str">
        <f>"      "&amp;Labels!B34</f>
        <v xml:space="preserve">      Function</v>
      </c>
      <c r="B24" s="43">
        <f>1/6</f>
        <v>0.16666666666666666</v>
      </c>
      <c r="D24" s="8" t="str">
        <f>"      "&amp;Labels!B34</f>
        <v xml:space="preserve">      Function</v>
      </c>
      <c r="E24" s="48">
        <f>B24/B32</f>
        <v>0.16666666666666666</v>
      </c>
    </row>
    <row r="25" spans="1:5" ht="12.75" customHeight="1" x14ac:dyDescent="0.2">
      <c r="A25" s="6" t="str">
        <f>"      "&amp;Labels!C32</f>
        <v xml:space="preserve">      Subtotal</v>
      </c>
      <c r="B25" s="42">
        <f>SUM(B23:B24)</f>
        <v>0.33333333333333331</v>
      </c>
      <c r="D25" s="6" t="str">
        <f>"      "&amp;Labels!C32</f>
        <v xml:space="preserve">      Subtotal</v>
      </c>
      <c r="E25" s="47">
        <f>B25/B32</f>
        <v>0.33333333333333331</v>
      </c>
    </row>
    <row r="26" spans="1:5" ht="12.75" customHeight="1" x14ac:dyDescent="0.2">
      <c r="A26" s="6" t="str">
        <f>"   "&amp;Labels!B35</f>
        <v xml:space="preserve">   Accomplishments</v>
      </c>
      <c r="B26" s="44">
        <f>1/6</f>
        <v>0.16666666666666666</v>
      </c>
      <c r="D26" s="6" t="str">
        <f>"   "&amp;Labels!B35</f>
        <v xml:space="preserve">   Accomplishments</v>
      </c>
      <c r="E26" s="47">
        <f>B26/B32</f>
        <v>0.16666666666666666</v>
      </c>
    </row>
    <row r="27" spans="1:5" ht="12.75" customHeight="1" x14ac:dyDescent="0.2">
      <c r="A27" s="6" t="str">
        <f>"   "&amp;Labels!B36</f>
        <v xml:space="preserve">   Team Style</v>
      </c>
      <c r="B27" s="44">
        <f>1/6</f>
        <v>0.16666666666666666</v>
      </c>
      <c r="D27" s="6" t="str">
        <f>"   "&amp;Labels!B36</f>
        <v xml:space="preserve">   Team Style</v>
      </c>
      <c r="E27" s="47">
        <f>B27/B32</f>
        <v>0.16666666666666666</v>
      </c>
    </row>
    <row r="28" spans="1:5" ht="12.75" customHeight="1" x14ac:dyDescent="0.2">
      <c r="A28" s="6" t="str">
        <f>"   "&amp;Labels!B37</f>
        <v xml:space="preserve">   Basic Competencies</v>
      </c>
      <c r="B28" s="42"/>
      <c r="D28" s="6" t="str">
        <f>"   "&amp;Labels!B37</f>
        <v xml:space="preserve">   Basic Competencies</v>
      </c>
      <c r="E28" s="47"/>
    </row>
    <row r="29" spans="1:5" ht="12.75" customHeight="1" x14ac:dyDescent="0.2">
      <c r="A29" s="8" t="str">
        <f>"      "&amp;Labels!B38</f>
        <v xml:space="preserve">      Computers</v>
      </c>
      <c r="B29" s="43">
        <f>1/6</f>
        <v>0.16666666666666666</v>
      </c>
      <c r="D29" s="8" t="str">
        <f>"      "&amp;Labels!B38</f>
        <v xml:space="preserve">      Computers</v>
      </c>
      <c r="E29" s="48">
        <f>B29/B32</f>
        <v>0.16666666666666666</v>
      </c>
    </row>
    <row r="30" spans="1:5" ht="12.75" customHeight="1" x14ac:dyDescent="0.2">
      <c r="A30" s="8" t="str">
        <f>"      "&amp;Labels!B39</f>
        <v xml:space="preserve">      Communications</v>
      </c>
      <c r="B30" s="43">
        <f>1/6</f>
        <v>0.16666666666666666</v>
      </c>
      <c r="D30" s="8" t="str">
        <f>"      "&amp;Labels!B39</f>
        <v xml:space="preserve">      Communications</v>
      </c>
      <c r="E30" s="48">
        <f>B30/B32</f>
        <v>0.16666666666666666</v>
      </c>
    </row>
    <row r="31" spans="1:5" ht="12.75" customHeight="1" x14ac:dyDescent="0.2">
      <c r="A31" s="6" t="str">
        <f>"      "&amp;Labels!C37</f>
        <v xml:space="preserve">      Subtotal</v>
      </c>
      <c r="B31" s="42">
        <f>SUM(B29:B30)</f>
        <v>0.33333333333333331</v>
      </c>
      <c r="D31" s="6" t="str">
        <f>"      "&amp;Labels!C37</f>
        <v xml:space="preserve">      Subtotal</v>
      </c>
      <c r="E31" s="47">
        <f>B31/B32</f>
        <v>0.33333333333333331</v>
      </c>
    </row>
    <row r="32" spans="1:5" ht="12.75" customHeight="1" x14ac:dyDescent="0.2">
      <c r="A32" s="27" t="str">
        <f>"   "&amp;Labels!C31</f>
        <v xml:space="preserve">   Total</v>
      </c>
      <c r="B32" s="49">
        <f>SUM(B25:B27,B31)</f>
        <v>1</v>
      </c>
      <c r="D32" s="27" t="str">
        <f>"   "&amp;Labels!C31</f>
        <v xml:space="preserve">   Total</v>
      </c>
      <c r="E32" s="50">
        <f>B32/B32</f>
        <v>1</v>
      </c>
    </row>
  </sheetData>
  <mergeCells count="7">
    <mergeCell ref="A19:C19"/>
    <mergeCell ref="A1:C1"/>
    <mergeCell ref="A2:C2"/>
    <mergeCell ref="A3:C3"/>
    <mergeCell ref="A4:C4"/>
    <mergeCell ref="A5:C5"/>
    <mergeCell ref="A6:B6"/>
  </mergeCells>
  <pageMargins left="0.25" right="0.25" top="0.5" bottom="0.5" header="0.5" footer="0.5"/>
  <pageSetup paperSize="9" fitToHeight="32767" orientation="landscape"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E49"/>
  <sheetViews>
    <sheetView zoomScaleNormal="100" workbookViewId="0">
      <selection sqref="A1:C1"/>
    </sheetView>
  </sheetViews>
  <sheetFormatPr defaultRowHeight="12.75" customHeight="1" x14ac:dyDescent="0.2"/>
  <cols>
    <col min="1" max="1" width="18.85546875" customWidth="1"/>
    <col min="2" max="2" width="7.85546875" customWidth="1"/>
    <col min="3" max="3" width="12" customWidth="1"/>
  </cols>
  <sheetData>
    <row r="1" spans="1:3" ht="12.75" customHeight="1" x14ac:dyDescent="0.2">
      <c r="A1" s="137" t="str">
        <f>"Employment Candidates"</f>
        <v>Employment Candidates</v>
      </c>
      <c r="B1" s="137"/>
      <c r="C1" s="137"/>
    </row>
    <row r="2" spans="1:3" ht="12.75" customHeight="1" x14ac:dyDescent="0.2">
      <c r="A2" s="137" t="str">
        <f>"Organization: "&amp;'Evaluation Criteria'!B8</f>
        <v xml:space="preserve">Organization: </v>
      </c>
      <c r="B2" s="137"/>
      <c r="C2" s="137"/>
    </row>
    <row r="3" spans="1:3" ht="12.75" customHeight="1" x14ac:dyDescent="0.2">
      <c r="A3" s="137" t="str">
        <f>"Position Title: "&amp;'Open Position'!B8</f>
        <v xml:space="preserve">Position Title: </v>
      </c>
      <c r="B3" s="137"/>
      <c r="C3" s="137"/>
    </row>
    <row r="4" spans="1:3" ht="12.75" customHeight="1" x14ac:dyDescent="0.2">
      <c r="A4" s="137" t="str">
        <f>"Inputs - Candidates"&amp;" "&amp;""</f>
        <v xml:space="preserve">Inputs - Candidates </v>
      </c>
      <c r="B4" s="137"/>
      <c r="C4" s="137"/>
    </row>
    <row r="5" spans="1:3" ht="12.75" customHeight="1" x14ac:dyDescent="0.2">
      <c r="A5" s="137" t="str">
        <f>""</f>
        <v/>
      </c>
      <c r="B5" s="137"/>
      <c r="C5" s="137"/>
    </row>
    <row r="6" spans="1:3" ht="12.75" customHeight="1" x14ac:dyDescent="0.2">
      <c r="A6" s="136" t="str">
        <f>"Candidates"</f>
        <v>Candidates</v>
      </c>
      <c r="B6" s="136"/>
    </row>
    <row r="7" spans="1:3" ht="12.75" customHeight="1" x14ac:dyDescent="0.2">
      <c r="A7" s="136" t="str">
        <f>""</f>
        <v/>
      </c>
      <c r="B7" s="136"/>
    </row>
    <row r="8" spans="1:3" ht="12.75" customHeight="1" x14ac:dyDescent="0.2">
      <c r="A8" s="4" t="str">
        <f>Labels!B20</f>
        <v>Probability Accept</v>
      </c>
      <c r="B8" s="51"/>
      <c r="C8" s="52" t="str">
        <f>Labels!B13</f>
        <v>Last Updated</v>
      </c>
    </row>
    <row r="9" spans="1:3" ht="12.75" customHeight="1" x14ac:dyDescent="0.2">
      <c r="A9" s="6" t="str">
        <f>"   "&amp;Labels!B28</f>
        <v xml:space="preserve">   Susan</v>
      </c>
      <c r="B9" s="53">
        <f>1</f>
        <v>1</v>
      </c>
      <c r="C9" s="54"/>
    </row>
    <row r="10" spans="1:3" ht="12.75" customHeight="1" x14ac:dyDescent="0.2">
      <c r="A10" s="55" t="str">
        <f>"   "&amp;Labels!B29</f>
        <v xml:space="preserve">   Tom</v>
      </c>
      <c r="B10" s="56">
        <f>1</f>
        <v>1</v>
      </c>
      <c r="C10" s="57"/>
    </row>
    <row r="12" spans="1:3" ht="12.75" customHeight="1" x14ac:dyDescent="0.2">
      <c r="B12" s="58" t="str">
        <f>Labels!B28</f>
        <v>Susan</v>
      </c>
      <c r="C12" s="59" t="str">
        <f>Labels!B29</f>
        <v>Tom</v>
      </c>
    </row>
    <row r="13" spans="1:3" ht="12.75" customHeight="1" x14ac:dyDescent="0.2">
      <c r="A13" s="4" t="str">
        <f>Labels!B8</f>
        <v>Ratings</v>
      </c>
      <c r="B13" s="60"/>
      <c r="C13" s="61"/>
    </row>
    <row r="14" spans="1:3" ht="12.75" customHeight="1" x14ac:dyDescent="0.2">
      <c r="A14" s="6" t="str">
        <f>"   "&amp;Labels!B32</f>
        <v xml:space="preserve">   Experience</v>
      </c>
      <c r="B14" s="62"/>
      <c r="C14" s="63"/>
    </row>
    <row r="15" spans="1:3" ht="12.75" customHeight="1" x14ac:dyDescent="0.2">
      <c r="A15" s="8" t="str">
        <f>"      "&amp;Labels!B33</f>
        <v xml:space="preserve">      Industry</v>
      </c>
      <c r="B15" s="64">
        <f>B32</f>
        <v>0</v>
      </c>
      <c r="C15" s="65">
        <f>B41</f>
        <v>0</v>
      </c>
    </row>
    <row r="16" spans="1:3" ht="12.75" customHeight="1" x14ac:dyDescent="0.2">
      <c r="A16" s="8" t="str">
        <f>"      "&amp;Labels!B34</f>
        <v xml:space="preserve">      Function</v>
      </c>
      <c r="B16" s="64">
        <f>B33</f>
        <v>0</v>
      </c>
      <c r="C16" s="65">
        <f>B42</f>
        <v>0</v>
      </c>
    </row>
    <row r="17" spans="1:3" ht="12.75" customHeight="1" x14ac:dyDescent="0.2">
      <c r="A17" s="6" t="str">
        <f>"      "&amp;Labels!C32</f>
        <v xml:space="preserve">      Subtotal</v>
      </c>
      <c r="B17" s="62">
        <f>'(Tables)'!B11/'Open Position'!E25</f>
        <v>0</v>
      </c>
      <c r="C17" s="63">
        <f>'(Tables)'!C11/'Open Position'!E25</f>
        <v>0</v>
      </c>
    </row>
    <row r="18" spans="1:3" ht="12.75" customHeight="1" x14ac:dyDescent="0.2">
      <c r="A18" s="6" t="str">
        <f>"   "&amp;Labels!B35</f>
        <v xml:space="preserve">   Accomplishments</v>
      </c>
      <c r="B18" s="62">
        <f>B34</f>
        <v>0</v>
      </c>
      <c r="C18" s="63">
        <f>B43</f>
        <v>0</v>
      </c>
    </row>
    <row r="19" spans="1:3" ht="12.75" customHeight="1" x14ac:dyDescent="0.2">
      <c r="A19" s="6" t="str">
        <f>"   "&amp;Labels!B36</f>
        <v xml:space="preserve">   Team Style</v>
      </c>
      <c r="B19" s="62">
        <f>B35</f>
        <v>0</v>
      </c>
      <c r="C19" s="63">
        <f>B44</f>
        <v>0</v>
      </c>
    </row>
    <row r="20" spans="1:3" ht="12.75" customHeight="1" x14ac:dyDescent="0.2">
      <c r="A20" s="6" t="str">
        <f>"   "&amp;Labels!B37</f>
        <v xml:space="preserve">   Basic Competencies</v>
      </c>
      <c r="B20" s="62"/>
      <c r="C20" s="63"/>
    </row>
    <row r="21" spans="1:3" ht="12.75" customHeight="1" x14ac:dyDescent="0.2">
      <c r="A21" s="8" t="str">
        <f>"      "&amp;Labels!B38</f>
        <v xml:space="preserve">      Computers</v>
      </c>
      <c r="B21" s="64">
        <f>B37</f>
        <v>0</v>
      </c>
      <c r="C21" s="65">
        <f>B46</f>
        <v>0</v>
      </c>
    </row>
    <row r="22" spans="1:3" ht="12.75" customHeight="1" x14ac:dyDescent="0.2">
      <c r="A22" s="8" t="str">
        <f>"      "&amp;Labels!B39</f>
        <v xml:space="preserve">      Communications</v>
      </c>
      <c r="B22" s="64">
        <f>B38</f>
        <v>0</v>
      </c>
      <c r="C22" s="65">
        <f>B47</f>
        <v>0</v>
      </c>
    </row>
    <row r="23" spans="1:3" ht="12.75" customHeight="1" x14ac:dyDescent="0.2">
      <c r="A23" s="6" t="str">
        <f>"      "&amp;Labels!C37</f>
        <v xml:space="preserve">      Subtotal</v>
      </c>
      <c r="B23" s="62">
        <f>'(Tables)'!B17/'Open Position'!E31</f>
        <v>0</v>
      </c>
      <c r="C23" s="63">
        <f>'(Tables)'!C17/'Open Position'!E31</f>
        <v>0</v>
      </c>
    </row>
    <row r="24" spans="1:3" ht="12.75" customHeight="1" x14ac:dyDescent="0.2">
      <c r="A24" s="27" t="str">
        <f>"   "&amp;Labels!C31</f>
        <v xml:space="preserve">   Total</v>
      </c>
      <c r="B24" s="66">
        <f>'(Tables)'!B18/'Open Position'!E32</f>
        <v>0</v>
      </c>
      <c r="C24" s="67">
        <f>'(Tables)'!C18/'Open Position'!E32</f>
        <v>0</v>
      </c>
    </row>
    <row r="27" spans="1:3" ht="12.75" customHeight="1" x14ac:dyDescent="0.2">
      <c r="A27" s="136" t="str">
        <f>"Candidate Rating Inputs"</f>
        <v>Candidate Rating Inputs</v>
      </c>
      <c r="B27" s="136"/>
    </row>
    <row r="28" spans="1:3" ht="12.75" customHeight="1" x14ac:dyDescent="0.2">
      <c r="A28" s="136" t="str">
        <f>""</f>
        <v/>
      </c>
      <c r="B28" s="136"/>
    </row>
    <row r="29" spans="1:3" ht="12.75" customHeight="1" x14ac:dyDescent="0.2">
      <c r="B29" s="58" t="str">
        <f>Labels!B9</f>
        <v>Ratings</v>
      </c>
      <c r="C29" s="59" t="str">
        <f>Labels!B11</f>
        <v>Comments</v>
      </c>
    </row>
    <row r="30" spans="1:3" ht="12.75" customHeight="1" x14ac:dyDescent="0.2">
      <c r="A30" s="4" t="str">
        <f>Labels!B28</f>
        <v>Susan</v>
      </c>
      <c r="B30" s="30"/>
      <c r="C30" s="31"/>
    </row>
    <row r="31" spans="1:3" ht="12.75" customHeight="1" x14ac:dyDescent="0.2">
      <c r="A31" s="6" t="str">
        <f>"   "&amp;Labels!B32</f>
        <v xml:space="preserve">   Experience</v>
      </c>
      <c r="B31" s="32"/>
      <c r="C31" s="33"/>
    </row>
    <row r="32" spans="1:3" ht="12.75" customHeight="1" x14ac:dyDescent="0.2">
      <c r="A32" s="8" t="str">
        <f>"      "&amp;Labels!B33</f>
        <v xml:space="preserve">      Industry</v>
      </c>
      <c r="B32" s="34">
        <f>0</f>
        <v>0</v>
      </c>
      <c r="C32" s="36" t="str">
        <f>" "</f>
        <v xml:space="preserve"> </v>
      </c>
    </row>
    <row r="33" spans="1:5" ht="12.75" customHeight="1" x14ac:dyDescent="0.2">
      <c r="A33" s="8" t="str">
        <f>"      "&amp;Labels!B34</f>
        <v xml:space="preserve">      Function</v>
      </c>
      <c r="B33" s="34">
        <f>0</f>
        <v>0</v>
      </c>
      <c r="C33" s="36" t="str">
        <f>" "</f>
        <v xml:space="preserve"> </v>
      </c>
    </row>
    <row r="34" spans="1:5" ht="12.75" customHeight="1" x14ac:dyDescent="0.2">
      <c r="A34" s="6" t="str">
        <f>"   "&amp;Labels!B35</f>
        <v xml:space="preserve">   Accomplishments</v>
      </c>
      <c r="B34" s="37">
        <f>0</f>
        <v>0</v>
      </c>
      <c r="C34" s="38" t="str">
        <f>" "</f>
        <v xml:space="preserve"> </v>
      </c>
    </row>
    <row r="35" spans="1:5" ht="12.75" customHeight="1" x14ac:dyDescent="0.2">
      <c r="A35" s="6" t="str">
        <f>"   "&amp;Labels!B36</f>
        <v xml:space="preserve">   Team Style</v>
      </c>
      <c r="B35" s="37">
        <f>0</f>
        <v>0</v>
      </c>
      <c r="C35" s="38" t="str">
        <f>" "</f>
        <v xml:space="preserve"> </v>
      </c>
    </row>
    <row r="36" spans="1:5" ht="12.75" customHeight="1" x14ac:dyDescent="0.2">
      <c r="A36" s="6" t="str">
        <f>"   "&amp;Labels!B37</f>
        <v xml:space="preserve">   Basic Competencies</v>
      </c>
      <c r="B36" s="32"/>
      <c r="C36" s="33"/>
    </row>
    <row r="37" spans="1:5" ht="12.75" customHeight="1" x14ac:dyDescent="0.2">
      <c r="A37" s="8" t="str">
        <f>"      "&amp;Labels!B38</f>
        <v xml:space="preserve">      Computers</v>
      </c>
      <c r="B37" s="34">
        <f>0</f>
        <v>0</v>
      </c>
      <c r="C37" s="36" t="str">
        <f>" "</f>
        <v xml:space="preserve"> </v>
      </c>
    </row>
    <row r="38" spans="1:5" ht="12.75" customHeight="1" x14ac:dyDescent="0.2">
      <c r="A38" s="8" t="str">
        <f>"      "&amp;Labels!B39</f>
        <v xml:space="preserve">      Communications</v>
      </c>
      <c r="B38" s="34">
        <f>0</f>
        <v>0</v>
      </c>
      <c r="C38" s="36" t="str">
        <f>" "</f>
        <v xml:space="preserve"> </v>
      </c>
    </row>
    <row r="39" spans="1:5" ht="12.75" customHeight="1" x14ac:dyDescent="0.2">
      <c r="A39" s="68" t="str">
        <f>Labels!B29</f>
        <v>Tom</v>
      </c>
      <c r="B39" s="69"/>
      <c r="C39" s="70"/>
    </row>
    <row r="40" spans="1:5" ht="12.75" customHeight="1" x14ac:dyDescent="0.2">
      <c r="A40" s="6" t="str">
        <f>"   "&amp;Labels!B32</f>
        <v xml:space="preserve">   Experience</v>
      </c>
      <c r="B40" s="32"/>
      <c r="C40" s="33"/>
    </row>
    <row r="41" spans="1:5" ht="12.75" customHeight="1" x14ac:dyDescent="0.2">
      <c r="A41" s="8" t="str">
        <f>"      "&amp;Labels!B33</f>
        <v xml:space="preserve">      Industry</v>
      </c>
      <c r="B41" s="34">
        <f>0</f>
        <v>0</v>
      </c>
      <c r="C41" s="36" t="str">
        <f>" "</f>
        <v xml:space="preserve"> </v>
      </c>
    </row>
    <row r="42" spans="1:5" ht="12.75" customHeight="1" x14ac:dyDescent="0.2">
      <c r="A42" s="8" t="str">
        <f>"      "&amp;Labels!B34</f>
        <v xml:space="preserve">      Function</v>
      </c>
      <c r="B42" s="34">
        <f>0</f>
        <v>0</v>
      </c>
      <c r="C42" s="36" t="str">
        <f>" "</f>
        <v xml:space="preserve"> </v>
      </c>
    </row>
    <row r="43" spans="1:5" ht="12.75" customHeight="1" x14ac:dyDescent="0.2">
      <c r="A43" s="6" t="str">
        <f>"   "&amp;Labels!B35</f>
        <v xml:space="preserve">   Accomplishments</v>
      </c>
      <c r="B43" s="37">
        <f>0</f>
        <v>0</v>
      </c>
      <c r="C43" s="38" t="str">
        <f>" "</f>
        <v xml:space="preserve"> </v>
      </c>
    </row>
    <row r="44" spans="1:5" ht="12.75" customHeight="1" x14ac:dyDescent="0.2">
      <c r="A44" s="6" t="str">
        <f>"   "&amp;Labels!B36</f>
        <v xml:space="preserve">   Team Style</v>
      </c>
      <c r="B44" s="37">
        <f>0</f>
        <v>0</v>
      </c>
      <c r="C44" s="38" t="str">
        <f>" "</f>
        <v xml:space="preserve"> </v>
      </c>
    </row>
    <row r="45" spans="1:5" ht="12.75" customHeight="1" x14ac:dyDescent="0.2">
      <c r="A45" s="6" t="str">
        <f>"   "&amp;Labels!B37</f>
        <v xml:space="preserve">   Basic Competencies</v>
      </c>
      <c r="B45" s="32"/>
      <c r="C45" s="33"/>
    </row>
    <row r="46" spans="1:5" ht="12.75" customHeight="1" x14ac:dyDescent="0.2">
      <c r="A46" s="8" t="str">
        <f>"      "&amp;Labels!B38</f>
        <v xml:space="preserve">      Computers</v>
      </c>
      <c r="B46" s="34">
        <f>0</f>
        <v>0</v>
      </c>
      <c r="C46" s="36" t="str">
        <f>" "</f>
        <v xml:space="preserve"> </v>
      </c>
    </row>
    <row r="47" spans="1:5" ht="12.75" customHeight="1" x14ac:dyDescent="0.2">
      <c r="A47" s="11" t="str">
        <f>"      "&amp;Labels!B39</f>
        <v xml:space="preserve">      Communications</v>
      </c>
      <c r="B47" s="71">
        <f>0</f>
        <v>0</v>
      </c>
      <c r="C47" s="72" t="str">
        <f>" "</f>
        <v xml:space="preserve"> </v>
      </c>
    </row>
    <row r="48" spans="1:5" ht="12.75" customHeight="1" x14ac:dyDescent="0.2">
      <c r="A48" s="138" t="str">
        <f>"Generally, ratings &gt;=0"</f>
        <v>Generally, ratings &gt;=0</v>
      </c>
      <c r="B48" s="138"/>
      <c r="C48" s="138"/>
      <c r="D48" s="138"/>
      <c r="E48" s="138"/>
    </row>
    <row r="49" spans="1:5" ht="12.75" customHeight="1" x14ac:dyDescent="0.2">
      <c r="A49" s="138" t="str">
        <f>"Criteria with negative ratings cancel out factors with positive ratings"</f>
        <v>Criteria with negative ratings cancel out factors with positive ratings</v>
      </c>
      <c r="B49" s="138"/>
      <c r="C49" s="138"/>
      <c r="D49" s="138"/>
      <c r="E49" s="138"/>
    </row>
  </sheetData>
  <mergeCells count="11">
    <mergeCell ref="A49:E49"/>
    <mergeCell ref="A1:C1"/>
    <mergeCell ref="A2:C2"/>
    <mergeCell ref="A3:C3"/>
    <mergeCell ref="A4:C4"/>
    <mergeCell ref="A5:C5"/>
    <mergeCell ref="A6:B6"/>
    <mergeCell ref="A7:B7"/>
    <mergeCell ref="A27:B27"/>
    <mergeCell ref="A28:B28"/>
    <mergeCell ref="A48:E48"/>
  </mergeCells>
  <pageMargins left="0.25" right="0.25" top="0.5" bottom="0.5" header="0.5" footer="0.5"/>
  <pageSetup paperSize="9" fitToHeight="32767" orientation="landscape"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D22"/>
  <sheetViews>
    <sheetView zoomScaleNormal="100" workbookViewId="0">
      <selection sqref="A1:C1"/>
    </sheetView>
  </sheetViews>
  <sheetFormatPr defaultRowHeight="12.75" customHeight="1" x14ac:dyDescent="0.2"/>
  <cols>
    <col min="1" max="1" width="18.85546875" customWidth="1"/>
    <col min="2" max="2" width="6.5703125" customWidth="1"/>
    <col min="3" max="3" width="16" customWidth="1"/>
    <col min="4" max="4" width="12" customWidth="1"/>
  </cols>
  <sheetData>
    <row r="1" spans="1:4" ht="12.75" customHeight="1" x14ac:dyDescent="0.2">
      <c r="A1" s="137" t="str">
        <f>"Employment Candidates"</f>
        <v>Employment Candidates</v>
      </c>
      <c r="B1" s="137"/>
      <c r="C1" s="137"/>
    </row>
    <row r="2" spans="1:4" ht="12.75" customHeight="1" x14ac:dyDescent="0.2">
      <c r="A2" s="137" t="str">
        <f>"Organization: "&amp;'Evaluation Criteria'!B8</f>
        <v xml:space="preserve">Organization: </v>
      </c>
      <c r="B2" s="137"/>
      <c r="C2" s="137"/>
    </row>
    <row r="3" spans="1:4" ht="12.75" customHeight="1" x14ac:dyDescent="0.2">
      <c r="A3" s="137" t="str">
        <f>"Position Title: "&amp;'Open Position'!B8</f>
        <v xml:space="preserve">Position Title: </v>
      </c>
      <c r="B3" s="137"/>
      <c r="C3" s="137"/>
    </row>
    <row r="4" spans="1:4" ht="12.75" customHeight="1" x14ac:dyDescent="0.2">
      <c r="A4" s="137" t="str">
        <f>"Ratings Summary"&amp;" "&amp;""</f>
        <v xml:space="preserve">Ratings Summary </v>
      </c>
      <c r="B4" s="137"/>
      <c r="C4" s="137"/>
    </row>
    <row r="5" spans="1:4" ht="12.75" customHeight="1" x14ac:dyDescent="0.2">
      <c r="A5" s="137" t="str">
        <f>""</f>
        <v/>
      </c>
      <c r="B5" s="137"/>
      <c r="C5" s="137"/>
    </row>
    <row r="6" spans="1:4" ht="12.75" customHeight="1" x14ac:dyDescent="0.2">
      <c r="A6" s="4" t="str">
        <f>Labels!B7</f>
        <v>Summary Rating</v>
      </c>
      <c r="B6" s="73"/>
      <c r="C6" s="58" t="str">
        <f>Labels!B20</f>
        <v>Probability Accept</v>
      </c>
      <c r="D6" s="59" t="str">
        <f>Labels!B13</f>
        <v>Last Updated</v>
      </c>
    </row>
    <row r="7" spans="1:4" ht="12.75" customHeight="1" x14ac:dyDescent="0.2">
      <c r="A7" s="6" t="str">
        <f>"   "&amp;Labels!B28</f>
        <v xml:space="preserve">   Susan</v>
      </c>
      <c r="B7" s="74">
        <f>'(Compute)'!B18</f>
        <v>0</v>
      </c>
      <c r="C7" s="75">
        <f>'Inputs - Candidates'!B9</f>
        <v>1</v>
      </c>
      <c r="D7" s="76">
        <f>'Inputs - Candidates'!C9</f>
        <v>0</v>
      </c>
    </row>
    <row r="8" spans="1:4" ht="12.75" customHeight="1" x14ac:dyDescent="0.2">
      <c r="A8" s="55" t="str">
        <f>"   "&amp;Labels!B29</f>
        <v xml:space="preserve">   Tom</v>
      </c>
      <c r="B8" s="77">
        <f>'(Compute)'!C18</f>
        <v>0</v>
      </c>
      <c r="C8" s="78">
        <f>'Inputs - Candidates'!B10</f>
        <v>1</v>
      </c>
      <c r="D8" s="79">
        <f>'Inputs - Candidates'!C10</f>
        <v>0</v>
      </c>
    </row>
    <row r="10" spans="1:4" ht="12.75" customHeight="1" x14ac:dyDescent="0.2">
      <c r="B10" s="58" t="str">
        <f>Labels!B28</f>
        <v>Susan</v>
      </c>
      <c r="C10" s="59" t="str">
        <f>Labels!B29</f>
        <v>Tom</v>
      </c>
    </row>
    <row r="11" spans="1:4" ht="12.75" customHeight="1" x14ac:dyDescent="0.2">
      <c r="A11" s="4" t="str">
        <f>Labels!B8</f>
        <v>Ratings</v>
      </c>
      <c r="B11" s="60"/>
      <c r="C11" s="61"/>
    </row>
    <row r="12" spans="1:4" ht="12.75" customHeight="1" x14ac:dyDescent="0.2">
      <c r="A12" s="6" t="str">
        <f>"   "&amp;Labels!B32</f>
        <v xml:space="preserve">   Experience</v>
      </c>
      <c r="B12" s="62"/>
      <c r="C12" s="63"/>
    </row>
    <row r="13" spans="1:4" ht="12.75" customHeight="1" x14ac:dyDescent="0.2">
      <c r="A13" s="8" t="str">
        <f>"      "&amp;Labels!B33</f>
        <v xml:space="preserve">      Industry</v>
      </c>
      <c r="B13" s="64">
        <f>'Inputs - Candidates'!B15</f>
        <v>0</v>
      </c>
      <c r="C13" s="65">
        <f>'Inputs - Candidates'!C15</f>
        <v>0</v>
      </c>
    </row>
    <row r="14" spans="1:4" ht="12.75" customHeight="1" x14ac:dyDescent="0.2">
      <c r="A14" s="8" t="str">
        <f>"      "&amp;Labels!B34</f>
        <v xml:space="preserve">      Function</v>
      </c>
      <c r="B14" s="64">
        <f>'Inputs - Candidates'!B16</f>
        <v>0</v>
      </c>
      <c r="C14" s="65">
        <f>'Inputs - Candidates'!C16</f>
        <v>0</v>
      </c>
    </row>
    <row r="15" spans="1:4" ht="12.75" customHeight="1" x14ac:dyDescent="0.2">
      <c r="A15" s="6" t="str">
        <f>"      "&amp;Labels!C32</f>
        <v xml:space="preserve">      Subtotal</v>
      </c>
      <c r="B15" s="62">
        <f>'(Tables)'!B11/'Open Position'!E25</f>
        <v>0</v>
      </c>
      <c r="C15" s="63">
        <f>'(Tables)'!C11/'Open Position'!E25</f>
        <v>0</v>
      </c>
    </row>
    <row r="16" spans="1:4" ht="12.75" customHeight="1" x14ac:dyDescent="0.2">
      <c r="A16" s="6" t="str">
        <f>"   "&amp;Labels!B35</f>
        <v xml:space="preserve">   Accomplishments</v>
      </c>
      <c r="B16" s="62">
        <f>'Inputs - Candidates'!B18</f>
        <v>0</v>
      </c>
      <c r="C16" s="63">
        <f>'Inputs - Candidates'!C18</f>
        <v>0</v>
      </c>
    </row>
    <row r="17" spans="1:3" ht="12.75" customHeight="1" x14ac:dyDescent="0.2">
      <c r="A17" s="6" t="str">
        <f>"   "&amp;Labels!B36</f>
        <v xml:space="preserve">   Team Style</v>
      </c>
      <c r="B17" s="62">
        <f>'Inputs - Candidates'!B19</f>
        <v>0</v>
      </c>
      <c r="C17" s="63">
        <f>'Inputs - Candidates'!C19</f>
        <v>0</v>
      </c>
    </row>
    <row r="18" spans="1:3" ht="12.75" customHeight="1" x14ac:dyDescent="0.2">
      <c r="A18" s="6" t="str">
        <f>"   "&amp;Labels!B37</f>
        <v xml:space="preserve">   Basic Competencies</v>
      </c>
      <c r="B18" s="62"/>
      <c r="C18" s="63"/>
    </row>
    <row r="19" spans="1:3" ht="12.75" customHeight="1" x14ac:dyDescent="0.2">
      <c r="A19" s="8" t="str">
        <f>"      "&amp;Labels!B38</f>
        <v xml:space="preserve">      Computers</v>
      </c>
      <c r="B19" s="64">
        <f>'Inputs - Candidates'!B21</f>
        <v>0</v>
      </c>
      <c r="C19" s="65">
        <f>'Inputs - Candidates'!C21</f>
        <v>0</v>
      </c>
    </row>
    <row r="20" spans="1:3" ht="12.75" customHeight="1" x14ac:dyDescent="0.2">
      <c r="A20" s="8" t="str">
        <f>"      "&amp;Labels!B39</f>
        <v xml:space="preserve">      Communications</v>
      </c>
      <c r="B20" s="64">
        <f>'Inputs - Candidates'!B22</f>
        <v>0</v>
      </c>
      <c r="C20" s="65">
        <f>'Inputs - Candidates'!C22</f>
        <v>0</v>
      </c>
    </row>
    <row r="21" spans="1:3" ht="12.75" customHeight="1" x14ac:dyDescent="0.2">
      <c r="A21" s="6" t="str">
        <f>"      "&amp;Labels!C37</f>
        <v xml:space="preserve">      Subtotal</v>
      </c>
      <c r="B21" s="62">
        <f>'(Tables)'!B17/'Open Position'!E31</f>
        <v>0</v>
      </c>
      <c r="C21" s="63">
        <f>'(Tables)'!C17/'Open Position'!E31</f>
        <v>0</v>
      </c>
    </row>
    <row r="22" spans="1:3" ht="12.75" customHeight="1" x14ac:dyDescent="0.2">
      <c r="A22" s="27" t="str">
        <f>"   "&amp;Labels!C31</f>
        <v xml:space="preserve">   Total</v>
      </c>
      <c r="B22" s="66">
        <f>'(Tables)'!B18/'Open Position'!E32</f>
        <v>0</v>
      </c>
      <c r="C22" s="67">
        <f>'(Tables)'!C18/'Open Position'!E32</f>
        <v>0</v>
      </c>
    </row>
  </sheetData>
  <mergeCells count="5">
    <mergeCell ref="A1:C1"/>
    <mergeCell ref="A2:C2"/>
    <mergeCell ref="A3:C3"/>
    <mergeCell ref="A4:C4"/>
    <mergeCell ref="A5:C5"/>
  </mergeCells>
  <pageMargins left="0.25" right="0.25" top="0.5" bottom="0.5" header="0.5" footer="0.5"/>
  <pageSetup paperSize="9" fitToHeight="32767" orientation="landscape" horizontalDpi="300" verticalDpi="300"/>
  <headerFooter alignWithMargin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C23"/>
  <sheetViews>
    <sheetView zoomScaleNormal="100" workbookViewId="0">
      <selection sqref="A1:C1"/>
    </sheetView>
  </sheetViews>
  <sheetFormatPr defaultRowHeight="12.75" customHeight="1" x14ac:dyDescent="0.2"/>
  <cols>
    <col min="1" max="1" width="17.5703125" customWidth="1"/>
    <col min="2" max="2" width="9.7109375" customWidth="1"/>
    <col min="3" max="3" width="10.28515625" customWidth="1"/>
  </cols>
  <sheetData>
    <row r="1" spans="1:3" ht="12.75" customHeight="1" x14ac:dyDescent="0.2">
      <c r="A1" s="137" t="str">
        <f>"Employment Candidates"</f>
        <v>Employment Candidates</v>
      </c>
      <c r="B1" s="137"/>
      <c r="C1" s="137"/>
    </row>
    <row r="2" spans="1:3" ht="12.75" customHeight="1" x14ac:dyDescent="0.2">
      <c r="A2" s="137" t="str">
        <f>"Organization: "&amp;'Evaluation Criteria'!B8</f>
        <v xml:space="preserve">Organization: </v>
      </c>
      <c r="B2" s="137"/>
      <c r="C2" s="137"/>
    </row>
    <row r="3" spans="1:3" ht="12.75" customHeight="1" x14ac:dyDescent="0.2">
      <c r="A3" s="137" t="str">
        <f>"Position Title: "&amp;'Open Position'!B8</f>
        <v xml:space="preserve">Position Title: </v>
      </c>
      <c r="B3" s="137"/>
      <c r="C3" s="137"/>
    </row>
    <row r="4" spans="1:3" ht="12.75" customHeight="1" x14ac:dyDescent="0.2">
      <c r="A4" s="137" t="str">
        <f>"Candidate 1"&amp;" "&amp;Labels!B28</f>
        <v>Candidate 1 Susan</v>
      </c>
      <c r="B4" s="137"/>
      <c r="C4" s="137"/>
    </row>
    <row r="5" spans="1:3" ht="12.75" customHeight="1" x14ac:dyDescent="0.2">
      <c r="A5" s="137" t="str">
        <f>""</f>
        <v/>
      </c>
      <c r="B5" s="137"/>
      <c r="C5" s="137"/>
    </row>
    <row r="6" spans="1:3" ht="12.75" customHeight="1" x14ac:dyDescent="0.2">
      <c r="A6" s="136" t="str">
        <f>"Candidates"</f>
        <v>Candidates</v>
      </c>
      <c r="B6" s="136"/>
    </row>
    <row r="7" spans="1:3" ht="12.75" customHeight="1" x14ac:dyDescent="0.2">
      <c r="A7" s="136" t="str">
        <f>""</f>
        <v/>
      </c>
      <c r="B7" s="136"/>
    </row>
    <row r="8" spans="1:3" ht="12.75" customHeight="1" x14ac:dyDescent="0.2">
      <c r="A8" s="4" t="str">
        <f>Labels!B7</f>
        <v>Summary Rating</v>
      </c>
      <c r="B8" s="73">
        <f>'Ratings Summary'!B7</f>
        <v>0</v>
      </c>
    </row>
    <row r="9" spans="1:3" ht="12.75" customHeight="1" x14ac:dyDescent="0.2">
      <c r="A9" s="68" t="str">
        <f>Labels!B20</f>
        <v>Probability Accept</v>
      </c>
      <c r="B9" s="80">
        <f>'Inputs - Candidates'!B9</f>
        <v>1</v>
      </c>
    </row>
    <row r="10" spans="1:3" ht="12.75" customHeight="1" x14ac:dyDescent="0.2">
      <c r="A10" s="27" t="str">
        <f>Labels!B13</f>
        <v>Last Updated</v>
      </c>
      <c r="B10" s="81">
        <f>'Inputs - Candidates'!C9</f>
        <v>0</v>
      </c>
    </row>
    <row r="12" spans="1:3" ht="12.75" customHeight="1" x14ac:dyDescent="0.2">
      <c r="B12" s="58" t="str">
        <f>Labels!B8</f>
        <v>Ratings</v>
      </c>
      <c r="C12" s="59" t="str">
        <f>Labels!B11</f>
        <v>Comments</v>
      </c>
    </row>
    <row r="13" spans="1:3" ht="12.75" customHeight="1" x14ac:dyDescent="0.2">
      <c r="A13" s="4" t="str">
        <f>Labels!B32</f>
        <v>Experience</v>
      </c>
      <c r="B13" s="60"/>
      <c r="C13" s="31"/>
    </row>
    <row r="14" spans="1:3" ht="12.75" customHeight="1" x14ac:dyDescent="0.2">
      <c r="A14" s="6" t="str">
        <f>"   "&amp;Labels!B33</f>
        <v xml:space="preserve">   Industry</v>
      </c>
      <c r="B14" s="64">
        <f>'Inputs - Candidates'!B15</f>
        <v>0</v>
      </c>
      <c r="C14" s="82" t="str">
        <f>'Inputs - Candidates'!C32</f>
        <v xml:space="preserve"> </v>
      </c>
    </row>
    <row r="15" spans="1:3" ht="12.75" customHeight="1" x14ac:dyDescent="0.2">
      <c r="A15" s="6" t="str">
        <f>"   "&amp;Labels!B34</f>
        <v xml:space="preserve">   Function</v>
      </c>
      <c r="B15" s="64">
        <f>'Inputs - Candidates'!B16</f>
        <v>0</v>
      </c>
      <c r="C15" s="82" t="str">
        <f>'Inputs - Candidates'!C33</f>
        <v xml:space="preserve"> </v>
      </c>
    </row>
    <row r="16" spans="1:3" ht="12.75" customHeight="1" x14ac:dyDescent="0.2">
      <c r="A16" s="68" t="str">
        <f>"   "&amp;Labels!C32</f>
        <v xml:space="preserve">   Subtotal</v>
      </c>
      <c r="B16" s="83">
        <f>'(Tables)'!B11/'Open Position'!E25</f>
        <v>0</v>
      </c>
      <c r="C16" s="70"/>
    </row>
    <row r="17" spans="1:3" ht="12.75" customHeight="1" x14ac:dyDescent="0.2">
      <c r="A17" s="68" t="str">
        <f>Labels!B35</f>
        <v>Accomplishments</v>
      </c>
      <c r="B17" s="83">
        <f>'Inputs - Candidates'!B18</f>
        <v>0</v>
      </c>
      <c r="C17" s="70" t="str">
        <f>'Inputs - Candidates'!C34</f>
        <v xml:space="preserve"> </v>
      </c>
    </row>
    <row r="18" spans="1:3" ht="12.75" customHeight="1" x14ac:dyDescent="0.2">
      <c r="A18" s="68" t="str">
        <f>Labels!B36</f>
        <v>Team Style</v>
      </c>
      <c r="B18" s="83">
        <f>'Inputs - Candidates'!B19</f>
        <v>0</v>
      </c>
      <c r="C18" s="70" t="str">
        <f>'Inputs - Candidates'!C35</f>
        <v xml:space="preserve"> </v>
      </c>
    </row>
    <row r="19" spans="1:3" ht="12.75" customHeight="1" x14ac:dyDescent="0.2">
      <c r="A19" s="68" t="str">
        <f>Labels!B37</f>
        <v>Basic Competencies</v>
      </c>
      <c r="B19" s="83"/>
      <c r="C19" s="70"/>
    </row>
    <row r="20" spans="1:3" ht="12.75" customHeight="1" x14ac:dyDescent="0.2">
      <c r="A20" s="6" t="str">
        <f>"   "&amp;Labels!B38</f>
        <v xml:space="preserve">   Computers</v>
      </c>
      <c r="B20" s="64">
        <f>'Inputs - Candidates'!B21</f>
        <v>0</v>
      </c>
      <c r="C20" s="82" t="str">
        <f>'Inputs - Candidates'!C37</f>
        <v xml:space="preserve"> </v>
      </c>
    </row>
    <row r="21" spans="1:3" ht="12.75" customHeight="1" x14ac:dyDescent="0.2">
      <c r="A21" s="6" t="str">
        <f>"   "&amp;Labels!B39</f>
        <v xml:space="preserve">   Communications</v>
      </c>
      <c r="B21" s="64">
        <f>'Inputs - Candidates'!B22</f>
        <v>0</v>
      </c>
      <c r="C21" s="82" t="str">
        <f>'Inputs - Candidates'!C38</f>
        <v xml:space="preserve"> </v>
      </c>
    </row>
    <row r="22" spans="1:3" ht="12.75" customHeight="1" x14ac:dyDescent="0.2">
      <c r="A22" s="68" t="str">
        <f>"   "&amp;Labels!C37</f>
        <v xml:space="preserve">   Subtotal</v>
      </c>
      <c r="B22" s="83">
        <f>'(Tables)'!B17/'Open Position'!E31</f>
        <v>0</v>
      </c>
      <c r="C22" s="70"/>
    </row>
    <row r="23" spans="1:3" ht="12.75" customHeight="1" x14ac:dyDescent="0.2">
      <c r="A23" s="2" t="str">
        <f>Labels!C31</f>
        <v>Total</v>
      </c>
      <c r="B23" s="84">
        <f>'(Tables)'!B18/'Open Position'!E32</f>
        <v>0</v>
      </c>
      <c r="C23" s="85"/>
    </row>
  </sheetData>
  <mergeCells count="7">
    <mergeCell ref="A7:B7"/>
    <mergeCell ref="A1:C1"/>
    <mergeCell ref="A2:C2"/>
    <mergeCell ref="A3:C3"/>
    <mergeCell ref="A4:C4"/>
    <mergeCell ref="A5:C5"/>
    <mergeCell ref="A6:B6"/>
  </mergeCells>
  <pageMargins left="0.25" right="0.25" top="0.5" bottom="0.5" header="0.5" footer="0.5"/>
  <pageSetup paperSize="9" fitToHeight="32767" orientation="landscape"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C23"/>
  <sheetViews>
    <sheetView zoomScaleNormal="100" workbookViewId="0">
      <selection sqref="A1:C1"/>
    </sheetView>
  </sheetViews>
  <sheetFormatPr defaultRowHeight="12.75" customHeight="1" x14ac:dyDescent="0.2"/>
  <cols>
    <col min="1" max="1" width="17.5703125" customWidth="1"/>
    <col min="2" max="2" width="9.7109375" customWidth="1"/>
    <col min="3" max="3" width="10.28515625" customWidth="1"/>
  </cols>
  <sheetData>
    <row r="1" spans="1:3" ht="12.75" customHeight="1" x14ac:dyDescent="0.2">
      <c r="A1" s="137" t="str">
        <f>"Employment Candidates"</f>
        <v>Employment Candidates</v>
      </c>
      <c r="B1" s="137"/>
      <c r="C1" s="137"/>
    </row>
    <row r="2" spans="1:3" ht="12.75" customHeight="1" x14ac:dyDescent="0.2">
      <c r="A2" s="137" t="str">
        <f>"Organization: "&amp;'Evaluation Criteria'!B8</f>
        <v xml:space="preserve">Organization: </v>
      </c>
      <c r="B2" s="137"/>
      <c r="C2" s="137"/>
    </row>
    <row r="3" spans="1:3" ht="12.75" customHeight="1" x14ac:dyDescent="0.2">
      <c r="A3" s="137" t="str">
        <f>"Position Title: "&amp;'Open Position'!B8</f>
        <v xml:space="preserve">Position Title: </v>
      </c>
      <c r="B3" s="137"/>
      <c r="C3" s="137"/>
    </row>
    <row r="4" spans="1:3" ht="12.75" customHeight="1" x14ac:dyDescent="0.2">
      <c r="A4" s="137" t="str">
        <f>"Candidate 2"&amp;" "&amp;Labels!B29</f>
        <v>Candidate 2 Tom</v>
      </c>
      <c r="B4" s="137"/>
      <c r="C4" s="137"/>
    </row>
    <row r="5" spans="1:3" ht="12.75" customHeight="1" x14ac:dyDescent="0.2">
      <c r="A5" s="137" t="str">
        <f>""</f>
        <v/>
      </c>
      <c r="B5" s="137"/>
      <c r="C5" s="137"/>
    </row>
    <row r="6" spans="1:3" ht="12.75" customHeight="1" x14ac:dyDescent="0.2">
      <c r="A6" s="136" t="str">
        <f>"Candidates"</f>
        <v>Candidates</v>
      </c>
      <c r="B6" s="136"/>
    </row>
    <row r="7" spans="1:3" ht="12.75" customHeight="1" x14ac:dyDescent="0.2">
      <c r="A7" s="136" t="str">
        <f>""</f>
        <v/>
      </c>
      <c r="B7" s="136"/>
    </row>
    <row r="8" spans="1:3" ht="12.75" customHeight="1" x14ac:dyDescent="0.2">
      <c r="A8" s="4" t="str">
        <f>Labels!B7</f>
        <v>Summary Rating</v>
      </c>
      <c r="B8" s="73">
        <f>'Ratings Summary'!B8</f>
        <v>0</v>
      </c>
    </row>
    <row r="9" spans="1:3" ht="12.75" customHeight="1" x14ac:dyDescent="0.2">
      <c r="A9" s="68" t="str">
        <f>Labels!B20</f>
        <v>Probability Accept</v>
      </c>
      <c r="B9" s="80">
        <f>'Inputs - Candidates'!B10</f>
        <v>1</v>
      </c>
    </row>
    <row r="10" spans="1:3" ht="12.75" customHeight="1" x14ac:dyDescent="0.2">
      <c r="A10" s="27" t="str">
        <f>Labels!B13</f>
        <v>Last Updated</v>
      </c>
      <c r="B10" s="81">
        <f>'Inputs - Candidates'!C10</f>
        <v>0</v>
      </c>
    </row>
    <row r="12" spans="1:3" ht="12.75" customHeight="1" x14ac:dyDescent="0.2">
      <c r="B12" s="58" t="str">
        <f>Labels!B8</f>
        <v>Ratings</v>
      </c>
      <c r="C12" s="59" t="str">
        <f>Labels!B11</f>
        <v>Comments</v>
      </c>
    </row>
    <row r="13" spans="1:3" ht="12.75" customHeight="1" x14ac:dyDescent="0.2">
      <c r="A13" s="4" t="str">
        <f>Labels!B32</f>
        <v>Experience</v>
      </c>
      <c r="B13" s="60"/>
      <c r="C13" s="31"/>
    </row>
    <row r="14" spans="1:3" ht="12.75" customHeight="1" x14ac:dyDescent="0.2">
      <c r="A14" s="6" t="str">
        <f>"   "&amp;Labels!B33</f>
        <v xml:space="preserve">   Industry</v>
      </c>
      <c r="B14" s="64">
        <f>'Inputs - Candidates'!C15</f>
        <v>0</v>
      </c>
      <c r="C14" s="82" t="str">
        <f>'Inputs - Candidates'!C41</f>
        <v xml:space="preserve"> </v>
      </c>
    </row>
    <row r="15" spans="1:3" ht="12.75" customHeight="1" x14ac:dyDescent="0.2">
      <c r="A15" s="6" t="str">
        <f>"   "&amp;Labels!B34</f>
        <v xml:space="preserve">   Function</v>
      </c>
      <c r="B15" s="64">
        <f>'Inputs - Candidates'!C16</f>
        <v>0</v>
      </c>
      <c r="C15" s="82" t="str">
        <f>'Inputs - Candidates'!C42</f>
        <v xml:space="preserve"> </v>
      </c>
    </row>
    <row r="16" spans="1:3" ht="12.75" customHeight="1" x14ac:dyDescent="0.2">
      <c r="A16" s="68" t="str">
        <f>"   "&amp;Labels!C32</f>
        <v xml:space="preserve">   Subtotal</v>
      </c>
      <c r="B16" s="83">
        <f>'(Tables)'!C11/'Open Position'!E25</f>
        <v>0</v>
      </c>
      <c r="C16" s="70"/>
    </row>
    <row r="17" spans="1:3" ht="12.75" customHeight="1" x14ac:dyDescent="0.2">
      <c r="A17" s="68" t="str">
        <f>Labels!B35</f>
        <v>Accomplishments</v>
      </c>
      <c r="B17" s="83">
        <f>'Inputs - Candidates'!C18</f>
        <v>0</v>
      </c>
      <c r="C17" s="70" t="str">
        <f>'Inputs - Candidates'!C43</f>
        <v xml:space="preserve"> </v>
      </c>
    </row>
    <row r="18" spans="1:3" ht="12.75" customHeight="1" x14ac:dyDescent="0.2">
      <c r="A18" s="68" t="str">
        <f>Labels!B36</f>
        <v>Team Style</v>
      </c>
      <c r="B18" s="83">
        <f>'Inputs - Candidates'!C19</f>
        <v>0</v>
      </c>
      <c r="C18" s="70" t="str">
        <f>'Inputs - Candidates'!C44</f>
        <v xml:space="preserve"> </v>
      </c>
    </row>
    <row r="19" spans="1:3" ht="12.75" customHeight="1" x14ac:dyDescent="0.2">
      <c r="A19" s="68" t="str">
        <f>Labels!B37</f>
        <v>Basic Competencies</v>
      </c>
      <c r="B19" s="83"/>
      <c r="C19" s="70"/>
    </row>
    <row r="20" spans="1:3" ht="12.75" customHeight="1" x14ac:dyDescent="0.2">
      <c r="A20" s="6" t="str">
        <f>"   "&amp;Labels!B38</f>
        <v xml:space="preserve">   Computers</v>
      </c>
      <c r="B20" s="64">
        <f>'Inputs - Candidates'!C21</f>
        <v>0</v>
      </c>
      <c r="C20" s="82" t="str">
        <f>'Inputs - Candidates'!C46</f>
        <v xml:space="preserve"> </v>
      </c>
    </row>
    <row r="21" spans="1:3" ht="12.75" customHeight="1" x14ac:dyDescent="0.2">
      <c r="A21" s="6" t="str">
        <f>"   "&amp;Labels!B39</f>
        <v xml:space="preserve">   Communications</v>
      </c>
      <c r="B21" s="64">
        <f>'Inputs - Candidates'!C22</f>
        <v>0</v>
      </c>
      <c r="C21" s="82" t="str">
        <f>'Inputs - Candidates'!C47</f>
        <v xml:space="preserve"> </v>
      </c>
    </row>
    <row r="22" spans="1:3" ht="12.75" customHeight="1" x14ac:dyDescent="0.2">
      <c r="A22" s="68" t="str">
        <f>"   "&amp;Labels!C37</f>
        <v xml:space="preserve">   Subtotal</v>
      </c>
      <c r="B22" s="83">
        <f>'(Tables)'!C17/'Open Position'!E31</f>
        <v>0</v>
      </c>
      <c r="C22" s="70"/>
    </row>
    <row r="23" spans="1:3" ht="12.75" customHeight="1" x14ac:dyDescent="0.2">
      <c r="A23" s="2" t="str">
        <f>Labels!C31</f>
        <v>Total</v>
      </c>
      <c r="B23" s="84">
        <f>'(Tables)'!C18/'Open Position'!E32</f>
        <v>0</v>
      </c>
      <c r="C23" s="85"/>
    </row>
  </sheetData>
  <mergeCells count="7">
    <mergeCell ref="A7:B7"/>
    <mergeCell ref="A1:C1"/>
    <mergeCell ref="A2:C2"/>
    <mergeCell ref="A3:C3"/>
    <mergeCell ref="A4:C4"/>
    <mergeCell ref="A5:C5"/>
    <mergeCell ref="A6:B6"/>
  </mergeCells>
  <pageMargins left="0.25" right="0.25" top="0.5" bottom="0.5" header="0.5" footer="0.5"/>
  <pageSetup paperSize="9" fitToHeight="32767" orientation="landscape"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E42"/>
  <sheetViews>
    <sheetView zoomScaleNormal="100" workbookViewId="0">
      <selection sqref="A1:C1"/>
    </sheetView>
  </sheetViews>
  <sheetFormatPr defaultRowHeight="12.75" customHeight="1" x14ac:dyDescent="0.2"/>
  <cols>
    <col min="1" max="1" width="26.5703125" customWidth="1"/>
    <col min="2" max="2" width="25.28515625" customWidth="1"/>
    <col min="3" max="3" width="15.85546875" customWidth="1"/>
    <col min="4" max="4" width="8" customWidth="1"/>
    <col min="5" max="5" width="43.5703125" customWidth="1"/>
  </cols>
  <sheetData>
    <row r="1" spans="1:5" ht="12.75" customHeight="1" x14ac:dyDescent="0.2">
      <c r="A1" s="137" t="str">
        <f>"Employment Candidates"</f>
        <v>Employment Candidates</v>
      </c>
      <c r="B1" s="137"/>
      <c r="C1" s="137"/>
    </row>
    <row r="2" spans="1:5" ht="12.75" customHeight="1" x14ac:dyDescent="0.2">
      <c r="A2" s="137" t="str">
        <f>"Organization: "&amp;'Evaluation Criteria'!B8</f>
        <v xml:space="preserve">Organization: </v>
      </c>
      <c r="B2" s="137"/>
      <c r="C2" s="137"/>
    </row>
    <row r="3" spans="1:5" ht="12.75" customHeight="1" x14ac:dyDescent="0.2">
      <c r="A3" s="137" t="str">
        <f>"Position Title: "&amp;'Open Position'!B8</f>
        <v xml:space="preserve">Position Title: </v>
      </c>
      <c r="B3" s="137"/>
      <c r="C3" s="137"/>
    </row>
    <row r="4" spans="1:5" ht="12.75" customHeight="1" x14ac:dyDescent="0.2">
      <c r="A4" s="137" t="str">
        <f>"Formulas"&amp;" "&amp;""</f>
        <v xml:space="preserve">Formulas </v>
      </c>
      <c r="B4" s="137"/>
      <c r="C4" s="137"/>
    </row>
    <row r="5" spans="1:5" ht="12.75" customHeight="1" x14ac:dyDescent="0.2">
      <c r="A5" s="137" t="str">
        <f>""</f>
        <v/>
      </c>
      <c r="B5" s="137"/>
      <c r="C5" s="137"/>
    </row>
    <row r="6" spans="1:5" ht="12.75" customHeight="1" x14ac:dyDescent="0.2">
      <c r="A6" s="86" t="s">
        <v>262</v>
      </c>
      <c r="B6" s="86" t="s">
        <v>233</v>
      </c>
      <c r="C6" s="86" t="s">
        <v>257</v>
      </c>
      <c r="D6" s="86"/>
      <c r="E6" s="86" t="s">
        <v>212</v>
      </c>
    </row>
    <row r="7" spans="1:5" ht="12.75" customHeight="1" x14ac:dyDescent="0.2">
      <c r="A7" s="87" t="s">
        <v>14</v>
      </c>
      <c r="B7" s="87" t="str">
        <f>Labels!B7</f>
        <v>Summary Rating</v>
      </c>
      <c r="C7" s="88" t="s">
        <v>16</v>
      </c>
      <c r="D7" s="89" t="s">
        <v>237</v>
      </c>
      <c r="E7" s="90" t="s">
        <v>94</v>
      </c>
    </row>
    <row r="8" spans="1:5" ht="12.75" customHeight="1" x14ac:dyDescent="0.2">
      <c r="A8" s="91"/>
      <c r="B8" s="91"/>
      <c r="C8" s="92"/>
      <c r="D8" s="93"/>
      <c r="E8" s="94"/>
    </row>
    <row r="9" spans="1:5" ht="12.75" customHeight="1" x14ac:dyDescent="0.2">
      <c r="A9" s="87" t="s">
        <v>188</v>
      </c>
      <c r="B9" s="87" t="str">
        <f>Labels!B8</f>
        <v>Ratings</v>
      </c>
      <c r="C9" s="88" t="s">
        <v>9</v>
      </c>
      <c r="D9" s="89" t="s">
        <v>237</v>
      </c>
      <c r="E9" s="90" t="s">
        <v>47</v>
      </c>
    </row>
    <row r="10" spans="1:5" ht="12.75" customHeight="1" x14ac:dyDescent="0.2">
      <c r="A10" s="87"/>
      <c r="B10" s="87"/>
      <c r="C10" s="88"/>
      <c r="D10" s="89" t="s">
        <v>242</v>
      </c>
      <c r="E10" s="90" t="s">
        <v>195</v>
      </c>
    </row>
    <row r="11" spans="1:5" ht="12.75" customHeight="1" x14ac:dyDescent="0.2">
      <c r="A11" s="91"/>
      <c r="B11" s="91"/>
      <c r="C11" s="92"/>
      <c r="D11" s="93"/>
      <c r="E11" s="94"/>
    </row>
    <row r="12" spans="1:5" ht="12.75" customHeight="1" x14ac:dyDescent="0.2">
      <c r="A12" s="87" t="s">
        <v>47</v>
      </c>
      <c r="B12" s="87" t="str">
        <f>Labels!B9</f>
        <v>Ratings</v>
      </c>
      <c r="C12" s="88"/>
      <c r="D12" s="89"/>
      <c r="E12" s="90"/>
    </row>
    <row r="13" spans="1:5" ht="12.75" customHeight="1" x14ac:dyDescent="0.2">
      <c r="A13" s="91"/>
      <c r="B13" s="91"/>
      <c r="C13" s="92"/>
      <c r="D13" s="93"/>
      <c r="E13" s="94"/>
    </row>
    <row r="14" spans="1:5" ht="12.75" customHeight="1" x14ac:dyDescent="0.2">
      <c r="A14" s="87" t="s">
        <v>177</v>
      </c>
      <c r="B14" s="87" t="str">
        <f>Labels!B10</f>
        <v>Quality Points</v>
      </c>
      <c r="C14" s="88" t="s">
        <v>48</v>
      </c>
      <c r="D14" s="89" t="s">
        <v>237</v>
      </c>
      <c r="E14" s="90" t="s">
        <v>186</v>
      </c>
    </row>
    <row r="15" spans="1:5" ht="12.75" customHeight="1" x14ac:dyDescent="0.2">
      <c r="A15" s="91"/>
      <c r="B15" s="91"/>
      <c r="C15" s="92"/>
      <c r="D15" s="93"/>
      <c r="E15" s="94"/>
    </row>
    <row r="16" spans="1:5" ht="12.75" customHeight="1" x14ac:dyDescent="0.2">
      <c r="A16" s="87" t="s">
        <v>53</v>
      </c>
      <c r="B16" s="87" t="str">
        <f>Labels!B11</f>
        <v>Comments</v>
      </c>
      <c r="C16" s="88"/>
      <c r="D16" s="89"/>
      <c r="E16" s="90"/>
    </row>
    <row r="17" spans="1:5" ht="12.75" customHeight="1" x14ac:dyDescent="0.2">
      <c r="A17" s="91"/>
      <c r="B17" s="91"/>
      <c r="C17" s="92"/>
      <c r="D17" s="93"/>
      <c r="E17" s="94"/>
    </row>
    <row r="18" spans="1:5" ht="12.75" customHeight="1" x14ac:dyDescent="0.2">
      <c r="A18" s="87" t="s">
        <v>24</v>
      </c>
      <c r="B18" s="87" t="str">
        <f>Labels!B12</f>
        <v>Criteria Description</v>
      </c>
      <c r="C18" s="88"/>
      <c r="D18" s="89"/>
      <c r="E18" s="90"/>
    </row>
    <row r="19" spans="1:5" ht="12.75" customHeight="1" x14ac:dyDescent="0.2">
      <c r="A19" s="91"/>
      <c r="B19" s="91"/>
      <c r="C19" s="92"/>
      <c r="D19" s="93"/>
      <c r="E19" s="94"/>
    </row>
    <row r="20" spans="1:5" ht="12.75" customHeight="1" x14ac:dyDescent="0.2">
      <c r="A20" s="87" t="s">
        <v>7</v>
      </c>
      <c r="B20" s="87" t="str">
        <f>Labels!B13</f>
        <v>Last Updated</v>
      </c>
      <c r="C20" s="88"/>
      <c r="D20" s="89"/>
      <c r="E20" s="90"/>
    </row>
    <row r="21" spans="1:5" ht="12.75" customHeight="1" x14ac:dyDescent="0.2">
      <c r="A21" s="91"/>
      <c r="B21" s="91"/>
      <c r="C21" s="92"/>
      <c r="D21" s="93"/>
      <c r="E21" s="94"/>
    </row>
    <row r="22" spans="1:5" ht="12.75" customHeight="1" x14ac:dyDescent="0.2">
      <c r="A22" s="87" t="s">
        <v>126</v>
      </c>
      <c r="B22" s="87" t="str">
        <f>Labels!B14</f>
        <v>Dummy Weights</v>
      </c>
      <c r="C22" s="88" t="s">
        <v>119</v>
      </c>
      <c r="D22" s="89" t="s">
        <v>237</v>
      </c>
      <c r="E22" s="90" t="s">
        <v>235</v>
      </c>
    </row>
    <row r="23" spans="1:5" ht="12.75" customHeight="1" x14ac:dyDescent="0.2">
      <c r="A23" s="91"/>
      <c r="B23" s="91"/>
      <c r="C23" s="92"/>
      <c r="D23" s="93"/>
      <c r="E23" s="94"/>
    </row>
    <row r="24" spans="1:5" ht="12.75" customHeight="1" x14ac:dyDescent="0.2">
      <c r="A24" s="87" t="s">
        <v>215</v>
      </c>
      <c r="B24" s="87" t="str">
        <f>Labels!B15</f>
        <v>Hiring Department</v>
      </c>
      <c r="C24" s="88"/>
      <c r="D24" s="89"/>
      <c r="E24" s="90"/>
    </row>
    <row r="25" spans="1:5" ht="12.75" customHeight="1" x14ac:dyDescent="0.2">
      <c r="A25" s="91"/>
      <c r="B25" s="91"/>
      <c r="C25" s="92"/>
      <c r="D25" s="93"/>
      <c r="E25" s="94"/>
    </row>
    <row r="26" spans="1:5" ht="12.75" customHeight="1" x14ac:dyDescent="0.2">
      <c r="A26" s="87" t="s">
        <v>243</v>
      </c>
      <c r="B26" s="87" t="str">
        <f>Labels!B16</f>
        <v>Hiring Manager</v>
      </c>
      <c r="C26" s="88"/>
      <c r="D26" s="89"/>
      <c r="E26" s="90"/>
    </row>
    <row r="27" spans="1:5" ht="12.75" customHeight="1" x14ac:dyDescent="0.2">
      <c r="A27" s="91"/>
      <c r="B27" s="91"/>
      <c r="C27" s="92"/>
      <c r="D27" s="93"/>
      <c r="E27" s="94"/>
    </row>
    <row r="28" spans="1:5" ht="12.75" customHeight="1" x14ac:dyDescent="0.2">
      <c r="A28" s="87" t="s">
        <v>173</v>
      </c>
      <c r="B28" s="87" t="str">
        <f>Labels!B17</f>
        <v>Organization Name</v>
      </c>
      <c r="C28" s="88"/>
      <c r="D28" s="89"/>
      <c r="E28" s="90"/>
    </row>
    <row r="29" spans="1:5" ht="12.75" customHeight="1" x14ac:dyDescent="0.2">
      <c r="A29" s="91"/>
      <c r="B29" s="91"/>
      <c r="C29" s="92"/>
      <c r="D29" s="93"/>
      <c r="E29" s="94"/>
    </row>
    <row r="30" spans="1:5" ht="12.75" customHeight="1" x14ac:dyDescent="0.2">
      <c r="A30" s="87" t="s">
        <v>128</v>
      </c>
      <c r="B30" s="87" t="str">
        <f>Labels!B18</f>
        <v>Position Title</v>
      </c>
      <c r="C30" s="88"/>
      <c r="D30" s="89"/>
      <c r="E30" s="90"/>
    </row>
    <row r="31" spans="1:5" ht="12.75" customHeight="1" x14ac:dyDescent="0.2">
      <c r="A31" s="91"/>
      <c r="B31" s="91"/>
      <c r="C31" s="92"/>
      <c r="D31" s="93"/>
      <c r="E31" s="94"/>
    </row>
    <row r="32" spans="1:5" ht="12.75" customHeight="1" x14ac:dyDescent="0.2">
      <c r="A32" s="87" t="s">
        <v>62</v>
      </c>
      <c r="B32" s="87" t="str">
        <f>Labels!B19</f>
        <v>Position Type (one 1, others 0)</v>
      </c>
      <c r="C32" s="88" t="s">
        <v>250</v>
      </c>
      <c r="D32" s="89" t="s">
        <v>237</v>
      </c>
      <c r="E32" s="90" t="s">
        <v>77</v>
      </c>
    </row>
    <row r="33" spans="1:5" ht="12.75" customHeight="1" x14ac:dyDescent="0.2">
      <c r="A33" s="91"/>
      <c r="B33" s="91"/>
      <c r="C33" s="92"/>
      <c r="D33" s="93"/>
      <c r="E33" s="94"/>
    </row>
    <row r="34" spans="1:5" ht="12.75" customHeight="1" x14ac:dyDescent="0.2">
      <c r="A34" s="87" t="s">
        <v>254</v>
      </c>
      <c r="B34" s="87" t="str">
        <f>Labels!B20</f>
        <v>Probability Accept</v>
      </c>
      <c r="C34" s="88"/>
      <c r="D34" s="89"/>
      <c r="E34" s="90"/>
    </row>
    <row r="35" spans="1:5" ht="12.75" customHeight="1" x14ac:dyDescent="0.2">
      <c r="A35" s="91"/>
      <c r="B35" s="91"/>
      <c r="C35" s="92"/>
      <c r="D35" s="93"/>
      <c r="E35" s="94"/>
    </row>
    <row r="36" spans="1:5" ht="12.75" customHeight="1" x14ac:dyDescent="0.2">
      <c r="A36" s="87" t="s">
        <v>234</v>
      </c>
      <c r="B36" s="87" t="str">
        <f>Labels!B21</f>
        <v>General Weights (&gt;=0)</v>
      </c>
      <c r="C36" s="88"/>
      <c r="D36" s="89"/>
      <c r="E36" s="90"/>
    </row>
    <row r="37" spans="1:5" ht="12.75" customHeight="1" x14ac:dyDescent="0.2">
      <c r="A37" s="91"/>
      <c r="B37" s="91"/>
      <c r="C37" s="92"/>
      <c r="D37" s="93"/>
      <c r="E37" s="94"/>
    </row>
    <row r="38" spans="1:5" ht="12.75" customHeight="1" x14ac:dyDescent="0.2">
      <c r="A38" s="87" t="s">
        <v>181</v>
      </c>
      <c r="B38" s="87" t="str">
        <f>Labels!B22</f>
        <v>General Normalized Weights</v>
      </c>
      <c r="C38" s="88" t="s">
        <v>19</v>
      </c>
      <c r="D38" s="89" t="s">
        <v>242</v>
      </c>
      <c r="E38" s="90" t="s">
        <v>203</v>
      </c>
    </row>
    <row r="39" spans="1:5" ht="12.75" customHeight="1" x14ac:dyDescent="0.2">
      <c r="A39" s="91"/>
      <c r="B39" s="91"/>
      <c r="C39" s="92"/>
      <c r="D39" s="93"/>
      <c r="E39" s="94"/>
    </row>
    <row r="40" spans="1:5" ht="12.75" customHeight="1" x14ac:dyDescent="0.2">
      <c r="A40" s="87" t="s">
        <v>227</v>
      </c>
      <c r="B40" s="87" t="str">
        <f>Labels!B23</f>
        <v>Input Weights (&gt;=0)</v>
      </c>
      <c r="C40" s="88" t="s">
        <v>92</v>
      </c>
      <c r="D40" s="89" t="s">
        <v>237</v>
      </c>
      <c r="E40" s="90" t="s">
        <v>102</v>
      </c>
    </row>
    <row r="41" spans="1:5" ht="12.75" customHeight="1" x14ac:dyDescent="0.2">
      <c r="A41" s="91"/>
      <c r="B41" s="91"/>
      <c r="C41" s="92"/>
      <c r="D41" s="93"/>
      <c r="E41" s="94"/>
    </row>
    <row r="42" spans="1:5" ht="12.75" customHeight="1" x14ac:dyDescent="0.2">
      <c r="A42" s="87" t="s">
        <v>270</v>
      </c>
      <c r="B42" s="87" t="str">
        <f>Labels!B24</f>
        <v>Normalized Weights</v>
      </c>
      <c r="C42" s="88" t="s">
        <v>92</v>
      </c>
      <c r="D42" s="89" t="s">
        <v>242</v>
      </c>
      <c r="E42" s="90" t="s">
        <v>46</v>
      </c>
    </row>
  </sheetData>
  <mergeCells count="5">
    <mergeCell ref="A1:C1"/>
    <mergeCell ref="A2:C2"/>
    <mergeCell ref="A3:C3"/>
    <mergeCell ref="A4:C4"/>
    <mergeCell ref="A5:C5"/>
  </mergeCells>
  <pageMargins left="0.25" right="0.25" top="0.5" bottom="0.5" header="0.5" footer="0.5"/>
  <pageSetup paperSize="9" fitToHeight="32767" orientation="landscape" horizontalDpi="300" verticalDpi="300"/>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9EFA8924-F163-4338-842C-881D39F8BD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Intro</vt:lpstr>
      <vt:lpstr>Evaluation Criteria</vt:lpstr>
      <vt:lpstr>Rating System</vt:lpstr>
      <vt:lpstr>Open Position</vt:lpstr>
      <vt:lpstr>Inputs - Candidates</vt:lpstr>
      <vt:lpstr>Ratings Summary</vt:lpstr>
      <vt:lpstr>Candidate 1</vt:lpstr>
      <vt:lpstr>Candidate 2</vt:lpstr>
      <vt:lpstr>Formulas</vt:lpstr>
      <vt:lpstr>(Compute)</vt:lpstr>
      <vt:lpstr>(Tables)</vt:lpstr>
      <vt:lpstr>Labels</vt:lpstr>
      <vt:lpstr>(Import)</vt:lpstr>
      <vt:lpstr>Intro!Print_Titles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2014-10-04T15:54:58Z</dcterms:created>
  <dcterms:modified xsi:type="dcterms:W3CDTF">2014-10-04T15:54:59Z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TC103385769990</vt:lpwstr>
  </property>
</Properties>
</file>