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4755" yWindow="-15" windowWidth="4800" windowHeight="4770" tabRatio="812"/>
  </bookViews>
  <sheets>
    <sheet name="Data Entry" sheetId="1" r:id="rId1"/>
    <sheet name="Financial Analysis" sheetId="22" r:id="rId2"/>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'Data Entry'!$C$3:$H$110</definedName>
    <definedName name="_xlnm.Print_Area" localSheetId="1">'Financial Analysis'!$C$3:$L$109</definedName>
  </definedNames>
  <calcPr calcId="152511"/>
</workbook>
</file>

<file path=xl/calcChain.xml><?xml version="1.0" encoding="utf-8"?>
<calcChain xmlns="http://schemas.openxmlformats.org/spreadsheetml/2006/main">
  <c r="E7" i="1" l="1"/>
  <c r="F7" i="1" s="1"/>
  <c r="D7" i="22"/>
  <c r="H93" i="1"/>
  <c r="H99" i="1"/>
  <c r="H101" i="1" s="1"/>
  <c r="H107" i="1"/>
  <c r="G93" i="1"/>
  <c r="G99" i="1"/>
  <c r="G107" i="1"/>
  <c r="F93" i="1"/>
  <c r="F99" i="1"/>
  <c r="F107" i="1"/>
  <c r="E93" i="1"/>
  <c r="E109" i="1" s="1"/>
  <c r="E99" i="1"/>
  <c r="E107" i="1"/>
  <c r="D93" i="1"/>
  <c r="D99" i="1"/>
  <c r="D101" i="1" s="1"/>
  <c r="D107" i="1"/>
  <c r="H73" i="1"/>
  <c r="H82" i="1" s="1"/>
  <c r="H78" i="1"/>
  <c r="H80" i="1" s="1"/>
  <c r="G73" i="1"/>
  <c r="G82" i="1" s="1"/>
  <c r="G78" i="1"/>
  <c r="G80" i="1" s="1"/>
  <c r="F73" i="1"/>
  <c r="F82" i="1" s="1"/>
  <c r="F78" i="1"/>
  <c r="F80" i="1"/>
  <c r="E73" i="1"/>
  <c r="E82" i="1" s="1"/>
  <c r="E78" i="1"/>
  <c r="E80" i="1"/>
  <c r="D73" i="1"/>
  <c r="D78" i="1"/>
  <c r="D80" i="1"/>
  <c r="H10" i="1"/>
  <c r="H11" i="1"/>
  <c r="H12" i="1" s="1"/>
  <c r="H15" i="1"/>
  <c r="H16" i="1"/>
  <c r="H17" i="1"/>
  <c r="H18" i="1"/>
  <c r="D43" i="1"/>
  <c r="E43" i="1"/>
  <c r="F43" i="1"/>
  <c r="G43" i="1"/>
  <c r="H47" i="1"/>
  <c r="H48" i="1"/>
  <c r="H53" i="1"/>
  <c r="G12" i="1"/>
  <c r="G21" i="1" s="1"/>
  <c r="G45" i="1" s="1"/>
  <c r="G51" i="1" s="1"/>
  <c r="G55" i="1" s="1"/>
  <c r="G19" i="1"/>
  <c r="G49" i="1"/>
  <c r="F12" i="1"/>
  <c r="F21" i="1" s="1"/>
  <c r="F45" i="1" s="1"/>
  <c r="F51" i="1" s="1"/>
  <c r="F55" i="1" s="1"/>
  <c r="F19" i="1"/>
  <c r="F49" i="1"/>
  <c r="E12" i="1"/>
  <c r="E21" i="1" s="1"/>
  <c r="E45" i="1" s="1"/>
  <c r="E19" i="1"/>
  <c r="E49" i="1"/>
  <c r="D12" i="1"/>
  <c r="D19" i="1"/>
  <c r="D49" i="1"/>
  <c r="H42" i="1"/>
  <c r="H41" i="1"/>
  <c r="H40" i="1"/>
  <c r="H39" i="1"/>
  <c r="H38" i="1"/>
  <c r="H37" i="1"/>
  <c r="H36" i="1"/>
  <c r="H35" i="1"/>
  <c r="H34" i="1"/>
  <c r="H33" i="1"/>
  <c r="H32" i="1"/>
  <c r="H31" i="1"/>
  <c r="H30" i="1"/>
  <c r="H29" i="1"/>
  <c r="H28" i="1"/>
  <c r="H27" i="1"/>
  <c r="H26" i="1"/>
  <c r="H25" i="1"/>
  <c r="H24" i="1"/>
  <c r="C103" i="22"/>
  <c r="D103" i="22"/>
  <c r="D107" i="22" s="1"/>
  <c r="E103" i="22"/>
  <c r="F103" i="22"/>
  <c r="G103" i="22"/>
  <c r="C104" i="22"/>
  <c r="D104" i="22"/>
  <c r="E104" i="22"/>
  <c r="F104" i="22"/>
  <c r="G104" i="22"/>
  <c r="C105" i="22"/>
  <c r="D105" i="22"/>
  <c r="E105" i="22"/>
  <c r="F105" i="22"/>
  <c r="F107" i="22" s="1"/>
  <c r="G105" i="22"/>
  <c r="C106" i="22"/>
  <c r="D106" i="22"/>
  <c r="E106" i="22"/>
  <c r="F106" i="22"/>
  <c r="G106" i="22"/>
  <c r="C96" i="22"/>
  <c r="D96" i="22"/>
  <c r="E96" i="22"/>
  <c r="F96" i="22"/>
  <c r="G96" i="22"/>
  <c r="C97" i="22"/>
  <c r="D97" i="22"/>
  <c r="E97" i="22"/>
  <c r="F97" i="22"/>
  <c r="G97" i="22"/>
  <c r="G99" i="22" s="1"/>
  <c r="C98" i="22"/>
  <c r="D98" i="22"/>
  <c r="E98" i="22"/>
  <c r="F98" i="22"/>
  <c r="G98" i="22"/>
  <c r="C87" i="22"/>
  <c r="D87" i="22"/>
  <c r="E87" i="22"/>
  <c r="E93" i="22" s="1"/>
  <c r="F87" i="22"/>
  <c r="G87" i="22"/>
  <c r="C88" i="22"/>
  <c r="D88" i="22"/>
  <c r="E88" i="22"/>
  <c r="F88" i="22"/>
  <c r="G88" i="22"/>
  <c r="C89" i="22"/>
  <c r="D89" i="22"/>
  <c r="E89" i="22"/>
  <c r="F89" i="22"/>
  <c r="G89" i="22"/>
  <c r="C90" i="22"/>
  <c r="D90" i="22"/>
  <c r="E90" i="22"/>
  <c r="F90" i="22"/>
  <c r="G90" i="22"/>
  <c r="C91" i="22"/>
  <c r="D91" i="22"/>
  <c r="E91" i="22"/>
  <c r="F91" i="22"/>
  <c r="G91" i="22"/>
  <c r="C92" i="22"/>
  <c r="D92" i="22"/>
  <c r="E92" i="22"/>
  <c r="F92" i="22"/>
  <c r="G92" i="22"/>
  <c r="C76" i="22"/>
  <c r="D76" i="22"/>
  <c r="E76" i="22"/>
  <c r="F76" i="22"/>
  <c r="G76" i="22"/>
  <c r="C77" i="22"/>
  <c r="D77" i="22"/>
  <c r="E77" i="22"/>
  <c r="F77" i="22"/>
  <c r="G77" i="22"/>
  <c r="C78" i="22"/>
  <c r="D78" i="22"/>
  <c r="E78" i="22"/>
  <c r="F78" i="22"/>
  <c r="G78" i="22"/>
  <c r="G80" i="22" s="1"/>
  <c r="C79" i="22"/>
  <c r="D79" i="22"/>
  <c r="D80" i="22" s="1"/>
  <c r="E79" i="22"/>
  <c r="F79" i="22"/>
  <c r="F80" i="22" s="1"/>
  <c r="G79" i="22"/>
  <c r="C68" i="22"/>
  <c r="D68" i="22"/>
  <c r="E68" i="22"/>
  <c r="F68" i="22"/>
  <c r="G68" i="22"/>
  <c r="C69" i="22"/>
  <c r="D69" i="22"/>
  <c r="E69" i="22"/>
  <c r="F69" i="22"/>
  <c r="G69" i="22"/>
  <c r="C70" i="22"/>
  <c r="D70" i="22"/>
  <c r="E70" i="22"/>
  <c r="F70" i="22"/>
  <c r="G70" i="22"/>
  <c r="C71" i="22"/>
  <c r="D71" i="22"/>
  <c r="E71" i="22"/>
  <c r="F71" i="22"/>
  <c r="G71" i="22"/>
  <c r="C72" i="22"/>
  <c r="D72" i="22"/>
  <c r="E72" i="22"/>
  <c r="F72" i="22"/>
  <c r="G72" i="22"/>
  <c r="C53" i="22"/>
  <c r="D53" i="22"/>
  <c r="E53" i="22"/>
  <c r="F53" i="22"/>
  <c r="G53" i="22"/>
  <c r="C47" i="22"/>
  <c r="D47" i="22"/>
  <c r="E47" i="22"/>
  <c r="E49" i="22" s="1"/>
  <c r="F47" i="22"/>
  <c r="G47" i="22"/>
  <c r="G49" i="22" s="1"/>
  <c r="C48" i="22"/>
  <c r="D48" i="22"/>
  <c r="E48" i="22"/>
  <c r="F48" i="22"/>
  <c r="F49" i="22" s="1"/>
  <c r="G48" i="22"/>
  <c r="C24" i="22"/>
  <c r="D24" i="22"/>
  <c r="E24" i="22"/>
  <c r="F24" i="22"/>
  <c r="G24" i="22"/>
  <c r="C25" i="22"/>
  <c r="D25" i="22"/>
  <c r="E25" i="22"/>
  <c r="F25" i="22"/>
  <c r="G25" i="22"/>
  <c r="C26" i="22"/>
  <c r="D26" i="22"/>
  <c r="E26" i="22"/>
  <c r="F26" i="22"/>
  <c r="G26" i="22"/>
  <c r="C27" i="22"/>
  <c r="D27" i="22"/>
  <c r="E27" i="22"/>
  <c r="F27" i="22"/>
  <c r="G27" i="22"/>
  <c r="C28" i="22"/>
  <c r="D28" i="22"/>
  <c r="E28" i="22"/>
  <c r="F28" i="22"/>
  <c r="G28" i="22"/>
  <c r="C29" i="22"/>
  <c r="D29" i="22"/>
  <c r="E29" i="22"/>
  <c r="F29" i="22"/>
  <c r="G29" i="22"/>
  <c r="C30" i="22"/>
  <c r="D30" i="22"/>
  <c r="E30" i="22"/>
  <c r="F30" i="22"/>
  <c r="G30" i="22"/>
  <c r="C31" i="22"/>
  <c r="D31" i="22"/>
  <c r="E31" i="22"/>
  <c r="F31" i="22"/>
  <c r="G31" i="22"/>
  <c r="C32" i="22"/>
  <c r="D32" i="22"/>
  <c r="E32" i="22"/>
  <c r="F32" i="22"/>
  <c r="G32" i="22"/>
  <c r="C33" i="22"/>
  <c r="D33" i="22"/>
  <c r="E33" i="22"/>
  <c r="F33" i="22"/>
  <c r="G33" i="22"/>
  <c r="C34" i="22"/>
  <c r="D34" i="22"/>
  <c r="E34" i="22"/>
  <c r="F34" i="22"/>
  <c r="G34" i="22"/>
  <c r="C35" i="22"/>
  <c r="D35" i="22"/>
  <c r="E35" i="22"/>
  <c r="F35" i="22"/>
  <c r="G35" i="22"/>
  <c r="C36" i="22"/>
  <c r="D36" i="22"/>
  <c r="E36" i="22"/>
  <c r="F36" i="22"/>
  <c r="G36" i="22"/>
  <c r="C37" i="22"/>
  <c r="D37" i="22"/>
  <c r="E37" i="22"/>
  <c r="F37" i="22"/>
  <c r="G37" i="22"/>
  <c r="C38" i="22"/>
  <c r="D38" i="22"/>
  <c r="E38" i="22"/>
  <c r="F38" i="22"/>
  <c r="G38" i="22"/>
  <c r="C39" i="22"/>
  <c r="D39" i="22"/>
  <c r="E39" i="22"/>
  <c r="F39" i="22"/>
  <c r="G39" i="22"/>
  <c r="C40" i="22"/>
  <c r="D40" i="22"/>
  <c r="E40" i="22"/>
  <c r="F40" i="22"/>
  <c r="G40" i="22"/>
  <c r="C41" i="22"/>
  <c r="D41" i="22"/>
  <c r="E41" i="22"/>
  <c r="F41" i="22"/>
  <c r="G41" i="22"/>
  <c r="C42" i="22"/>
  <c r="D42" i="22"/>
  <c r="E42" i="22"/>
  <c r="F42" i="22"/>
  <c r="G42" i="22"/>
  <c r="C15" i="22"/>
  <c r="D15" i="22"/>
  <c r="E15" i="22"/>
  <c r="F15" i="22"/>
  <c r="G15" i="22"/>
  <c r="C16" i="22"/>
  <c r="D16" i="22"/>
  <c r="E16" i="22"/>
  <c r="F16" i="22"/>
  <c r="G16" i="22"/>
  <c r="C17" i="22"/>
  <c r="D17" i="22"/>
  <c r="E17" i="22"/>
  <c r="F17" i="22"/>
  <c r="G17" i="22"/>
  <c r="C18" i="22"/>
  <c r="D18" i="22"/>
  <c r="E18" i="22"/>
  <c r="F18" i="22"/>
  <c r="G18" i="22"/>
  <c r="C10" i="22"/>
  <c r="D10" i="22"/>
  <c r="D12" i="22" s="1"/>
  <c r="E10" i="22"/>
  <c r="F10" i="22"/>
  <c r="F12" i="22" s="1"/>
  <c r="G10" i="22"/>
  <c r="C11" i="22"/>
  <c r="D11" i="22"/>
  <c r="E11" i="22"/>
  <c r="E12" i="22" s="1"/>
  <c r="F11" i="22"/>
  <c r="G11" i="22"/>
  <c r="E80" i="22"/>
  <c r="E99" i="22"/>
  <c r="L93" i="22"/>
  <c r="L99" i="22"/>
  <c r="L107" i="22"/>
  <c r="L73" i="22"/>
  <c r="L78" i="22"/>
  <c r="L80" i="22" s="1"/>
  <c r="E101" i="22" l="1"/>
  <c r="H43" i="1"/>
  <c r="D109" i="1"/>
  <c r="H109" i="1"/>
  <c r="D19" i="22"/>
  <c r="F19" i="22"/>
  <c r="E43" i="22"/>
  <c r="L43" i="22" s="1"/>
  <c r="F73" i="22"/>
  <c r="F82" i="22" s="1"/>
  <c r="G73" i="22"/>
  <c r="G82" i="22" s="1"/>
  <c r="D73" i="22"/>
  <c r="D82" i="22" s="1"/>
  <c r="E73" i="22"/>
  <c r="E82" i="22" s="1"/>
  <c r="D93" i="22"/>
  <c r="F93" i="22"/>
  <c r="F109" i="22" s="1"/>
  <c r="G93" i="22"/>
  <c r="D99" i="22"/>
  <c r="D101" i="22" s="1"/>
  <c r="F99" i="22"/>
  <c r="G107" i="22"/>
  <c r="E107" i="22"/>
  <c r="E109" i="22" s="1"/>
  <c r="E51" i="1"/>
  <c r="E55" i="1" s="1"/>
  <c r="E57" i="1" s="1"/>
  <c r="H49" i="1"/>
  <c r="D82" i="1"/>
  <c r="G101" i="1"/>
  <c r="F43" i="22"/>
  <c r="F21" i="22"/>
  <c r="E19" i="22"/>
  <c r="E21" i="22" s="1"/>
  <c r="D21" i="1"/>
  <c r="D45" i="1" s="1"/>
  <c r="D51" i="1" s="1"/>
  <c r="D55" i="1" s="1"/>
  <c r="D57" i="1" s="1"/>
  <c r="H19" i="1"/>
  <c r="H21" i="1" s="1"/>
  <c r="H45" i="1" s="1"/>
  <c r="H51" i="1" s="1"/>
  <c r="H55" i="1" s="1"/>
  <c r="F101" i="1"/>
  <c r="G101" i="22"/>
  <c r="G109" i="22"/>
  <c r="F101" i="22"/>
  <c r="D21" i="22"/>
  <c r="G43" i="22"/>
  <c r="D43" i="22"/>
  <c r="L109" i="22"/>
  <c r="L82" i="22"/>
  <c r="L101" i="22"/>
  <c r="G12" i="22"/>
  <c r="G19" i="22"/>
  <c r="D49" i="22"/>
  <c r="G7" i="1"/>
  <c r="G7" i="22" s="1"/>
  <c r="H7" i="22" s="1"/>
  <c r="F7" i="22"/>
  <c r="F57" i="1"/>
  <c r="G57" i="1" s="1"/>
  <c r="E101" i="1"/>
  <c r="F109" i="1"/>
  <c r="G109" i="1"/>
  <c r="E7" i="22"/>
  <c r="D45" i="22" l="1"/>
  <c r="D109" i="22"/>
  <c r="E45" i="22"/>
  <c r="E51" i="22" s="1"/>
  <c r="E55" i="22" s="1"/>
  <c r="F45" i="22"/>
  <c r="F51" i="22" s="1"/>
  <c r="F55" i="22" s="1"/>
  <c r="D51" i="22"/>
  <c r="D55" i="22" s="1"/>
  <c r="D57" i="22" s="1"/>
  <c r="E57" i="22" s="1"/>
  <c r="G21" i="22"/>
  <c r="G45" i="22" s="1"/>
  <c r="G51" i="22" s="1"/>
  <c r="G55" i="22" s="1"/>
  <c r="H98" i="22"/>
  <c r="H11" i="22"/>
  <c r="H25" i="22"/>
  <c r="H29" i="22"/>
  <c r="H33" i="22"/>
  <c r="H37" i="22"/>
  <c r="H41" i="22"/>
  <c r="H70" i="22"/>
  <c r="H76" i="22"/>
  <c r="H89" i="22"/>
  <c r="H104" i="22"/>
  <c r="H10" i="22"/>
  <c r="H27" i="22"/>
  <c r="H35" i="22"/>
  <c r="H68" i="22"/>
  <c r="H78" i="22"/>
  <c r="H91" i="22"/>
  <c r="H106" i="22"/>
  <c r="H97" i="22"/>
  <c r="H18" i="22"/>
  <c r="H28" i="22"/>
  <c r="H32" i="22"/>
  <c r="H36" i="22"/>
  <c r="H40" i="22"/>
  <c r="H48" i="22"/>
  <c r="H69" i="22"/>
  <c r="H79" i="22"/>
  <c r="H88" i="22"/>
  <c r="H92" i="22"/>
  <c r="H103" i="22"/>
  <c r="H24" i="22"/>
  <c r="H17" i="22"/>
  <c r="H31" i="22"/>
  <c r="H39" i="22"/>
  <c r="H72" i="22"/>
  <c r="H87" i="22"/>
  <c r="H15" i="22"/>
  <c r="H96" i="22"/>
  <c r="H99" i="22" s="1"/>
  <c r="H47" i="22"/>
  <c r="H16" i="22"/>
  <c r="H26" i="22"/>
  <c r="H30" i="22"/>
  <c r="H34" i="22"/>
  <c r="H38" i="22"/>
  <c r="H42" i="22"/>
  <c r="H53" i="22"/>
  <c r="H71" i="22"/>
  <c r="H77" i="22"/>
  <c r="H90" i="22"/>
  <c r="H105" i="22"/>
  <c r="I7" i="22"/>
  <c r="H57" i="1"/>
  <c r="F57" i="22" l="1"/>
  <c r="G57" i="22" s="1"/>
  <c r="H80" i="22"/>
  <c r="H19" i="22"/>
  <c r="I48" i="22"/>
  <c r="I47" i="22"/>
  <c r="I42" i="22"/>
  <c r="I41" i="22"/>
  <c r="I40" i="22"/>
  <c r="I39" i="22"/>
  <c r="I38" i="22"/>
  <c r="I37" i="22"/>
  <c r="I36" i="22"/>
  <c r="I35" i="22"/>
  <c r="I34" i="22"/>
  <c r="I33" i="22"/>
  <c r="I32" i="22"/>
  <c r="I31" i="22"/>
  <c r="I30" i="22"/>
  <c r="I29" i="22"/>
  <c r="I28" i="22"/>
  <c r="I27" i="22"/>
  <c r="I26" i="22"/>
  <c r="I25" i="22"/>
  <c r="I18" i="22"/>
  <c r="I17" i="22"/>
  <c r="I16" i="22"/>
  <c r="I106" i="22"/>
  <c r="I98" i="22"/>
  <c r="I91" i="22"/>
  <c r="I87" i="22"/>
  <c r="I76" i="22"/>
  <c r="I69" i="22"/>
  <c r="I24" i="22"/>
  <c r="I89" i="22"/>
  <c r="I78" i="22"/>
  <c r="I11" i="22"/>
  <c r="I15" i="22"/>
  <c r="I88" i="22"/>
  <c r="I77" i="22"/>
  <c r="I70" i="22"/>
  <c r="I10" i="22"/>
  <c r="J7" i="22"/>
  <c r="I105" i="22"/>
  <c r="I97" i="22"/>
  <c r="I90" i="22"/>
  <c r="I79" i="22"/>
  <c r="I72" i="22"/>
  <c r="I68" i="22"/>
  <c r="I53" i="22"/>
  <c r="I104" i="22"/>
  <c r="I96" i="22"/>
  <c r="I71" i="22"/>
  <c r="I103" i="22"/>
  <c r="I92" i="22"/>
  <c r="H49" i="22"/>
  <c r="H43" i="22"/>
  <c r="H107" i="22"/>
  <c r="H73" i="22"/>
  <c r="H82" i="22" s="1"/>
  <c r="H12" i="22"/>
  <c r="H21" i="22" s="1"/>
  <c r="H93" i="22"/>
  <c r="I99" i="22" l="1"/>
  <c r="I12" i="22"/>
  <c r="I21" i="22" s="1"/>
  <c r="I45" i="22" s="1"/>
  <c r="I51" i="22" s="1"/>
  <c r="I55" i="22" s="1"/>
  <c r="I19" i="22"/>
  <c r="I107" i="22"/>
  <c r="I43" i="22"/>
  <c r="I49" i="22"/>
  <c r="I80" i="22"/>
  <c r="H109" i="22"/>
  <c r="H101" i="22"/>
  <c r="H45" i="22"/>
  <c r="H51" i="22" s="1"/>
  <c r="H55" i="22" s="1"/>
  <c r="H57" i="22" s="1"/>
  <c r="I73" i="22"/>
  <c r="J53" i="22"/>
  <c r="J105" i="22"/>
  <c r="J97" i="22"/>
  <c r="J90" i="22"/>
  <c r="J79" i="22"/>
  <c r="J72" i="22"/>
  <c r="J68" i="22"/>
  <c r="J15" i="22"/>
  <c r="J92" i="22"/>
  <c r="J70" i="22"/>
  <c r="J41" i="22"/>
  <c r="J33" i="22"/>
  <c r="J29" i="22"/>
  <c r="J25" i="22"/>
  <c r="J16" i="22"/>
  <c r="J98" i="22"/>
  <c r="J91" i="22"/>
  <c r="J104" i="22"/>
  <c r="J96" i="22"/>
  <c r="J89" i="22"/>
  <c r="J78" i="22"/>
  <c r="J80" i="22" s="1"/>
  <c r="J71" i="22"/>
  <c r="J11" i="22"/>
  <c r="J103" i="22"/>
  <c r="J88" i="22"/>
  <c r="J77" i="22"/>
  <c r="J10" i="22"/>
  <c r="J12" i="22" s="1"/>
  <c r="J42" i="22"/>
  <c r="J32" i="22"/>
  <c r="J28" i="22"/>
  <c r="J18" i="22"/>
  <c r="J106" i="22"/>
  <c r="J87" i="22"/>
  <c r="J69" i="22"/>
  <c r="J24" i="22"/>
  <c r="K7" i="22"/>
  <c r="J48" i="22"/>
  <c r="J47" i="22"/>
  <c r="J40" i="22"/>
  <c r="J39" i="22"/>
  <c r="J38" i="22"/>
  <c r="J37" i="22"/>
  <c r="J36" i="22"/>
  <c r="J35" i="22"/>
  <c r="J34" i="22"/>
  <c r="J31" i="22"/>
  <c r="J30" i="22"/>
  <c r="J27" i="22"/>
  <c r="J26" i="22"/>
  <c r="J17" i="22"/>
  <c r="J76" i="22"/>
  <c r="I93" i="22"/>
  <c r="J99" i="22" l="1"/>
  <c r="J93" i="22"/>
  <c r="J101" i="22" s="1"/>
  <c r="I57" i="22"/>
  <c r="J49" i="22"/>
  <c r="J43" i="22"/>
  <c r="J73" i="22"/>
  <c r="J82" i="22" s="1"/>
  <c r="I82" i="22"/>
  <c r="I101" i="22"/>
  <c r="I109" i="22"/>
  <c r="K104" i="22"/>
  <c r="K96" i="22"/>
  <c r="K89" i="22"/>
  <c r="K78" i="22"/>
  <c r="K71" i="22"/>
  <c r="K11" i="22"/>
  <c r="L11" i="22" s="1"/>
  <c r="K15" i="22"/>
  <c r="K10" i="22"/>
  <c r="K53" i="22"/>
  <c r="L53" i="22" s="1"/>
  <c r="K48" i="22"/>
  <c r="L48" i="22" s="1"/>
  <c r="K47" i="22"/>
  <c r="K49" i="22" s="1"/>
  <c r="K42" i="22"/>
  <c r="K40" i="22"/>
  <c r="L40" i="22" s="1"/>
  <c r="K38" i="22"/>
  <c r="L38" i="22" s="1"/>
  <c r="K36" i="22"/>
  <c r="K34" i="22"/>
  <c r="L34" i="22" s="1"/>
  <c r="K33" i="22"/>
  <c r="L33" i="22" s="1"/>
  <c r="K31" i="22"/>
  <c r="L31" i="22" s="1"/>
  <c r="K28" i="22"/>
  <c r="L28" i="22" s="1"/>
  <c r="K26" i="22"/>
  <c r="L26" i="22" s="1"/>
  <c r="K18" i="22"/>
  <c r="L18" i="22" s="1"/>
  <c r="K106" i="22"/>
  <c r="K98" i="22"/>
  <c r="K87" i="22"/>
  <c r="K76" i="22"/>
  <c r="K68" i="22"/>
  <c r="K103" i="22"/>
  <c r="K92" i="22"/>
  <c r="K88" i="22"/>
  <c r="K77" i="22"/>
  <c r="K70" i="22"/>
  <c r="K41" i="22"/>
  <c r="L41" i="22" s="1"/>
  <c r="K39" i="22"/>
  <c r="L39" i="22" s="1"/>
  <c r="K37" i="22"/>
  <c r="L37" i="22" s="1"/>
  <c r="K35" i="22"/>
  <c r="L35" i="22" s="1"/>
  <c r="K32" i="22"/>
  <c r="L32" i="22" s="1"/>
  <c r="K30" i="22"/>
  <c r="L30" i="22" s="1"/>
  <c r="K29" i="22"/>
  <c r="L29" i="22" s="1"/>
  <c r="K27" i="22"/>
  <c r="L27" i="22" s="1"/>
  <c r="K25" i="22"/>
  <c r="L25" i="22" s="1"/>
  <c r="K17" i="22"/>
  <c r="L17" i="22" s="1"/>
  <c r="K16" i="22"/>
  <c r="L16" i="22" s="1"/>
  <c r="K91" i="22"/>
  <c r="K69" i="22"/>
  <c r="K24" i="22"/>
  <c r="K97" i="22"/>
  <c r="K90" i="22"/>
  <c r="K79" i="22"/>
  <c r="K72" i="22"/>
  <c r="K105" i="22"/>
  <c r="L36" i="22"/>
  <c r="L42" i="22"/>
  <c r="J107" i="22"/>
  <c r="J19" i="22"/>
  <c r="J21" i="22" s="1"/>
  <c r="L15" i="22"/>
  <c r="J109" i="22" l="1"/>
  <c r="J45" i="22"/>
  <c r="J51" i="22" s="1"/>
  <c r="J55" i="22" s="1"/>
  <c r="J57" i="22" s="1"/>
  <c r="K93" i="22"/>
  <c r="L19" i="22"/>
  <c r="K107" i="22"/>
  <c r="K19" i="22"/>
  <c r="L47" i="22"/>
  <c r="L49" i="22" s="1"/>
  <c r="K80" i="22"/>
  <c r="K43" i="22"/>
  <c r="L24" i="22"/>
  <c r="K12" i="22"/>
  <c r="L10" i="22"/>
  <c r="L12" i="22" s="1"/>
  <c r="K73" i="22"/>
  <c r="K99" i="22"/>
  <c r="K21" i="22" l="1"/>
  <c r="K45" i="22" s="1"/>
  <c r="K51" i="22" s="1"/>
  <c r="K55" i="22" s="1"/>
  <c r="K57" i="22" s="1"/>
  <c r="K109" i="22"/>
  <c r="L21" i="22"/>
  <c r="L45" i="22" s="1"/>
  <c r="L51" i="22" s="1"/>
  <c r="L55" i="22" s="1"/>
  <c r="L57" i="22" s="1"/>
  <c r="K101" i="22"/>
  <c r="K82" i="22"/>
</calcChain>
</file>

<file path=xl/comments1.xml><?xml version="1.0" encoding="utf-8"?>
<comments xmlns="http://schemas.openxmlformats.org/spreadsheetml/2006/main">
  <authors>
    <author>Author</author>
  </authors>
  <commentList>
    <comment ref="C6" authorId="0" shapeId="0">
      <text>
        <r>
          <rPr>
            <sz val="8"/>
            <color indexed="81"/>
            <rFont val="Arial"/>
            <family val="2"/>
          </rPr>
          <t>This is like a moving picture of how well the business is doing in terms of sales, costs, and profitability, usually prepared on a monthly basis but covering an accounting period of one year. This can be compared to the speedometer in the car, which constantly changes as the car progresses on its journey. 
The Income Statement and Balance Sheet monitor the day-to-day performance of the business and gives the businessperson the information needed to identify the areas where corrective action should be taken (the equivalent of slowing down and taking notice of the road signs).</t>
        </r>
      </text>
    </comment>
    <comment ref="C7" authorId="0" shapeId="0">
      <text>
        <r>
          <rPr>
            <sz val="8"/>
            <color indexed="81"/>
            <rFont val="Arial"/>
            <family val="2"/>
          </rPr>
          <t>This template provides an Income Statement and Balance Sheet. Please note that this type of layout is for management purposes only, rather than for the year-end filing of accounts. 
The shaded cells contain formulas to perform automatic calculations on your data. Do not enter data into these cells because doing so will erase the formulas in them.</t>
        </r>
      </text>
    </comment>
    <comment ref="D7" authorId="0" shapeId="0">
      <text>
        <r>
          <rPr>
            <sz val="8"/>
            <color indexed="81"/>
            <rFont val="Arial"/>
            <family val="2"/>
          </rPr>
          <t>Enter a Year (Format:1999) or a number (1,2, etc.) in this cell.</t>
        </r>
      </text>
    </comment>
    <comment ref="C62" authorId="0" shapeId="0">
      <text>
        <r>
          <rPr>
            <sz val="8"/>
            <color indexed="81"/>
            <rFont val="Tahoma"/>
            <family val="2"/>
          </rPr>
          <t>Entrepreneurs need a method of periodically measuring the growth and development of their venture.
The balance sheet is a "snapshot" which shows where the money came from to fund the business and where it was spent at a fixed point in time, usually at yearly intervals. The "where it came from" will usually include loans received to date (both long and short term), common stock, and the income generated to date. 
The "where it went to" will usually include cash in the bank, accounts receivable, inventories, and fixed assets. The parallel in driving would be the odometer, which measures the absolute distance the car has traveled, as opposed to the relative or changing performance measurement offered by the speedometer.</t>
        </r>
        <r>
          <rPr>
            <b/>
            <sz val="8"/>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C6" authorId="0" shapeId="0">
      <text>
        <r>
          <rPr>
            <sz val="8"/>
            <color indexed="81"/>
            <rFont val="Arial"/>
            <family val="2"/>
          </rPr>
          <t>This is the "Forecast Analysis" worksheet. This sheet can not be overemphasized in importance. Based on 4 periods of actual data, it forecasts the condition of a company out to 4 financial periods.
Combined with  other analysis sheets, it tells a loan officer, venture capitalist, Small Business Administration, etc. the success trend of your business.</t>
        </r>
      </text>
    </comment>
    <comment ref="C62" authorId="0" shapeId="0">
      <text>
        <r>
          <rPr>
            <sz val="8"/>
            <color indexed="81"/>
            <rFont val="Arial"/>
            <family val="2"/>
          </rPr>
          <t xml:space="preserve">Entrepreneurs need a method of periodically measuring the growth and development of their venture.
The balance sheet is a "snapshot" which shows where the money came from to fund the business and where it was spent at a fixed point in time, usually at yearly intervals. The "where it came from" will usually include loans received to date (both long and short term), common stock, and the income generated to date. 
The "where it went to" will usually include cash in the bank, accounts receivable, inventories, and fixed assets. The parallel in driving would be the odometer, which measures the absolute distance the car has traveled, as opposed to the relative or changing performance measurement offered by the speedometer.
</t>
        </r>
      </text>
    </comment>
    <comment ref="C63" authorId="0" shapeId="0">
      <text>
        <r>
          <rPr>
            <sz val="8"/>
            <color indexed="81"/>
            <rFont val="Arial"/>
            <family val="2"/>
          </rPr>
          <t>This worksheet provides a balance sheet. Please note that this type of layout is for management purposes only, rather than for the year-end filing of accounts. 
You can customize the form by changing the row labels or adding rows.
To add a row, select one of the rows labeled "Other," click Insert on the Excel menu bar, and then click Rows. 
The cells displaying zeros contain formulas to perform automatic calculations on the data you enter. Do not enter data into these cells because doing so will erase the formulas in them.</t>
        </r>
      </text>
    </comment>
  </commentList>
</comments>
</file>

<file path=xl/sharedStrings.xml><?xml version="1.0" encoding="utf-8"?>
<sst xmlns="http://schemas.openxmlformats.org/spreadsheetml/2006/main" count="125" uniqueCount="82">
  <si>
    <t>Interest Expense</t>
  </si>
  <si>
    <t>Total Liabilities</t>
  </si>
  <si>
    <t>Balance Sheet - Years 1 to 4</t>
  </si>
  <si>
    <t>Notes Receivable</t>
  </si>
  <si>
    <t>Forecast Analysis - Income Statement</t>
  </si>
  <si>
    <t>Forecast Analysis - Balance Sheet</t>
  </si>
  <si>
    <t>Four Year</t>
  </si>
  <si>
    <t>Totals</t>
  </si>
  <si>
    <t>Sales</t>
  </si>
  <si>
    <t>Materials</t>
  </si>
  <si>
    <t>Total Cost of Goods Sold</t>
  </si>
  <si>
    <t>Gross Profit</t>
  </si>
  <si>
    <t>Advertising</t>
  </si>
  <si>
    <t>Depreciation</t>
  </si>
  <si>
    <t>Other</t>
  </si>
  <si>
    <r>
      <t>Less</t>
    </r>
    <r>
      <rPr>
        <b/>
        <sz val="8"/>
        <color indexed="8"/>
        <rFont val="Tahoma"/>
        <family val="2"/>
      </rPr>
      <t xml:space="preserve"> Cost of Goods Sold</t>
    </r>
  </si>
  <si>
    <t>Labor</t>
  </si>
  <si>
    <t>Overhead</t>
  </si>
  <si>
    <t>Rent</t>
  </si>
  <si>
    <t>Utilities</t>
  </si>
  <si>
    <t>Travel</t>
  </si>
  <si>
    <t>Telephone</t>
  </si>
  <si>
    <t>Postage</t>
  </si>
  <si>
    <t>Insurance</t>
  </si>
  <si>
    <t>Operating Expenses</t>
  </si>
  <si>
    <t>Total Operating Expenses</t>
  </si>
  <si>
    <t>Operating Income</t>
  </si>
  <si>
    <t>Income Taxes</t>
  </si>
  <si>
    <t>Net Income (Loss)</t>
  </si>
  <si>
    <t>Cumulative Net Income (Loss)</t>
  </si>
  <si>
    <t>Total Nonoperating Income (Expense)</t>
  </si>
  <si>
    <t>Total Sales</t>
  </si>
  <si>
    <t>Income (Loss) Before Taxes</t>
  </si>
  <si>
    <t>Salaries and wages</t>
  </si>
  <si>
    <t>Employee benefits</t>
  </si>
  <si>
    <t>Payroll taxes</t>
  </si>
  <si>
    <t>Repairs and maintenance</t>
  </si>
  <si>
    <t>Office supplies</t>
  </si>
  <si>
    <t>Marketing/promotion</t>
  </si>
  <si>
    <t>Professional fees</t>
  </si>
  <si>
    <t>Training and development</t>
  </si>
  <si>
    <t>Bank charges</t>
  </si>
  <si>
    <t>Interest income (expense)</t>
  </si>
  <si>
    <t>Other income (expense)</t>
  </si>
  <si>
    <t>Opening</t>
  </si>
  <si>
    <t>ASSETS</t>
  </si>
  <si>
    <t>Current Assets</t>
  </si>
  <si>
    <t>Cash</t>
  </si>
  <si>
    <t>Accounts receivable, net</t>
  </si>
  <si>
    <t>Inventory</t>
  </si>
  <si>
    <t>Total Current Assets</t>
  </si>
  <si>
    <t>Long-Term Assets</t>
  </si>
  <si>
    <t>Property, plant, and equipment</t>
  </si>
  <si>
    <t>Less accumulated depreciation</t>
  </si>
  <si>
    <t>Net property, plant, and equipment</t>
  </si>
  <si>
    <t>Other long-term assets</t>
  </si>
  <si>
    <t>Total Long-Term Assets</t>
  </si>
  <si>
    <t>Total Assets</t>
  </si>
  <si>
    <t>LIABILITIES AND SHAREHOLDERS' EQUITY</t>
  </si>
  <si>
    <t>Current Liabilities</t>
  </si>
  <si>
    <t>Short-term debt</t>
  </si>
  <si>
    <t>Current maturities of long-term debt</t>
  </si>
  <si>
    <t>Accounts payable</t>
  </si>
  <si>
    <t>Income taxes payable</t>
  </si>
  <si>
    <t>Accrued liabilities</t>
  </si>
  <si>
    <t>Total Current Liabilities</t>
  </si>
  <si>
    <t>Long-Term Liabilities</t>
  </si>
  <si>
    <t>Long-term debt less current maturities</t>
  </si>
  <si>
    <t>Deferred income taxes</t>
  </si>
  <si>
    <t>Other long-term liabilities</t>
  </si>
  <si>
    <t>Total Long-Term Liabilities</t>
  </si>
  <si>
    <t>Shareholders' Equity</t>
  </si>
  <si>
    <t>Common stock</t>
  </si>
  <si>
    <t>Additional paid-in capital</t>
  </si>
  <si>
    <t>Retained earnings</t>
  </si>
  <si>
    <t>Total Shareholders' Equity</t>
  </si>
  <si>
    <t>Total Liabilities and Shareholders' Equity</t>
  </si>
  <si>
    <t>Year 1</t>
  </si>
  <si>
    <t>Year 2</t>
  </si>
  <si>
    <t>Year 3</t>
  </si>
  <si>
    <t>Year 4</t>
  </si>
  <si>
    <t>Data Entry For Financial Forecast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</si>
</sst>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quot;$&quot;#,##0\)"/>
    <numFmt numFmtId="165" formatCode="_(&quot;$&quot;* #,##0.00_);_(&quot;$&quot;* \(#,##0.00\);_(&quot;$&quot;* &quot;-&quot;??_);_(@_)"/>
    <numFmt numFmtId="166" formatCode="_(* #,##0.00_);_(* \(#,##0.00\);_(* &quot;-&quot;??_);_(@_)"/>
    <numFmt numFmtId="167" formatCode="&quot;£&quot;#,##0.00;\-&quot;£&quot;#,##0.00"/>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s>
  <fonts count="47" x14ac:knownFonts="1">
    <font>
      <sz val="10"/>
      <name val="Arial"/>
    </font>
    <font>
      <sz val="10"/>
      <name val="Arial"/>
      <family val="2"/>
    </font>
    <font>
      <sz val="8"/>
      <name val="Verdana"/>
      <family val="2"/>
    </font>
    <font>
      <b/>
      <sz val="8"/>
      <color indexed="9"/>
      <name val="Tahoma"/>
      <family val="2"/>
    </font>
    <font>
      <b/>
      <sz val="8"/>
      <color indexed="8"/>
      <name val="Tahoma"/>
      <family val="2"/>
    </font>
    <font>
      <sz val="8"/>
      <name val="Tahoma"/>
      <family val="2"/>
    </font>
    <font>
      <sz val="10"/>
      <color indexed="9"/>
      <name val="Arial"/>
      <family val="2"/>
    </font>
    <font>
      <b/>
      <i/>
      <sz val="8"/>
      <color indexed="8"/>
      <name val="Tahoma"/>
      <family val="2"/>
    </font>
    <font>
      <b/>
      <sz val="11"/>
      <color indexed="23"/>
      <name val="Verdana"/>
      <family val="2"/>
    </font>
    <font>
      <sz val="8"/>
      <color indexed="10"/>
      <name val="Tahoma"/>
      <family val="2"/>
    </font>
    <font>
      <sz val="10"/>
      <color indexed="8"/>
      <name val="Arial"/>
      <family val="2"/>
    </font>
    <font>
      <sz val="8"/>
      <color indexed="8"/>
      <name val="Tahoma"/>
      <family val="2"/>
    </font>
    <font>
      <b/>
      <sz val="8"/>
      <name val="Tahoma"/>
      <family val="2"/>
    </font>
    <font>
      <b/>
      <sz val="8"/>
      <color indexed="81"/>
      <name val="Tahoma"/>
      <family val="2"/>
    </font>
    <font>
      <b/>
      <i/>
      <sz val="16"/>
      <color indexed="16"/>
      <name val="Times New Roman"/>
      <family val="1"/>
    </font>
    <font>
      <sz val="8"/>
      <color indexed="81"/>
      <name val="Arial"/>
      <family val="2"/>
    </font>
    <font>
      <sz val="8"/>
      <color indexed="81"/>
      <name val="Tahoma"/>
      <family val="2"/>
    </font>
    <font>
      <u/>
      <sz val="10"/>
      <color indexed="12"/>
      <name val="Arial"/>
      <family val="2"/>
    </font>
    <font>
      <u/>
      <sz val="12"/>
      <color indexed="12"/>
      <name val="Arial"/>
      <family val="2"/>
    </font>
    <font>
      <sz val="8"/>
      <name val="Times New Roman"/>
      <family val="1"/>
    </font>
    <font>
      <sz val="10"/>
      <name val="Helv"/>
    </font>
    <font>
      <b/>
      <sz val="9"/>
      <name val="Arial"/>
      <family val="2"/>
    </font>
    <font>
      <b/>
      <sz val="18"/>
      <name val="Arial"/>
      <family val="2"/>
    </font>
    <font>
      <b/>
      <sz val="12"/>
      <name val="Arial"/>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b/>
      <i/>
      <sz val="16"/>
      <color theme="0"/>
      <name val="Times New Roman"/>
      <family val="1"/>
    </font>
    <font>
      <i/>
      <sz val="16"/>
      <color theme="0"/>
      <name val="Times New Roman"/>
      <family val="1"/>
    </font>
    <font>
      <sz val="16"/>
      <color theme="0"/>
      <name val="Arial"/>
      <family val="2"/>
    </font>
    <font>
      <sz val="16"/>
      <color theme="0"/>
      <name val="Verdana"/>
      <family val="2"/>
    </font>
  </fonts>
  <fills count="31">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47"/>
        <bgColor indexed="64"/>
      </patternFill>
    </fill>
    <fill>
      <patternFill patternType="solid">
        <fgColor indexed="47"/>
        <bgColor indexed="9"/>
      </patternFill>
    </fill>
    <fill>
      <patternFill patternType="solid">
        <fgColor indexed="44"/>
        <bgColor indexed="9"/>
      </patternFill>
    </fill>
    <fill>
      <patternFill patternType="solid">
        <fgColor rgb="FF002060"/>
        <bgColor indexed="64"/>
      </patternFill>
    </fill>
  </fills>
  <borders count="8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55"/>
      </left>
      <right style="thin">
        <color indexed="55"/>
      </right>
      <top/>
      <bottom/>
      <diagonal/>
    </border>
    <border>
      <left style="thin">
        <color indexed="64"/>
      </left>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55"/>
      </left>
      <right style="thin">
        <color indexed="64"/>
      </right>
      <top/>
      <bottom/>
      <diagonal/>
    </border>
    <border>
      <left style="thin">
        <color indexed="55"/>
      </left>
      <right style="thin">
        <color indexed="55"/>
      </right>
      <top style="medium">
        <color indexed="8"/>
      </top>
      <bottom/>
      <diagonal/>
    </border>
    <border>
      <left style="thin">
        <color indexed="55"/>
      </left>
      <right style="thin">
        <color indexed="64"/>
      </right>
      <top style="medium">
        <color indexed="8"/>
      </top>
      <bottom/>
      <diagonal/>
    </border>
    <border>
      <left style="thin">
        <color indexed="64"/>
      </left>
      <right/>
      <top style="medium">
        <color indexed="64"/>
      </top>
      <bottom/>
      <diagonal/>
    </border>
    <border>
      <left style="thin">
        <color indexed="55"/>
      </left>
      <right style="thin">
        <color indexed="55"/>
      </right>
      <top style="medium">
        <color indexed="64"/>
      </top>
      <bottom/>
      <diagonal/>
    </border>
    <border>
      <left style="thin">
        <color indexed="55"/>
      </left>
      <right style="thin">
        <color indexed="64"/>
      </right>
      <top style="medium">
        <color indexed="64"/>
      </top>
      <bottom/>
      <diagonal/>
    </border>
    <border>
      <left style="thin">
        <color indexed="64"/>
      </left>
      <right/>
      <top/>
      <bottom style="medium">
        <color indexed="64"/>
      </bottom>
      <diagonal/>
    </border>
    <border>
      <left style="thin">
        <color indexed="55"/>
      </left>
      <right style="thin">
        <color indexed="55"/>
      </right>
      <top/>
      <bottom style="medium">
        <color indexed="64"/>
      </bottom>
      <diagonal/>
    </border>
    <border>
      <left style="thin">
        <color indexed="55"/>
      </left>
      <right style="thin">
        <color indexed="64"/>
      </right>
      <top/>
      <bottom style="medium">
        <color indexed="64"/>
      </bottom>
      <diagonal/>
    </border>
    <border>
      <left style="thin">
        <color indexed="64"/>
      </left>
      <right style="thin">
        <color indexed="55"/>
      </right>
      <top/>
      <bottom/>
      <diagonal/>
    </border>
    <border>
      <left style="thin">
        <color indexed="55"/>
      </left>
      <right style="thin">
        <color indexed="55"/>
      </right>
      <top/>
      <bottom style="medium">
        <color indexed="8"/>
      </bottom>
      <diagonal/>
    </border>
    <border>
      <left style="thin">
        <color indexed="64"/>
      </left>
      <right style="thin">
        <color indexed="55"/>
      </right>
      <top style="medium">
        <color indexed="64"/>
      </top>
      <bottom style="medium">
        <color indexed="64"/>
      </bottom>
      <diagonal/>
    </border>
    <border>
      <left style="thin">
        <color indexed="64"/>
      </left>
      <right/>
      <top style="thin">
        <color indexed="55"/>
      </top>
      <bottom style="thin">
        <color indexed="55"/>
      </bottom>
      <diagonal/>
    </border>
    <border>
      <left style="thin">
        <color indexed="55"/>
      </left>
      <right style="thin">
        <color indexed="55"/>
      </right>
      <top style="thin">
        <color indexed="55"/>
      </top>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64"/>
      </left>
      <right/>
      <top style="thin">
        <color indexed="55"/>
      </top>
      <bottom/>
      <diagonal/>
    </border>
    <border>
      <left style="thin">
        <color indexed="64"/>
      </left>
      <right style="thin">
        <color indexed="55"/>
      </right>
      <top style="thin">
        <color indexed="55"/>
      </top>
      <bottom style="medium">
        <color indexed="64"/>
      </bottom>
      <diagonal/>
    </border>
    <border>
      <left style="thin">
        <color indexed="55"/>
      </left>
      <right/>
      <top/>
      <bottom/>
      <diagonal/>
    </border>
    <border>
      <left style="thin">
        <color indexed="55"/>
      </left>
      <right/>
      <top/>
      <bottom style="thin">
        <color indexed="55"/>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right style="thin">
        <color indexed="55"/>
      </right>
      <top/>
      <bottom/>
      <diagonal/>
    </border>
    <border>
      <left style="thin">
        <color indexed="64"/>
      </left>
      <right style="thin">
        <color indexed="55"/>
      </right>
      <top/>
      <bottom style="thin">
        <color indexed="55"/>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55"/>
      </left>
      <right style="thin">
        <color indexed="55"/>
      </right>
      <top style="thin">
        <color indexed="8"/>
      </top>
      <bottom/>
      <diagonal/>
    </border>
    <border>
      <left style="thin">
        <color indexed="55"/>
      </left>
      <right style="thin">
        <color indexed="55"/>
      </right>
      <top style="medium">
        <color indexed="64"/>
      </top>
      <bottom style="medium">
        <color indexed="64"/>
      </bottom>
      <diagonal/>
    </border>
    <border>
      <left style="thin">
        <color indexed="55"/>
      </left>
      <right style="thin">
        <color indexed="55"/>
      </right>
      <top style="medium">
        <color indexed="8"/>
      </top>
      <bottom style="medium">
        <color indexed="8"/>
      </bottom>
      <diagonal/>
    </border>
    <border>
      <left style="thin">
        <color indexed="55"/>
      </left>
      <right style="thin">
        <color indexed="64"/>
      </right>
      <top style="medium">
        <color indexed="8"/>
      </top>
      <bottom style="medium">
        <color indexed="8"/>
      </bottom>
      <diagonal/>
    </border>
    <border>
      <left style="thin">
        <color indexed="55"/>
      </left>
      <right style="thin">
        <color indexed="64"/>
      </right>
      <top style="thin">
        <color indexed="55"/>
      </top>
      <bottom style="thin">
        <color indexed="55"/>
      </bottom>
      <diagonal/>
    </border>
    <border>
      <left style="thin">
        <color indexed="64"/>
      </left>
      <right/>
      <top style="medium">
        <color indexed="64"/>
      </top>
      <bottom style="medium">
        <color indexed="64"/>
      </bottom>
      <diagonal/>
    </border>
    <border>
      <left style="thin">
        <color indexed="55"/>
      </left>
      <right style="thin">
        <color indexed="64"/>
      </right>
      <top style="medium">
        <color indexed="64"/>
      </top>
      <bottom style="medium">
        <color indexed="64"/>
      </bottom>
      <diagonal/>
    </border>
    <border>
      <left style="thin">
        <color indexed="55"/>
      </left>
      <right style="thin">
        <color indexed="64"/>
      </right>
      <top/>
      <bottom style="medium">
        <color indexed="8"/>
      </bottom>
      <diagonal/>
    </border>
    <border>
      <left style="thin">
        <color indexed="8"/>
      </left>
      <right/>
      <top/>
      <bottom/>
      <diagonal/>
    </border>
    <border>
      <left style="thin">
        <color indexed="55"/>
      </left>
      <right style="thin">
        <color indexed="64"/>
      </right>
      <top style="thin">
        <color indexed="8"/>
      </top>
      <bottom/>
      <diagonal/>
    </border>
    <border>
      <left style="thin">
        <color indexed="64"/>
      </left>
      <right style="thin">
        <color indexed="55"/>
      </right>
      <top/>
      <bottom style="medium">
        <color indexed="64"/>
      </bottom>
      <diagonal/>
    </border>
    <border>
      <left style="thick">
        <color indexed="55"/>
      </left>
      <right style="thin">
        <color indexed="55"/>
      </right>
      <top style="thin">
        <color indexed="8"/>
      </top>
      <bottom/>
      <diagonal/>
    </border>
    <border>
      <left style="thin">
        <color indexed="55"/>
      </left>
      <right style="thin">
        <color indexed="8"/>
      </right>
      <top style="thin">
        <color indexed="8"/>
      </top>
      <bottom/>
      <diagonal/>
    </border>
    <border>
      <left style="thin">
        <color indexed="55"/>
      </left>
      <right/>
      <top/>
      <bottom style="medium">
        <color indexed="8"/>
      </bottom>
      <diagonal/>
    </border>
    <border>
      <left style="thick">
        <color indexed="55"/>
      </left>
      <right style="thin">
        <color indexed="55"/>
      </right>
      <top/>
      <bottom style="medium">
        <color indexed="8"/>
      </bottom>
      <diagonal/>
    </border>
    <border>
      <left style="thin">
        <color indexed="55"/>
      </left>
      <right/>
      <top style="medium">
        <color indexed="8"/>
      </top>
      <bottom/>
      <diagonal/>
    </border>
    <border>
      <left style="thick">
        <color indexed="55"/>
      </left>
      <right style="thin">
        <color indexed="55"/>
      </right>
      <top style="medium">
        <color indexed="8"/>
      </top>
      <bottom/>
      <diagonal/>
    </border>
    <border>
      <left style="thick">
        <color indexed="55"/>
      </left>
      <right style="thin">
        <color indexed="55"/>
      </right>
      <top/>
      <bottom style="thin">
        <color indexed="55"/>
      </bottom>
      <diagonal/>
    </border>
    <border>
      <left style="thick">
        <color indexed="55"/>
      </left>
      <right style="thin">
        <color indexed="55"/>
      </right>
      <top style="thin">
        <color indexed="55"/>
      </top>
      <bottom style="thin">
        <color indexed="55"/>
      </bottom>
      <diagonal/>
    </border>
    <border>
      <left style="thin">
        <color indexed="55"/>
      </left>
      <right/>
      <top style="medium">
        <color indexed="8"/>
      </top>
      <bottom style="medium">
        <color indexed="8"/>
      </bottom>
      <diagonal/>
    </border>
    <border>
      <left style="thick">
        <color indexed="55"/>
      </left>
      <right style="thin">
        <color indexed="55"/>
      </right>
      <top style="medium">
        <color indexed="64"/>
      </top>
      <bottom style="medium">
        <color indexed="64"/>
      </bottom>
      <diagonal/>
    </border>
    <border>
      <left style="thick">
        <color indexed="55"/>
      </left>
      <right style="thin">
        <color indexed="55"/>
      </right>
      <top style="medium">
        <color indexed="64"/>
      </top>
      <bottom/>
      <diagonal/>
    </border>
    <border>
      <left style="thick">
        <color indexed="55"/>
      </left>
      <right style="thin">
        <color indexed="55"/>
      </right>
      <top/>
      <bottom/>
      <diagonal/>
    </border>
    <border>
      <left style="thin">
        <color indexed="55"/>
      </left>
      <right/>
      <top style="medium">
        <color indexed="64"/>
      </top>
      <bottom style="medium">
        <color indexed="64"/>
      </bottom>
      <diagonal/>
    </border>
    <border>
      <left style="thin">
        <color indexed="55"/>
      </left>
      <right/>
      <top style="medium">
        <color indexed="64"/>
      </top>
      <bottom/>
      <diagonal/>
    </border>
    <border>
      <left style="thin">
        <color indexed="55"/>
      </left>
      <right/>
      <top/>
      <bottom style="medium">
        <color indexed="64"/>
      </bottom>
      <diagonal/>
    </border>
    <border>
      <left style="thick">
        <color indexed="55"/>
      </left>
      <right style="thin">
        <color indexed="55"/>
      </right>
      <top/>
      <bottom style="medium">
        <color indexed="64"/>
      </bottom>
      <diagonal/>
    </border>
    <border>
      <left style="thin">
        <color indexed="55"/>
      </left>
      <right/>
      <top style="thin">
        <color indexed="8"/>
      </top>
      <bottom/>
      <diagonal/>
    </border>
  </borders>
  <cellStyleXfs count="75">
    <xf numFmtId="0" fontId="0" fillId="0" borderId="0"/>
    <xf numFmtId="0" fontId="29" fillId="2"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30" fillId="6" borderId="0" applyNumberFormat="0" applyBorder="0" applyAlignment="0" applyProtection="0"/>
    <xf numFmtId="0" fontId="30" fillId="3" borderId="0" applyNumberFormat="0" applyBorder="0" applyAlignment="0" applyProtection="0"/>
    <xf numFmtId="0" fontId="30" fillId="9"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37" fontId="5" fillId="16" borderId="1" applyBorder="0" applyProtection="0">
      <alignment vertical="center"/>
    </xf>
    <xf numFmtId="0" fontId="31" fillId="17" borderId="0" applyNumberFormat="0" applyBorder="0" applyAlignment="0" applyProtection="0"/>
    <xf numFmtId="164" fontId="19" fillId="0" borderId="2">
      <protection locked="0"/>
    </xf>
    <xf numFmtId="0" fontId="2" fillId="18" borderId="0" applyBorder="0">
      <alignment horizontal="left" vertical="center" indent="1"/>
    </xf>
    <xf numFmtId="0" fontId="32" fillId="4" borderId="3" applyNumberFormat="0" applyAlignment="0" applyProtection="0"/>
    <xf numFmtId="0" fontId="33"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20" fillId="0" borderId="5"/>
    <xf numFmtId="4" fontId="19"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4" fillId="0" borderId="0" applyNumberFormat="0" applyFill="0" applyBorder="0" applyAlignment="0" applyProtection="0"/>
    <xf numFmtId="2" fontId="1" fillId="0" borderId="0" applyFont="0" applyFill="0" applyBorder="0" applyAlignment="0" applyProtection="0"/>
    <xf numFmtId="0" fontId="35" fillId="6" borderId="0" applyNumberFormat="0" applyBorder="0" applyAlignment="0" applyProtection="0"/>
    <xf numFmtId="4" fontId="19" fillId="21" borderId="5"/>
    <xf numFmtId="166" fontId="21" fillId="0" borderId="6"/>
    <xf numFmtId="37" fontId="3" fillId="22" borderId="2" applyBorder="0">
      <alignment horizontal="left" vertical="center" indent="1"/>
    </xf>
    <xf numFmtId="37" fontId="4" fillId="23" borderId="7" applyFill="0">
      <alignment vertical="center"/>
    </xf>
    <xf numFmtId="0" fontId="4" fillId="24" borderId="8" applyNumberFormat="0">
      <alignment horizontal="left" vertical="top" indent="1"/>
    </xf>
    <xf numFmtId="0" fontId="4" fillId="16" borderId="0" applyBorder="0">
      <alignment horizontal="left" vertical="center" indent="1"/>
    </xf>
    <xf numFmtId="0" fontId="4" fillId="0" borderId="8" applyNumberFormat="0" applyFill="0">
      <alignment horizontal="centerContinuous" vertical="top"/>
    </xf>
    <xf numFmtId="0" fontId="22" fillId="0" borderId="0" applyNumberFormat="0" applyFont="0" applyFill="0" applyAlignment="0" applyProtection="0"/>
    <xf numFmtId="0" fontId="23" fillId="0" borderId="0" applyNumberFormat="0" applyFon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17" fillId="0" borderId="0" applyNumberFormat="0" applyFill="0" applyBorder="0" applyAlignment="0" applyProtection="0">
      <alignment vertical="top"/>
      <protection locked="0"/>
    </xf>
    <xf numFmtId="0" fontId="37" fillId="10" borderId="3" applyNumberFormat="0" applyAlignment="0" applyProtection="0"/>
    <xf numFmtId="166" fontId="21" fillId="0" borderId="10"/>
    <xf numFmtId="0" fontId="38" fillId="0" borderId="11" applyNumberFormat="0" applyFill="0" applyAlignment="0" applyProtection="0"/>
    <xf numFmtId="165" fontId="21" fillId="0" borderId="12"/>
    <xf numFmtId="0" fontId="39" fillId="7" borderId="0" applyNumberFormat="0" applyBorder="0" applyAlignment="0" applyProtection="0"/>
    <xf numFmtId="0" fontId="8" fillId="23" borderId="0">
      <alignment horizontal="left" wrapText="1" indent="1"/>
    </xf>
    <xf numFmtId="37" fontId="5" fillId="16" borderId="13" applyBorder="0">
      <alignment horizontal="left" vertical="center" indent="2"/>
    </xf>
    <xf numFmtId="0" fontId="24" fillId="0" borderId="0"/>
    <xf numFmtId="0" fontId="1" fillId="7" borderId="14" applyNumberFormat="0" applyFont="0" applyAlignment="0" applyProtection="0"/>
    <xf numFmtId="0" fontId="40" fillId="4" borderId="15" applyNumberFormat="0" applyAlignment="0" applyProtection="0"/>
    <xf numFmtId="173" fontId="25" fillId="25" borderId="16"/>
    <xf numFmtId="172" fontId="25" fillId="0" borderId="16" applyFont="0" applyFill="0" applyBorder="0" applyAlignment="0" applyProtection="0">
      <protection locked="0"/>
    </xf>
    <xf numFmtId="2" fontId="26" fillId="0" borderId="0">
      <protection locked="0"/>
    </xf>
    <xf numFmtId="0" fontId="1" fillId="26" borderId="0"/>
    <xf numFmtId="49" fontId="1" fillId="0" borderId="0" applyFont="0" applyFill="0" applyBorder="0" applyAlignment="0" applyProtection="0"/>
    <xf numFmtId="0" fontId="41" fillId="0" borderId="0" applyNumberFormat="0" applyFill="0" applyBorder="0" applyAlignment="0" applyProtection="0"/>
    <xf numFmtId="0" fontId="27" fillId="0" borderId="0">
      <alignment horizontal="right"/>
    </xf>
    <xf numFmtId="0" fontId="28"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42" fillId="0" borderId="0" applyNumberFormat="0" applyFill="0" applyBorder="0" applyAlignment="0" applyProtection="0"/>
  </cellStyleXfs>
  <cellXfs count="244">
    <xf numFmtId="0" fontId="0" fillId="0" borderId="0" xfId="0"/>
    <xf numFmtId="0" fontId="0" fillId="16" borderId="0" xfId="0" applyFill="1"/>
    <xf numFmtId="0" fontId="0" fillId="16" borderId="0" xfId="0" applyFill="1" applyBorder="1"/>
    <xf numFmtId="0" fontId="0" fillId="16" borderId="18" xfId="0" applyFill="1" applyBorder="1"/>
    <xf numFmtId="0" fontId="4" fillId="24" borderId="19" xfId="45" applyBorder="1">
      <alignment horizontal="left" vertical="top" indent="1"/>
    </xf>
    <xf numFmtId="0" fontId="0" fillId="16" borderId="20" xfId="0" applyFill="1" applyBorder="1"/>
    <xf numFmtId="0" fontId="0" fillId="16" borderId="21" xfId="0" applyFill="1" applyBorder="1"/>
    <xf numFmtId="37" fontId="5" fillId="16" borderId="18" xfId="25" applyBorder="1">
      <alignment vertical="center"/>
    </xf>
    <xf numFmtId="37" fontId="5" fillId="16" borderId="22" xfId="25" applyBorder="1">
      <alignment vertical="center"/>
    </xf>
    <xf numFmtId="0" fontId="6" fillId="16" borderId="0" xfId="0" applyFont="1" applyFill="1" applyBorder="1"/>
    <xf numFmtId="0" fontId="0" fillId="0" borderId="0" xfId="0" applyFill="1" applyBorder="1"/>
    <xf numFmtId="0" fontId="6" fillId="0" borderId="0" xfId="0" applyFont="1" applyFill="1" applyBorder="1"/>
    <xf numFmtId="0" fontId="4" fillId="16" borderId="23" xfId="47" applyFill="1" applyBorder="1">
      <alignment horizontal="centerContinuous" vertical="top"/>
    </xf>
    <xf numFmtId="0" fontId="4" fillId="16" borderId="24" xfId="47" applyFill="1" applyBorder="1">
      <alignment horizontal="centerContinuous" vertical="top"/>
    </xf>
    <xf numFmtId="37" fontId="5" fillId="16" borderId="2" xfId="59" applyFont="1" applyFill="1" applyBorder="1">
      <alignment horizontal="left" vertical="center" indent="2"/>
    </xf>
    <xf numFmtId="37" fontId="4" fillId="16" borderId="23" xfId="44" applyFill="1" applyBorder="1" applyAlignment="1">
      <alignment vertical="center"/>
    </xf>
    <xf numFmtId="37" fontId="5" fillId="16" borderId="18" xfId="25" applyFill="1" applyBorder="1">
      <alignment vertical="center"/>
    </xf>
    <xf numFmtId="37" fontId="4" fillId="24" borderId="25" xfId="45" applyNumberFormat="1" applyBorder="1">
      <alignment horizontal="left" vertical="top" indent="1"/>
    </xf>
    <xf numFmtId="37" fontId="4" fillId="16" borderId="24" xfId="44" applyFill="1" applyBorder="1" applyAlignment="1">
      <alignment vertical="center"/>
    </xf>
    <xf numFmtId="37" fontId="5" fillId="16" borderId="22" xfId="25" applyFill="1" applyBorder="1">
      <alignment vertical="center"/>
    </xf>
    <xf numFmtId="37" fontId="4" fillId="16" borderId="26" xfId="44" applyFill="1" applyBorder="1">
      <alignment vertical="center"/>
    </xf>
    <xf numFmtId="37" fontId="4" fillId="16" borderId="27" xfId="44" applyFill="1" applyBorder="1">
      <alignment vertical="center"/>
    </xf>
    <xf numFmtId="37" fontId="4" fillId="24" borderId="28" xfId="45" applyNumberFormat="1" applyBorder="1">
      <alignment horizontal="left" vertical="top" indent="1"/>
    </xf>
    <xf numFmtId="37" fontId="4" fillId="16" borderId="29" xfId="44" applyFill="1" applyBorder="1">
      <alignment vertical="center"/>
    </xf>
    <xf numFmtId="37" fontId="4" fillId="16" borderId="30" xfId="44" applyFill="1" applyBorder="1">
      <alignment vertical="center"/>
    </xf>
    <xf numFmtId="0" fontId="4" fillId="16" borderId="2" xfId="45" applyFill="1" applyBorder="1">
      <alignment horizontal="left" vertical="top" indent="1"/>
    </xf>
    <xf numFmtId="37" fontId="4" fillId="16" borderId="18" xfId="44" applyFill="1" applyBorder="1">
      <alignment vertical="center"/>
    </xf>
    <xf numFmtId="37" fontId="4" fillId="16" borderId="22" xfId="44" applyFill="1" applyBorder="1">
      <alignment vertical="center"/>
    </xf>
    <xf numFmtId="37" fontId="5" fillId="16" borderId="31" xfId="59" applyFont="1" applyBorder="1">
      <alignment horizontal="left" vertical="center" indent="2"/>
    </xf>
    <xf numFmtId="0" fontId="7" fillId="16" borderId="19" xfId="46" applyFont="1" applyBorder="1">
      <alignment horizontal="left" vertical="center" indent="1"/>
    </xf>
    <xf numFmtId="37" fontId="9" fillId="16" borderId="18" xfId="25" applyFont="1" applyFill="1" applyBorder="1">
      <alignment vertical="center"/>
    </xf>
    <xf numFmtId="37" fontId="9" fillId="16" borderId="18" xfId="25" applyFont="1" applyBorder="1">
      <alignment vertical="center"/>
    </xf>
    <xf numFmtId="0" fontId="4" fillId="16" borderId="2" xfId="46" applyFont="1" applyBorder="1">
      <alignment horizontal="left" vertical="center" indent="1"/>
    </xf>
    <xf numFmtId="0" fontId="4" fillId="0" borderId="32" xfId="47" applyFont="1" applyBorder="1">
      <alignment horizontal="centerContinuous" vertical="top"/>
    </xf>
    <xf numFmtId="0" fontId="10" fillId="16" borderId="0" xfId="0" applyFont="1" applyFill="1"/>
    <xf numFmtId="37" fontId="4" fillId="24" borderId="33" xfId="45" applyNumberFormat="1" applyFont="1" applyBorder="1">
      <alignment horizontal="left" vertical="top" indent="1"/>
    </xf>
    <xf numFmtId="37" fontId="11" fillId="16" borderId="18" xfId="25" applyFont="1" applyBorder="1">
      <alignment vertical="center"/>
    </xf>
    <xf numFmtId="0" fontId="10" fillId="0" borderId="0" xfId="0" applyFont="1" applyFill="1"/>
    <xf numFmtId="0" fontId="10" fillId="0" borderId="0" xfId="0" applyFont="1"/>
    <xf numFmtId="0" fontId="10" fillId="16" borderId="0" xfId="0" applyFont="1" applyFill="1" applyBorder="1"/>
    <xf numFmtId="37" fontId="11" fillId="16" borderId="31" xfId="59" applyFont="1" applyBorder="1">
      <alignment horizontal="left" vertical="center" indent="2"/>
    </xf>
    <xf numFmtId="37" fontId="11" fillId="16" borderId="34" xfId="59" applyFont="1" applyBorder="1" applyAlignment="1">
      <alignment horizontal="left" vertical="center" indent="2"/>
    </xf>
    <xf numFmtId="37" fontId="11" fillId="16" borderId="35" xfId="25" applyFont="1" applyBorder="1">
      <alignment vertical="center"/>
    </xf>
    <xf numFmtId="37" fontId="11" fillId="16" borderId="20" xfId="25" applyFont="1" applyBorder="1">
      <alignment vertical="center"/>
    </xf>
    <xf numFmtId="37" fontId="11" fillId="16" borderId="21" xfId="25" applyFont="1" applyBorder="1">
      <alignment vertical="center"/>
    </xf>
    <xf numFmtId="37" fontId="11" fillId="16" borderId="36" xfId="59" applyFont="1" applyBorder="1">
      <alignment horizontal="left" vertical="center" indent="2"/>
    </xf>
    <xf numFmtId="37" fontId="11" fillId="16" borderId="37" xfId="25" applyFont="1" applyBorder="1">
      <alignment vertical="center"/>
    </xf>
    <xf numFmtId="37" fontId="11" fillId="16" borderId="34" xfId="59" applyFont="1" applyBorder="1">
      <alignment horizontal="left" vertical="center" indent="2"/>
    </xf>
    <xf numFmtId="37" fontId="11" fillId="16" borderId="38" xfId="59" applyFont="1" applyBorder="1">
      <alignment horizontal="left" vertical="center" indent="2"/>
    </xf>
    <xf numFmtId="37" fontId="4" fillId="16" borderId="2" xfId="44" applyFont="1" applyFill="1" applyBorder="1">
      <alignment vertical="center"/>
    </xf>
    <xf numFmtId="37" fontId="11" fillId="16" borderId="26" xfId="25" applyFont="1" applyBorder="1">
      <alignment vertical="center"/>
    </xf>
    <xf numFmtId="37" fontId="11" fillId="16" borderId="22" xfId="25" applyFont="1" applyBorder="1">
      <alignment vertical="center"/>
    </xf>
    <xf numFmtId="37" fontId="11" fillId="16" borderId="2" xfId="59" applyFont="1" applyBorder="1">
      <alignment horizontal="left" vertical="center" indent="2"/>
    </xf>
    <xf numFmtId="37" fontId="11" fillId="16" borderId="39" xfId="59" applyFont="1" applyBorder="1">
      <alignment horizontal="left" vertical="center" indent="2"/>
    </xf>
    <xf numFmtId="0" fontId="4" fillId="24" borderId="32" xfId="47" applyFont="1" applyFill="1" applyBorder="1">
      <alignment horizontal="centerContinuous" vertical="top"/>
    </xf>
    <xf numFmtId="0" fontId="12" fillId="16" borderId="2" xfId="0" applyFont="1" applyFill="1" applyBorder="1" applyAlignment="1">
      <alignment horizontal="left"/>
    </xf>
    <xf numFmtId="0" fontId="0" fillId="16" borderId="40" xfId="0" applyFill="1" applyBorder="1"/>
    <xf numFmtId="0" fontId="4" fillId="16" borderId="2" xfId="46" applyBorder="1">
      <alignment horizontal="left" vertical="center" indent="1"/>
    </xf>
    <xf numFmtId="0" fontId="0" fillId="16" borderId="18" xfId="0" applyFill="1" applyBorder="1" applyAlignment="1">
      <alignment vertical="top"/>
    </xf>
    <xf numFmtId="0" fontId="4" fillId="24" borderId="20" xfId="45" applyBorder="1" applyAlignment="1">
      <alignment vertical="top"/>
    </xf>
    <xf numFmtId="0" fontId="4" fillId="24" borderId="20" xfId="45" applyBorder="1">
      <alignment horizontal="left" vertical="top" indent="1"/>
    </xf>
    <xf numFmtId="0" fontId="4" fillId="24" borderId="41" xfId="45" applyBorder="1">
      <alignment horizontal="left" vertical="top" indent="1"/>
    </xf>
    <xf numFmtId="37" fontId="5" fillId="16" borderId="34" xfId="59" applyBorder="1">
      <alignment horizontal="left" vertical="center" indent="2"/>
    </xf>
    <xf numFmtId="37" fontId="5" fillId="16" borderId="37" xfId="25" applyBorder="1">
      <alignment vertical="center"/>
    </xf>
    <xf numFmtId="37" fontId="5" fillId="16" borderId="42" xfId="25" applyBorder="1">
      <alignment vertical="center"/>
    </xf>
    <xf numFmtId="37" fontId="5" fillId="16" borderId="34" xfId="59" applyFont="1" applyBorder="1">
      <alignment horizontal="left" vertical="center" indent="2"/>
    </xf>
    <xf numFmtId="37" fontId="5" fillId="16" borderId="35" xfId="25" applyBorder="1">
      <alignment vertical="center"/>
    </xf>
    <xf numFmtId="37" fontId="5" fillId="16" borderId="43" xfId="25" applyBorder="1">
      <alignment vertical="center"/>
    </xf>
    <xf numFmtId="37" fontId="5" fillId="16" borderId="36" xfId="59" applyFont="1" applyBorder="1">
      <alignment horizontal="left" vertical="center" indent="2"/>
    </xf>
    <xf numFmtId="0" fontId="4" fillId="24" borderId="2" xfId="45" applyFill="1" applyBorder="1">
      <alignment horizontal="left" vertical="top" indent="1"/>
    </xf>
    <xf numFmtId="0" fontId="0" fillId="16" borderId="44" xfId="0" applyFill="1" applyBorder="1"/>
    <xf numFmtId="37" fontId="4" fillId="24" borderId="45" xfId="45" applyNumberFormat="1" applyBorder="1">
      <alignment horizontal="left" vertical="top" indent="1"/>
    </xf>
    <xf numFmtId="0" fontId="4" fillId="24" borderId="41" xfId="45" applyBorder="1" applyAlignment="1">
      <alignment vertical="top"/>
    </xf>
    <xf numFmtId="37" fontId="5" fillId="16" borderId="36" xfId="59" applyFont="1" applyBorder="1" applyAlignment="1">
      <alignment horizontal="left" vertical="center" indent="3"/>
    </xf>
    <xf numFmtId="37" fontId="5" fillId="16" borderId="20" xfId="25" applyBorder="1">
      <alignment vertical="center"/>
    </xf>
    <xf numFmtId="37" fontId="5" fillId="16" borderId="41" xfId="25" applyBorder="1">
      <alignment vertical="center"/>
    </xf>
    <xf numFmtId="0" fontId="0" fillId="27" borderId="46" xfId="0" applyFill="1" applyBorder="1"/>
    <xf numFmtId="0" fontId="0" fillId="27" borderId="47" xfId="0" applyFill="1" applyBorder="1"/>
    <xf numFmtId="0" fontId="0" fillId="27" borderId="48" xfId="0" applyFill="1" applyBorder="1"/>
    <xf numFmtId="0" fontId="8" fillId="27" borderId="49" xfId="58" applyFill="1" applyBorder="1" applyAlignment="1">
      <alignment horizontal="left" wrapText="1" indent="1"/>
    </xf>
    <xf numFmtId="0" fontId="2" fillId="27" borderId="50" xfId="28" applyFont="1" applyFill="1" applyBorder="1">
      <alignment horizontal="left" vertical="center" indent="1"/>
    </xf>
    <xf numFmtId="37" fontId="3" fillId="16" borderId="2" xfId="43" applyFont="1" applyFill="1" applyBorder="1">
      <alignment horizontal="left" vertical="center" indent="1"/>
    </xf>
    <xf numFmtId="167" fontId="4" fillId="24" borderId="28" xfId="45" applyNumberFormat="1" applyFont="1" applyBorder="1">
      <alignment horizontal="left" vertical="top" indent="1"/>
    </xf>
    <xf numFmtId="37" fontId="3" fillId="16" borderId="53" xfId="43" applyFill="1" applyBorder="1">
      <alignment horizontal="left" vertical="center" indent="1"/>
    </xf>
    <xf numFmtId="0" fontId="4" fillId="0" borderId="32" xfId="47" applyFont="1" applyBorder="1" applyAlignment="1">
      <alignment horizontal="center" vertical="top"/>
    </xf>
    <xf numFmtId="37" fontId="4" fillId="28" borderId="33" xfId="45" applyNumberFormat="1" applyFont="1" applyFill="1" applyBorder="1">
      <alignment horizontal="left" vertical="top" indent="1"/>
    </xf>
    <xf numFmtId="37" fontId="4" fillId="27" borderId="54" xfId="44" applyFont="1" applyFill="1" applyBorder="1">
      <alignment vertical="center"/>
    </xf>
    <xf numFmtId="37" fontId="4" fillId="27" borderId="55" xfId="44" applyFont="1" applyFill="1" applyBorder="1" applyAlignment="1">
      <alignment vertical="center"/>
    </xf>
    <xf numFmtId="37" fontId="4" fillId="27" borderId="56" xfId="44" applyFont="1" applyFill="1" applyBorder="1" applyAlignment="1">
      <alignment vertical="center"/>
    </xf>
    <xf numFmtId="37" fontId="4" fillId="27" borderId="57" xfId="44" applyFont="1" applyFill="1" applyBorder="1">
      <alignment vertical="center"/>
    </xf>
    <xf numFmtId="37" fontId="4" fillId="28" borderId="58" xfId="45" applyNumberFormat="1" applyFont="1" applyFill="1" applyBorder="1">
      <alignment horizontal="left" vertical="top" indent="1"/>
    </xf>
    <xf numFmtId="37" fontId="4" fillId="27" borderId="59" xfId="44" applyFont="1" applyFill="1" applyBorder="1">
      <alignment vertical="center"/>
    </xf>
    <xf numFmtId="37" fontId="4" fillId="27" borderId="22" xfId="44" applyFont="1" applyFill="1" applyBorder="1">
      <alignment vertical="center"/>
    </xf>
    <xf numFmtId="0" fontId="4" fillId="28" borderId="60" xfId="47" applyFill="1" applyBorder="1">
      <alignment horizontal="centerContinuous" vertical="top"/>
    </xf>
    <xf numFmtId="0" fontId="4" fillId="28" borderId="62" xfId="47" applyFill="1" applyBorder="1">
      <alignment horizontal="centerContinuous" vertical="top"/>
    </xf>
    <xf numFmtId="0" fontId="0" fillId="16" borderId="18" xfId="0" applyFill="1" applyBorder="1" applyProtection="1">
      <protection hidden="1"/>
    </xf>
    <xf numFmtId="167" fontId="4" fillId="24" borderId="63" xfId="45" applyNumberFormat="1" applyBorder="1" applyProtection="1">
      <alignment horizontal="left" vertical="top" indent="1"/>
      <protection hidden="1"/>
    </xf>
    <xf numFmtId="0" fontId="4" fillId="28" borderId="32" xfId="47" applyFont="1" applyFill="1" applyBorder="1" applyProtection="1">
      <alignment horizontal="centerContinuous" vertical="top"/>
      <protection hidden="1"/>
    </xf>
    <xf numFmtId="37" fontId="5" fillId="16" borderId="18" xfId="25" applyBorder="1" applyProtection="1">
      <alignment vertical="center"/>
      <protection hidden="1"/>
    </xf>
    <xf numFmtId="37" fontId="5" fillId="16" borderId="34" xfId="59" applyBorder="1" applyProtection="1">
      <alignment horizontal="left" vertical="center" indent="2"/>
      <protection hidden="1"/>
    </xf>
    <xf numFmtId="37" fontId="11" fillId="16" borderId="37" xfId="25" applyFont="1" applyBorder="1" applyProtection="1">
      <alignment vertical="center"/>
      <protection hidden="1"/>
    </xf>
    <xf numFmtId="37" fontId="5" fillId="16" borderId="34" xfId="59" applyFont="1" applyBorder="1" applyProtection="1">
      <alignment horizontal="left" vertical="center" indent="2"/>
      <protection hidden="1"/>
    </xf>
    <xf numFmtId="37" fontId="11" fillId="16" borderId="18" xfId="25" applyFont="1" applyBorder="1" applyProtection="1">
      <alignment vertical="center"/>
      <protection hidden="1"/>
    </xf>
    <xf numFmtId="37" fontId="5" fillId="16" borderId="35" xfId="25" applyBorder="1" applyProtection="1">
      <alignment vertical="center"/>
      <protection hidden="1"/>
    </xf>
    <xf numFmtId="0" fontId="4" fillId="16" borderId="2" xfId="46" applyBorder="1" applyProtection="1">
      <alignment horizontal="left" vertical="center" indent="1"/>
      <protection hidden="1"/>
    </xf>
    <xf numFmtId="37" fontId="5" fillId="16" borderId="20" xfId="25" applyBorder="1" applyProtection="1">
      <alignment vertical="center"/>
      <protection hidden="1"/>
    </xf>
    <xf numFmtId="37" fontId="5" fillId="16" borderId="36" xfId="59" applyFont="1" applyBorder="1" applyProtection="1">
      <alignment horizontal="left" vertical="center" indent="2"/>
      <protection hidden="1"/>
    </xf>
    <xf numFmtId="0" fontId="0" fillId="16" borderId="2" xfId="0" applyFill="1" applyBorder="1" applyAlignment="1" applyProtection="1">
      <alignment horizontal="left"/>
      <protection hidden="1"/>
    </xf>
    <xf numFmtId="0" fontId="0" fillId="16" borderId="40" xfId="0" applyFill="1" applyBorder="1" applyProtection="1">
      <protection hidden="1"/>
    </xf>
    <xf numFmtId="0" fontId="0" fillId="16" borderId="64" xfId="0" applyFill="1" applyBorder="1" applyProtection="1">
      <protection hidden="1"/>
    </xf>
    <xf numFmtId="0" fontId="0" fillId="16" borderId="65" xfId="0" applyFill="1" applyBorder="1" applyProtection="1">
      <protection hidden="1"/>
    </xf>
    <xf numFmtId="0" fontId="4" fillId="28" borderId="66" xfId="47" applyFont="1" applyFill="1" applyBorder="1" applyProtection="1">
      <alignment horizontal="centerContinuous" vertical="top"/>
      <protection hidden="1"/>
    </xf>
    <xf numFmtId="0" fontId="4" fillId="28" borderId="67" xfId="47" applyFont="1" applyFill="1" applyBorder="1" applyProtection="1">
      <alignment horizontal="centerContinuous" vertical="top"/>
      <protection hidden="1"/>
    </xf>
    <xf numFmtId="0" fontId="4" fillId="28" borderId="60" xfId="47" applyFill="1" applyBorder="1" applyProtection="1">
      <alignment horizontal="centerContinuous" vertical="top"/>
      <protection hidden="1"/>
    </xf>
    <xf numFmtId="0" fontId="4" fillId="24" borderId="25" xfId="45" applyBorder="1" applyProtection="1">
      <alignment horizontal="left" vertical="top" indent="1"/>
      <protection hidden="1"/>
    </xf>
    <xf numFmtId="0" fontId="4" fillId="16" borderId="23" xfId="47" applyFill="1" applyBorder="1" applyProtection="1">
      <alignment horizontal="centerContinuous" vertical="top"/>
      <protection hidden="1"/>
    </xf>
    <xf numFmtId="0" fontId="4" fillId="16" borderId="68" xfId="47" applyFill="1" applyBorder="1" applyProtection="1">
      <alignment horizontal="centerContinuous" vertical="top"/>
      <protection hidden="1"/>
    </xf>
    <xf numFmtId="0" fontId="4" fillId="16" borderId="69" xfId="47" applyFill="1" applyBorder="1" applyProtection="1">
      <alignment horizontal="centerContinuous" vertical="top"/>
      <protection hidden="1"/>
    </xf>
    <xf numFmtId="0" fontId="4" fillId="16" borderId="24" xfId="47" applyFill="1" applyBorder="1" applyProtection="1">
      <alignment horizontal="centerContinuous" vertical="top"/>
      <protection hidden="1"/>
    </xf>
    <xf numFmtId="0" fontId="4" fillId="24" borderId="19" xfId="45" applyBorder="1" applyProtection="1">
      <alignment horizontal="left" vertical="top" indent="1"/>
      <protection hidden="1"/>
    </xf>
    <xf numFmtId="0" fontId="0" fillId="16" borderId="20" xfId="0" applyFill="1" applyBorder="1" applyProtection="1">
      <protection hidden="1"/>
    </xf>
    <xf numFmtId="0" fontId="0" fillId="16" borderId="41" xfId="0" applyFill="1" applyBorder="1" applyProtection="1">
      <protection hidden="1"/>
    </xf>
    <xf numFmtId="0" fontId="0" fillId="16" borderId="70" xfId="0" applyFill="1" applyBorder="1" applyProtection="1">
      <protection hidden="1"/>
    </xf>
    <xf numFmtId="0" fontId="0" fillId="16" borderId="21" xfId="0" applyFill="1" applyBorder="1" applyProtection="1">
      <protection hidden="1"/>
    </xf>
    <xf numFmtId="37" fontId="11" fillId="16" borderId="36" xfId="59" applyFont="1" applyBorder="1" applyProtection="1">
      <alignment horizontal="left" vertical="center" indent="2"/>
      <protection hidden="1"/>
    </xf>
    <xf numFmtId="37" fontId="11" fillId="16" borderId="42" xfId="25" applyFont="1" applyBorder="1" applyProtection="1">
      <alignment vertical="center"/>
      <protection hidden="1"/>
    </xf>
    <xf numFmtId="37" fontId="11" fillId="16" borderId="71" xfId="25" applyFont="1" applyBorder="1" applyProtection="1">
      <alignment vertical="center"/>
      <protection hidden="1"/>
    </xf>
    <xf numFmtId="37" fontId="4" fillId="27" borderId="57" xfId="44" applyFont="1" applyFill="1" applyBorder="1" applyProtection="1">
      <alignment vertical="center"/>
      <protection hidden="1"/>
    </xf>
    <xf numFmtId="37" fontId="4" fillId="28" borderId="33" xfId="45" applyNumberFormat="1" applyFont="1" applyFill="1" applyBorder="1" applyProtection="1">
      <alignment horizontal="left" vertical="top" indent="1"/>
      <protection hidden="1"/>
    </xf>
    <xf numFmtId="37" fontId="4" fillId="27" borderId="54" xfId="44" applyFont="1" applyFill="1" applyBorder="1" applyProtection="1">
      <alignment vertical="center"/>
      <protection hidden="1"/>
    </xf>
    <xf numFmtId="37" fontId="4" fillId="27" borderId="55" xfId="44" applyFont="1" applyFill="1" applyBorder="1" applyAlignment="1" applyProtection="1">
      <alignment vertical="center"/>
      <protection hidden="1"/>
    </xf>
    <xf numFmtId="37" fontId="4" fillId="27" borderId="72" xfId="44" applyFont="1" applyFill="1" applyBorder="1" applyAlignment="1" applyProtection="1">
      <alignment vertical="center"/>
      <protection hidden="1"/>
    </xf>
    <xf numFmtId="37" fontId="4" fillId="27" borderId="73" xfId="44" applyFont="1" applyFill="1" applyBorder="1" applyProtection="1">
      <alignment vertical="center"/>
      <protection hidden="1"/>
    </xf>
    <xf numFmtId="37" fontId="4" fillId="27" borderId="56" xfId="44" applyFont="1" applyFill="1" applyBorder="1" applyAlignment="1" applyProtection="1">
      <alignment vertical="center"/>
      <protection hidden="1"/>
    </xf>
    <xf numFmtId="37" fontId="4" fillId="16" borderId="2" xfId="44" applyFont="1" applyFill="1" applyBorder="1" applyProtection="1">
      <alignment vertical="center"/>
      <protection hidden="1"/>
    </xf>
    <xf numFmtId="37" fontId="11" fillId="16" borderId="26" xfId="25" applyFont="1" applyBorder="1" applyProtection="1">
      <alignment vertical="center"/>
      <protection hidden="1"/>
    </xf>
    <xf numFmtId="37" fontId="11" fillId="16" borderId="40" xfId="25" applyFont="1" applyBorder="1" applyProtection="1">
      <alignment vertical="center"/>
      <protection hidden="1"/>
    </xf>
    <xf numFmtId="37" fontId="11" fillId="16" borderId="74" xfId="25" applyFont="1" applyBorder="1" applyProtection="1">
      <alignment vertical="center"/>
      <protection hidden="1"/>
    </xf>
    <xf numFmtId="37" fontId="11" fillId="16" borderId="22" xfId="25" applyFont="1" applyBorder="1" applyProtection="1">
      <alignment vertical="center"/>
      <protection hidden="1"/>
    </xf>
    <xf numFmtId="0" fontId="7" fillId="16" borderId="19" xfId="46" applyFont="1" applyBorder="1" applyProtection="1">
      <alignment horizontal="left" vertical="center" indent="1"/>
      <protection hidden="1"/>
    </xf>
    <xf numFmtId="37" fontId="11" fillId="16" borderId="20" xfId="25" applyFont="1" applyBorder="1" applyProtection="1">
      <alignment vertical="center"/>
      <protection hidden="1"/>
    </xf>
    <xf numFmtId="37" fontId="11" fillId="16" borderId="41" xfId="25" applyFont="1" applyBorder="1" applyProtection="1">
      <alignment vertical="center"/>
      <protection hidden="1"/>
    </xf>
    <xf numFmtId="37" fontId="11" fillId="16" borderId="70" xfId="25" applyFont="1" applyBorder="1" applyProtection="1">
      <alignment vertical="center"/>
      <protection hidden="1"/>
    </xf>
    <xf numFmtId="37" fontId="11" fillId="16" borderId="21" xfId="25" applyFont="1" applyBorder="1" applyProtection="1">
      <alignment vertical="center"/>
      <protection hidden="1"/>
    </xf>
    <xf numFmtId="37" fontId="11" fillId="16" borderId="2" xfId="59" applyFont="1" applyBorder="1" applyProtection="1">
      <alignment horizontal="left" vertical="center" indent="2"/>
      <protection hidden="1"/>
    </xf>
    <xf numFmtId="37" fontId="11" fillId="16" borderId="34" xfId="59" applyFont="1" applyBorder="1" applyProtection="1">
      <alignment horizontal="left" vertical="center" indent="2"/>
      <protection hidden="1"/>
    </xf>
    <xf numFmtId="37" fontId="11" fillId="16" borderId="35" xfId="25" applyFont="1" applyBorder="1" applyProtection="1">
      <alignment vertical="center"/>
      <protection hidden="1"/>
    </xf>
    <xf numFmtId="37" fontId="11" fillId="16" borderId="43" xfId="25" applyFont="1" applyBorder="1" applyProtection="1">
      <alignment vertical="center"/>
      <protection hidden="1"/>
    </xf>
    <xf numFmtId="37" fontId="11" fillId="16" borderId="39" xfId="59" applyFont="1" applyBorder="1" applyProtection="1">
      <alignment horizontal="left" vertical="center" indent="2"/>
      <protection hidden="1"/>
    </xf>
    <xf numFmtId="37" fontId="4" fillId="24" borderId="25" xfId="45" applyNumberFormat="1" applyBorder="1" applyProtection="1">
      <alignment horizontal="left" vertical="top" indent="1"/>
      <protection hidden="1"/>
    </xf>
    <xf numFmtId="37" fontId="4" fillId="16" borderId="23" xfId="44" applyFill="1" applyBorder="1" applyAlignment="1" applyProtection="1">
      <alignment vertical="center"/>
      <protection hidden="1"/>
    </xf>
    <xf numFmtId="37" fontId="4" fillId="16" borderId="68" xfId="44" applyFill="1" applyBorder="1" applyAlignment="1" applyProtection="1">
      <alignment vertical="center"/>
      <protection hidden="1"/>
    </xf>
    <xf numFmtId="37" fontId="4" fillId="16" borderId="69" xfId="44" applyFill="1" applyBorder="1" applyAlignment="1" applyProtection="1">
      <alignment vertical="center"/>
      <protection hidden="1"/>
    </xf>
    <xf numFmtId="37" fontId="4" fillId="16" borderId="24" xfId="44" applyFill="1" applyBorder="1" applyAlignment="1" applyProtection="1">
      <alignment vertical="center"/>
      <protection hidden="1"/>
    </xf>
    <xf numFmtId="37" fontId="5" fillId="16" borderId="2" xfId="59" applyFont="1" applyFill="1" applyBorder="1" applyProtection="1">
      <alignment horizontal="left" vertical="center" indent="2"/>
      <protection hidden="1"/>
    </xf>
    <xf numFmtId="37" fontId="9" fillId="16" borderId="18" xfId="25" applyFont="1" applyFill="1" applyBorder="1" applyProtection="1">
      <alignment vertical="center"/>
      <protection hidden="1"/>
    </xf>
    <xf numFmtId="37" fontId="5" fillId="16" borderId="18" xfId="25" applyFill="1" applyBorder="1" applyProtection="1">
      <alignment vertical="center"/>
      <protection hidden="1"/>
    </xf>
    <xf numFmtId="37" fontId="5" fillId="16" borderId="40" xfId="25" applyFill="1" applyBorder="1" applyProtection="1">
      <alignment vertical="center"/>
      <protection hidden="1"/>
    </xf>
    <xf numFmtId="37" fontId="9" fillId="16" borderId="75" xfId="25" applyFont="1" applyFill="1" applyBorder="1" applyProtection="1">
      <alignment vertical="center"/>
      <protection hidden="1"/>
    </xf>
    <xf numFmtId="37" fontId="5" fillId="16" borderId="22" xfId="25" applyFill="1" applyBorder="1" applyProtection="1">
      <alignment vertical="center"/>
      <protection hidden="1"/>
    </xf>
    <xf numFmtId="0" fontId="4" fillId="16" borderId="2" xfId="46" applyFont="1" applyBorder="1" applyProtection="1">
      <alignment horizontal="left" vertical="center" indent="1"/>
      <protection hidden="1"/>
    </xf>
    <xf numFmtId="37" fontId="11" fillId="16" borderId="38" xfId="59" applyFont="1" applyBorder="1" applyProtection="1">
      <alignment horizontal="left" vertical="center" indent="2"/>
      <protection hidden="1"/>
    </xf>
    <xf numFmtId="37" fontId="11" fillId="16" borderId="34" xfId="59" applyFont="1" applyBorder="1" applyAlignment="1" applyProtection="1">
      <alignment horizontal="left" vertical="center" indent="2"/>
      <protection hidden="1"/>
    </xf>
    <xf numFmtId="37" fontId="4" fillId="28" borderId="58" xfId="45" applyNumberFormat="1" applyFont="1" applyFill="1" applyBorder="1" applyProtection="1">
      <alignment horizontal="left" vertical="top" indent="1"/>
      <protection hidden="1"/>
    </xf>
    <xf numFmtId="37" fontId="4" fillId="27" borderId="76" xfId="44" applyFont="1" applyFill="1" applyBorder="1" applyProtection="1">
      <alignment vertical="center"/>
      <protection hidden="1"/>
    </xf>
    <xf numFmtId="37" fontId="4" fillId="27" borderId="59" xfId="44" applyFont="1" applyFill="1" applyBorder="1" applyProtection="1">
      <alignment vertical="center"/>
      <protection hidden="1"/>
    </xf>
    <xf numFmtId="37" fontId="4" fillId="16" borderId="26" xfId="44" applyFill="1" applyBorder="1" applyProtection="1">
      <alignment vertical="center"/>
      <protection hidden="1"/>
    </xf>
    <xf numFmtId="37" fontId="4" fillId="16" borderId="77" xfId="44" applyFill="1" applyBorder="1" applyProtection="1">
      <alignment vertical="center"/>
      <protection hidden="1"/>
    </xf>
    <xf numFmtId="37" fontId="4" fillId="16" borderId="74" xfId="44" applyFill="1" applyBorder="1" applyProtection="1">
      <alignment vertical="center"/>
      <protection hidden="1"/>
    </xf>
    <xf numFmtId="37" fontId="4" fillId="16" borderId="27" xfId="44" applyFill="1" applyBorder="1" applyProtection="1">
      <alignment vertical="center"/>
      <protection hidden="1"/>
    </xf>
    <xf numFmtId="37" fontId="5" fillId="16" borderId="31" xfId="59" applyFont="1" applyBorder="1" applyProtection="1">
      <alignment horizontal="left" vertical="center" indent="2"/>
      <protection hidden="1"/>
    </xf>
    <xf numFmtId="37" fontId="9" fillId="16" borderId="18" xfId="25" applyFont="1" applyBorder="1" applyProtection="1">
      <alignment vertical="center"/>
      <protection hidden="1"/>
    </xf>
    <xf numFmtId="37" fontId="5" fillId="16" borderId="40" xfId="25" applyBorder="1" applyProtection="1">
      <alignment vertical="center"/>
      <protection hidden="1"/>
    </xf>
    <xf numFmtId="37" fontId="9" fillId="16" borderId="75" xfId="25" applyFont="1" applyBorder="1" applyProtection="1">
      <alignment vertical="center"/>
      <protection hidden="1"/>
    </xf>
    <xf numFmtId="37" fontId="5" fillId="16" borderId="22" xfId="25" applyBorder="1" applyProtection="1">
      <alignment vertical="center"/>
      <protection hidden="1"/>
    </xf>
    <xf numFmtId="37" fontId="11" fillId="16" borderId="31" xfId="59" applyFont="1" applyBorder="1" applyProtection="1">
      <alignment horizontal="left" vertical="center" indent="2"/>
      <protection hidden="1"/>
    </xf>
    <xf numFmtId="37" fontId="4" fillId="24" borderId="28" xfId="45" applyNumberFormat="1" applyBorder="1" applyProtection="1">
      <alignment horizontal="left" vertical="top" indent="1"/>
      <protection hidden="1"/>
    </xf>
    <xf numFmtId="37" fontId="4" fillId="16" borderId="29" xfId="44" applyFill="1" applyBorder="1" applyProtection="1">
      <alignment vertical="center"/>
      <protection hidden="1"/>
    </xf>
    <xf numFmtId="37" fontId="4" fillId="16" borderId="78" xfId="44" applyFill="1" applyBorder="1" applyProtection="1">
      <alignment vertical="center"/>
      <protection hidden="1"/>
    </xf>
    <xf numFmtId="37" fontId="4" fillId="16" borderId="79" xfId="44" applyFill="1" applyBorder="1" applyProtection="1">
      <alignment vertical="center"/>
      <protection hidden="1"/>
    </xf>
    <xf numFmtId="37" fontId="4" fillId="16" borderId="30" xfId="44" applyFill="1" applyBorder="1" applyProtection="1">
      <alignment vertical="center"/>
      <protection hidden="1"/>
    </xf>
    <xf numFmtId="37" fontId="4" fillId="24" borderId="33" xfId="45" applyNumberFormat="1" applyFont="1" applyBorder="1" applyProtection="1">
      <alignment horizontal="left" vertical="top" indent="1"/>
      <protection hidden="1"/>
    </xf>
    <xf numFmtId="0" fontId="4" fillId="16" borderId="2" xfId="45" applyFill="1" applyBorder="1" applyProtection="1">
      <alignment horizontal="left" vertical="top" indent="1"/>
      <protection hidden="1"/>
    </xf>
    <xf numFmtId="37" fontId="4" fillId="16" borderId="18" xfId="44" applyFill="1" applyBorder="1" applyProtection="1">
      <alignment vertical="center"/>
      <protection hidden="1"/>
    </xf>
    <xf numFmtId="37" fontId="4" fillId="16" borderId="40" xfId="44" applyFill="1" applyBorder="1" applyProtection="1">
      <alignment vertical="center"/>
      <protection hidden="1"/>
    </xf>
    <xf numFmtId="37" fontId="4" fillId="16" borderId="75" xfId="44" applyFill="1" applyBorder="1" applyProtection="1">
      <alignment vertical="center"/>
      <protection hidden="1"/>
    </xf>
    <xf numFmtId="37" fontId="4" fillId="16" borderId="22" xfId="44" applyFill="1" applyBorder="1" applyProtection="1">
      <alignment vertical="center"/>
      <protection hidden="1"/>
    </xf>
    <xf numFmtId="0" fontId="0" fillId="0" borderId="0" xfId="0" applyProtection="1">
      <protection hidden="1"/>
    </xf>
    <xf numFmtId="37" fontId="3" fillId="16" borderId="2" xfId="43" applyFont="1" applyFill="1" applyBorder="1" applyProtection="1">
      <alignment horizontal="left" vertical="center" indent="1"/>
      <protection hidden="1"/>
    </xf>
    <xf numFmtId="37" fontId="3" fillId="16" borderId="53" xfId="43" applyFill="1" applyBorder="1" applyProtection="1">
      <alignment horizontal="left" vertical="center" indent="1"/>
      <protection hidden="1"/>
    </xf>
    <xf numFmtId="37" fontId="3" fillId="16" borderId="80" xfId="43" applyFill="1" applyBorder="1" applyProtection="1">
      <alignment horizontal="left" vertical="center" indent="1"/>
      <protection hidden="1"/>
    </xf>
    <xf numFmtId="37" fontId="3" fillId="16" borderId="64" xfId="43" applyFill="1" applyBorder="1" applyProtection="1">
      <alignment horizontal="left" vertical="center" indent="1"/>
      <protection hidden="1"/>
    </xf>
    <xf numFmtId="167" fontId="4" fillId="24" borderId="28" xfId="45" applyNumberFormat="1" applyFont="1" applyBorder="1" applyProtection="1">
      <alignment horizontal="left" vertical="top" indent="1"/>
      <protection hidden="1"/>
    </xf>
    <xf numFmtId="0" fontId="4" fillId="24" borderId="32" xfId="47" applyFont="1" applyFill="1" applyBorder="1" applyProtection="1">
      <alignment horizontal="centerContinuous" vertical="top"/>
      <protection hidden="1"/>
    </xf>
    <xf numFmtId="0" fontId="4" fillId="0" borderId="32" xfId="47" applyFont="1" applyBorder="1" applyProtection="1">
      <alignment horizontal="centerContinuous" vertical="top"/>
      <protection hidden="1"/>
    </xf>
    <xf numFmtId="0" fontId="4" fillId="0" borderId="66" xfId="47" applyFont="1" applyBorder="1" applyAlignment="1" applyProtection="1">
      <alignment horizontal="center" vertical="top"/>
      <protection hidden="1"/>
    </xf>
    <xf numFmtId="0" fontId="4" fillId="24" borderId="67" xfId="47" applyFont="1" applyFill="1" applyBorder="1" applyProtection="1">
      <alignment horizontal="centerContinuous" vertical="top"/>
      <protection hidden="1"/>
    </xf>
    <xf numFmtId="0" fontId="4" fillId="0" borderId="32" xfId="47" applyFont="1" applyBorder="1" applyAlignment="1" applyProtection="1">
      <alignment horizontal="center" vertical="top"/>
      <protection hidden="1"/>
    </xf>
    <xf numFmtId="0" fontId="12" fillId="16" borderId="2" xfId="0" applyFont="1" applyFill="1" applyBorder="1" applyAlignment="1" applyProtection="1">
      <alignment horizontal="left"/>
      <protection hidden="1"/>
    </xf>
    <xf numFmtId="0" fontId="0" fillId="16" borderId="75" xfId="0" applyFill="1" applyBorder="1" applyProtection="1">
      <protection hidden="1"/>
    </xf>
    <xf numFmtId="0" fontId="0" fillId="16" borderId="18" xfId="0" applyFill="1" applyBorder="1" applyAlignment="1" applyProtection="1">
      <alignment vertical="top"/>
      <protection hidden="1"/>
    </xf>
    <xf numFmtId="0" fontId="0" fillId="16" borderId="75" xfId="0" applyFill="1" applyBorder="1" applyAlignment="1" applyProtection="1">
      <alignment vertical="top"/>
      <protection hidden="1"/>
    </xf>
    <xf numFmtId="0" fontId="4" fillId="24" borderId="20" xfId="45" applyBorder="1" applyAlignment="1" applyProtection="1">
      <alignment vertical="top"/>
      <protection hidden="1"/>
    </xf>
    <xf numFmtId="0" fontId="4" fillId="24" borderId="20" xfId="45" applyBorder="1" applyProtection="1">
      <alignment horizontal="left" vertical="top" indent="1"/>
      <protection hidden="1"/>
    </xf>
    <xf numFmtId="0" fontId="4" fillId="24" borderId="41" xfId="45" applyBorder="1" applyProtection="1">
      <alignment horizontal="left" vertical="top" indent="1"/>
      <protection hidden="1"/>
    </xf>
    <xf numFmtId="0" fontId="4" fillId="24" borderId="70" xfId="45" applyBorder="1" applyAlignment="1" applyProtection="1">
      <alignment vertical="top"/>
      <protection hidden="1"/>
    </xf>
    <xf numFmtId="37" fontId="5" fillId="16" borderId="37" xfId="25" applyBorder="1" applyProtection="1">
      <alignment vertical="center"/>
      <protection hidden="1"/>
    </xf>
    <xf numFmtId="37" fontId="5" fillId="16" borderId="42" xfId="25" applyBorder="1" applyProtection="1">
      <alignment vertical="center"/>
      <protection hidden="1"/>
    </xf>
    <xf numFmtId="37" fontId="5" fillId="16" borderId="43" xfId="25" applyBorder="1" applyProtection="1">
      <alignment vertical="center"/>
      <protection hidden="1"/>
    </xf>
    <xf numFmtId="0" fontId="4" fillId="24" borderId="2" xfId="45" applyFill="1" applyBorder="1" applyProtection="1">
      <alignment horizontal="left" vertical="top" indent="1"/>
      <protection hidden="1"/>
    </xf>
    <xf numFmtId="0" fontId="0" fillId="16" borderId="44" xfId="0" applyFill="1" applyBorder="1" applyProtection="1">
      <protection hidden="1"/>
    </xf>
    <xf numFmtId="37" fontId="4" fillId="24" borderId="45" xfId="45" applyNumberFormat="1" applyBorder="1" applyProtection="1">
      <alignment horizontal="left" vertical="top" indent="1"/>
      <protection hidden="1"/>
    </xf>
    <xf numFmtId="0" fontId="4" fillId="24" borderId="41" xfId="45" applyBorder="1" applyAlignment="1" applyProtection="1">
      <alignment vertical="top"/>
      <protection hidden="1"/>
    </xf>
    <xf numFmtId="37" fontId="5" fillId="16" borderId="36" xfId="59" applyFont="1" applyBorder="1" applyAlignment="1" applyProtection="1">
      <alignment horizontal="left" vertical="center" indent="3"/>
      <protection hidden="1"/>
    </xf>
    <xf numFmtId="37" fontId="5" fillId="16" borderId="71" xfId="25" applyBorder="1" applyProtection="1">
      <alignment vertical="center"/>
      <protection hidden="1"/>
    </xf>
    <xf numFmtId="37" fontId="5" fillId="16" borderId="41" xfId="25" applyBorder="1" applyProtection="1">
      <alignment vertical="center"/>
      <protection hidden="1"/>
    </xf>
    <xf numFmtId="0" fontId="4" fillId="29" borderId="32" xfId="47" applyFont="1" applyFill="1" applyBorder="1" applyProtection="1">
      <alignment horizontal="centerContinuous" vertical="top"/>
      <protection locked="0"/>
    </xf>
    <xf numFmtId="0" fontId="0" fillId="16" borderId="2" xfId="0" applyFill="1" applyBorder="1" applyAlignment="1" applyProtection="1">
      <alignment horizontal="left"/>
      <protection locked="0"/>
    </xf>
    <xf numFmtId="167" fontId="4" fillId="24" borderId="63" xfId="45" applyNumberFormat="1" applyBorder="1" applyProtection="1">
      <alignment horizontal="left" vertical="top" indent="1"/>
      <protection locked="0"/>
    </xf>
    <xf numFmtId="0" fontId="4" fillId="24" borderId="25" xfId="45" applyBorder="1" applyProtection="1">
      <alignment horizontal="left" vertical="top" indent="1"/>
      <protection locked="0"/>
    </xf>
    <xf numFmtId="0" fontId="17" fillId="0" borderId="0" xfId="52" applyAlignment="1" applyProtection="1">
      <alignment horizontal="centerContinuous" vertical="center"/>
    </xf>
    <xf numFmtId="0" fontId="43" fillId="30" borderId="61" xfId="58" applyFont="1" applyFill="1" applyBorder="1" applyAlignment="1">
      <alignment horizontal="left" indent="1"/>
    </xf>
    <xf numFmtId="0" fontId="44" fillId="30" borderId="0" xfId="0" applyFont="1" applyFill="1" applyBorder="1" applyAlignment="1">
      <alignment horizontal="left" indent="1"/>
    </xf>
    <xf numFmtId="0" fontId="44" fillId="30" borderId="49" xfId="0" applyFont="1" applyFill="1" applyBorder="1" applyAlignment="1">
      <alignment horizontal="left" indent="1"/>
    </xf>
    <xf numFmtId="0" fontId="45" fillId="30" borderId="46" xfId="0" applyFont="1" applyFill="1" applyBorder="1" applyAlignment="1"/>
    <xf numFmtId="0" fontId="45" fillId="30" borderId="47" xfId="0" applyFont="1" applyFill="1" applyBorder="1" applyAlignment="1"/>
    <xf numFmtId="0" fontId="45" fillId="30" borderId="48" xfId="0" applyFont="1" applyFill="1" applyBorder="1" applyAlignment="1"/>
    <xf numFmtId="0" fontId="46" fillId="30" borderId="50" xfId="28" applyFont="1" applyFill="1" applyBorder="1" applyAlignment="1">
      <alignment horizontal="left" vertical="center" indent="1"/>
    </xf>
    <xf numFmtId="0" fontId="46" fillId="30" borderId="51" xfId="28" applyFont="1" applyFill="1" applyBorder="1" applyAlignment="1">
      <alignment horizontal="left" vertical="center" indent="1"/>
    </xf>
    <xf numFmtId="0" fontId="46" fillId="30" borderId="52" xfId="28" applyFont="1" applyFill="1" applyBorder="1" applyAlignment="1">
      <alignment horizontal="left" vertical="center" indent="1"/>
    </xf>
    <xf numFmtId="0" fontId="43" fillId="30" borderId="61" xfId="58" applyFont="1" applyFill="1" applyBorder="1" applyAlignment="1" applyProtection="1">
      <alignment horizontal="left" indent="1"/>
      <protection hidden="1"/>
    </xf>
    <xf numFmtId="0" fontId="44" fillId="30" borderId="0" xfId="0" applyFont="1" applyFill="1" applyBorder="1" applyAlignment="1" applyProtection="1">
      <alignment horizontal="left" indent="1"/>
      <protection hidden="1"/>
    </xf>
    <xf numFmtId="0" fontId="44" fillId="30" borderId="49" xfId="0" applyFont="1" applyFill="1" applyBorder="1" applyAlignment="1" applyProtection="1">
      <alignment horizontal="left" wrapText="1" indent="1"/>
      <protection hidden="1"/>
    </xf>
    <xf numFmtId="0" fontId="45" fillId="30" borderId="46" xfId="0" applyFont="1" applyFill="1" applyBorder="1" applyAlignment="1" applyProtection="1">
      <protection hidden="1"/>
    </xf>
    <xf numFmtId="0" fontId="45" fillId="30" borderId="47" xfId="0" applyFont="1" applyFill="1" applyBorder="1" applyAlignment="1" applyProtection="1">
      <protection hidden="1"/>
    </xf>
    <xf numFmtId="0" fontId="45" fillId="30" borderId="48" xfId="0" applyFont="1" applyFill="1" applyBorder="1" applyProtection="1">
      <protection hidden="1"/>
    </xf>
    <xf numFmtId="0" fontId="46" fillId="30" borderId="50" xfId="28" applyFont="1" applyFill="1" applyBorder="1" applyAlignment="1" applyProtection="1">
      <alignment horizontal="left" vertical="center" indent="1"/>
      <protection hidden="1"/>
    </xf>
    <xf numFmtId="0" fontId="46" fillId="30" borderId="51" xfId="28" applyFont="1" applyFill="1" applyBorder="1" applyAlignment="1" applyProtection="1">
      <alignment horizontal="left" vertical="center" indent="1"/>
      <protection hidden="1"/>
    </xf>
    <xf numFmtId="0" fontId="46" fillId="30" borderId="52" xfId="28" applyFont="1" applyFill="1" applyBorder="1" applyAlignment="1" applyProtection="1">
      <alignment horizontal="left" vertical="center" indent="1"/>
      <protection hidden="1"/>
    </xf>
    <xf numFmtId="0" fontId="14" fillId="27" borderId="61" xfId="58" applyFont="1" applyFill="1" applyBorder="1" applyAlignment="1">
      <alignment horizontal="left" wrapText="1" indent="1"/>
    </xf>
    <xf numFmtId="0" fontId="14" fillId="27" borderId="0" xfId="58" applyFont="1" applyFill="1" applyBorder="1" applyAlignment="1">
      <alignment horizontal="left" wrapText="1" indent="1"/>
    </xf>
    <xf numFmtId="0" fontId="5" fillId="27" borderId="51" xfId="28" applyFont="1" applyFill="1" applyBorder="1" applyAlignment="1">
      <alignment horizontal="right" vertical="center"/>
    </xf>
    <xf numFmtId="0" fontId="5" fillId="27" borderId="52" xfId="28" applyFont="1" applyFill="1" applyBorder="1" applyAlignment="1">
      <alignment horizontal="right" vertical="center"/>
    </xf>
    <xf numFmtId="0" fontId="18" fillId="0" borderId="0" xfId="52" applyFont="1"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123825</xdr:colOff>
      <xdr:row>2</xdr:row>
      <xdr:rowOff>0</xdr:rowOff>
    </xdr:to>
    <xdr:sp macro="" textlink="">
      <xdr:nvSpPr>
        <xdr:cNvPr id="14337" name="Rectangle 1"/>
        <xdr:cNvSpPr>
          <a:spLocks noChangeArrowheads="1"/>
        </xdr:cNvSpPr>
      </xdr:nvSpPr>
      <xdr:spPr bwMode="auto">
        <a:xfrm>
          <a:off x="0" y="0"/>
          <a:ext cx="238125" cy="180975"/>
        </a:xfrm>
        <a:prstGeom prst="rect">
          <a:avLst/>
        </a:prstGeom>
        <a:solidFill>
          <a:srgbClr val="FFFFFF"/>
        </a:solidFill>
        <a:ln w="9525">
          <a:noFill/>
          <a:miter lim="800000"/>
          <a:headEnd/>
          <a:tailEnd/>
        </a:ln>
      </xdr:spPr>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123825</xdr:colOff>
      <xdr:row>2</xdr:row>
      <xdr:rowOff>0</xdr:rowOff>
    </xdr:to>
    <xdr:sp macro="" textlink="">
      <xdr:nvSpPr>
        <xdr:cNvPr id="25601" name="Rectangle 1"/>
        <xdr:cNvSpPr>
          <a:spLocks noChangeArrowheads="1"/>
        </xdr:cNvSpPr>
      </xdr:nvSpPr>
      <xdr:spPr bwMode="auto">
        <a:xfrm>
          <a:off x="0" y="0"/>
          <a:ext cx="238125" cy="180975"/>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autoPageBreaks="0"/>
  </sheetPr>
  <dimension ref="B1:I111"/>
  <sheetViews>
    <sheetView showGridLines="0" showRowColHeaders="0" tabSelected="1" zoomScaleNormal="100" workbookViewId="0">
      <selection activeCell="H10" sqref="H10"/>
    </sheetView>
  </sheetViews>
  <sheetFormatPr defaultRowHeight="12.75" x14ac:dyDescent="0.2"/>
  <cols>
    <col min="1" max="1" width="1.7109375" customWidth="1"/>
    <col min="2" max="2" width="12.7109375" customWidth="1"/>
    <col min="3" max="3" width="40.42578125" bestFit="1" customWidth="1"/>
    <col min="4" max="8" width="12.7109375" customWidth="1"/>
    <col min="9" max="9" width="1.28515625" customWidth="1"/>
  </cols>
  <sheetData>
    <row r="1" spans="2:9" ht="1.5" customHeight="1" x14ac:dyDescent="0.2">
      <c r="B1" s="1"/>
      <c r="I1" s="2"/>
    </row>
    <row r="2" spans="2:9" x14ac:dyDescent="0.2">
      <c r="B2" s="1"/>
      <c r="C2" s="2"/>
      <c r="D2" s="2"/>
      <c r="E2" s="2"/>
      <c r="F2" s="2"/>
      <c r="G2" s="2"/>
      <c r="H2" s="2"/>
      <c r="I2" s="2"/>
    </row>
    <row r="3" spans="2:9" ht="12" customHeight="1" x14ac:dyDescent="0.3">
      <c r="B3" s="1"/>
      <c r="C3" s="224"/>
      <c r="D3" s="225"/>
      <c r="E3" s="225"/>
      <c r="F3" s="225"/>
      <c r="G3" s="225"/>
      <c r="H3" s="226"/>
      <c r="I3" s="2"/>
    </row>
    <row r="4" spans="2:9" ht="20.25" customHeight="1" x14ac:dyDescent="0.3">
      <c r="B4" s="1"/>
      <c r="C4" s="221" t="s">
        <v>81</v>
      </c>
      <c r="D4" s="222"/>
      <c r="E4" s="222"/>
      <c r="F4" s="222"/>
      <c r="G4" s="222"/>
      <c r="H4" s="223"/>
      <c r="I4" s="2"/>
    </row>
    <row r="5" spans="2:9" ht="19.5" x14ac:dyDescent="0.2">
      <c r="B5" s="1"/>
      <c r="C5" s="227"/>
      <c r="D5" s="228"/>
      <c r="E5" s="228"/>
      <c r="F5" s="228"/>
      <c r="G5" s="228"/>
      <c r="H5" s="229"/>
      <c r="I5" s="2"/>
    </row>
    <row r="6" spans="2:9" x14ac:dyDescent="0.2">
      <c r="B6" s="2"/>
      <c r="C6" s="217"/>
      <c r="D6" s="3"/>
      <c r="E6" s="3"/>
      <c r="F6" s="3"/>
      <c r="G6" s="3"/>
      <c r="H6" s="94" t="s">
        <v>6</v>
      </c>
      <c r="I6" s="2"/>
    </row>
    <row r="7" spans="2:9" ht="13.5" thickBot="1" x14ac:dyDescent="0.25">
      <c r="B7" s="2"/>
      <c r="C7" s="218"/>
      <c r="D7" s="216">
        <v>2006</v>
      </c>
      <c r="E7" s="97">
        <f>D7+1</f>
        <v>2007</v>
      </c>
      <c r="F7" s="97">
        <f>E7+1</f>
        <v>2008</v>
      </c>
      <c r="G7" s="97">
        <f>F7+1</f>
        <v>2009</v>
      </c>
      <c r="H7" s="93" t="s">
        <v>7</v>
      </c>
    </row>
    <row r="8" spans="2:9" x14ac:dyDescent="0.2">
      <c r="B8" s="2"/>
      <c r="C8" s="219"/>
      <c r="D8" s="12"/>
      <c r="E8" s="12"/>
      <c r="F8" s="12"/>
      <c r="G8" s="12"/>
      <c r="H8" s="13"/>
    </row>
    <row r="9" spans="2:9" x14ac:dyDescent="0.2">
      <c r="B9" s="2"/>
      <c r="C9" s="4" t="s">
        <v>8</v>
      </c>
      <c r="D9" s="5"/>
      <c r="E9" s="5"/>
      <c r="F9" s="5"/>
      <c r="G9" s="5"/>
      <c r="H9" s="6"/>
    </row>
    <row r="10" spans="2:9" s="38" customFormat="1" x14ac:dyDescent="0.2">
      <c r="B10" s="39"/>
      <c r="C10" s="45" t="s">
        <v>8</v>
      </c>
      <c r="D10" s="46">
        <v>2010000</v>
      </c>
      <c r="E10" s="46">
        <v>2060000</v>
      </c>
      <c r="F10" s="46">
        <v>2121800</v>
      </c>
      <c r="G10" s="46">
        <v>2391800</v>
      </c>
      <c r="H10" s="89">
        <f>SUM(D10:G10)</f>
        <v>8583600</v>
      </c>
    </row>
    <row r="11" spans="2:9" s="38" customFormat="1" ht="13.5" thickBot="1" x14ac:dyDescent="0.25">
      <c r="B11" s="39"/>
      <c r="C11" s="45" t="s">
        <v>14</v>
      </c>
      <c r="D11" s="46">
        <v>0</v>
      </c>
      <c r="E11" s="46">
        <v>0</v>
      </c>
      <c r="F11" s="46">
        <v>0</v>
      </c>
      <c r="G11" s="46">
        <v>0</v>
      </c>
      <c r="H11" s="89">
        <f>SUM(D11:G11)</f>
        <v>0</v>
      </c>
    </row>
    <row r="12" spans="2:9" s="38" customFormat="1" ht="13.5" thickBot="1" x14ac:dyDescent="0.25">
      <c r="B12" s="39"/>
      <c r="C12" s="85" t="s">
        <v>31</v>
      </c>
      <c r="D12" s="86">
        <f>SUM(D10:D11)</f>
        <v>2010000</v>
      </c>
      <c r="E12" s="87">
        <f>SUM(E10:E11)</f>
        <v>2060000</v>
      </c>
      <c r="F12" s="87">
        <f>SUM(F10:F11)</f>
        <v>2121800</v>
      </c>
      <c r="G12" s="87">
        <f>SUM(G10:G11)</f>
        <v>2391800</v>
      </c>
      <c r="H12" s="88">
        <f>SUM(H10:H11)</f>
        <v>8583600</v>
      </c>
    </row>
    <row r="13" spans="2:9" s="38" customFormat="1" x14ac:dyDescent="0.2">
      <c r="B13" s="39"/>
      <c r="C13" s="49"/>
      <c r="D13" s="50"/>
      <c r="E13" s="36"/>
      <c r="F13" s="36"/>
      <c r="G13" s="36"/>
      <c r="H13" s="51"/>
    </row>
    <row r="14" spans="2:9" s="38" customFormat="1" x14ac:dyDescent="0.2">
      <c r="B14" s="39"/>
      <c r="C14" s="29" t="s">
        <v>15</v>
      </c>
      <c r="D14" s="43"/>
      <c r="E14" s="43"/>
      <c r="F14" s="43"/>
      <c r="G14" s="43"/>
      <c r="H14" s="44"/>
    </row>
    <row r="15" spans="2:9" s="38" customFormat="1" x14ac:dyDescent="0.2">
      <c r="B15" s="39"/>
      <c r="C15" s="52" t="s">
        <v>9</v>
      </c>
      <c r="D15" s="43">
        <v>320000</v>
      </c>
      <c r="E15" s="43">
        <v>329600</v>
      </c>
      <c r="F15" s="43">
        <v>339488</v>
      </c>
      <c r="G15" s="43">
        <v>389088</v>
      </c>
      <c r="H15" s="89">
        <f>SUM(D15:G15)</f>
        <v>1378176</v>
      </c>
    </row>
    <row r="16" spans="2:9" s="38" customFormat="1" x14ac:dyDescent="0.2">
      <c r="B16" s="39"/>
      <c r="C16" s="47" t="s">
        <v>16</v>
      </c>
      <c r="D16" s="46">
        <v>500000</v>
      </c>
      <c r="E16" s="46">
        <v>515000</v>
      </c>
      <c r="F16" s="46">
        <v>530450</v>
      </c>
      <c r="G16" s="46">
        <v>545450</v>
      </c>
      <c r="H16" s="89">
        <f>SUM(D16:G16)</f>
        <v>2090900</v>
      </c>
    </row>
    <row r="17" spans="2:8" s="38" customFormat="1" x14ac:dyDescent="0.2">
      <c r="B17" s="39"/>
      <c r="C17" s="45" t="s">
        <v>17</v>
      </c>
      <c r="D17" s="42">
        <v>125000</v>
      </c>
      <c r="E17" s="42">
        <v>128750</v>
      </c>
      <c r="F17" s="42">
        <v>132612.5</v>
      </c>
      <c r="G17" s="42">
        <v>186362.5</v>
      </c>
      <c r="H17" s="89">
        <f>SUM(D17:G17)</f>
        <v>572725</v>
      </c>
    </row>
    <row r="18" spans="2:8" s="38" customFormat="1" ht="13.5" thickBot="1" x14ac:dyDescent="0.25">
      <c r="B18" s="39"/>
      <c r="C18" s="53" t="s">
        <v>14</v>
      </c>
      <c r="D18" s="42">
        <v>0</v>
      </c>
      <c r="E18" s="42">
        <v>0</v>
      </c>
      <c r="F18" s="42">
        <v>0</v>
      </c>
      <c r="G18" s="42">
        <v>0</v>
      </c>
      <c r="H18" s="89">
        <f>SUM(D18:G18)</f>
        <v>0</v>
      </c>
    </row>
    <row r="19" spans="2:8" s="38" customFormat="1" ht="13.5" thickBot="1" x14ac:dyDescent="0.25">
      <c r="B19" s="39"/>
      <c r="C19" s="85" t="s">
        <v>10</v>
      </c>
      <c r="D19" s="86">
        <f>SUM(D15:D18)</f>
        <v>945000</v>
      </c>
      <c r="E19" s="87">
        <f>SUM(E15:E18)</f>
        <v>973350</v>
      </c>
      <c r="F19" s="87">
        <f>SUM(F15:F18)</f>
        <v>1002550.5</v>
      </c>
      <c r="G19" s="87">
        <f>SUM(G15:G18)</f>
        <v>1120900.5</v>
      </c>
      <c r="H19" s="88">
        <f>SUM(H15:H18)</f>
        <v>4041801</v>
      </c>
    </row>
    <row r="20" spans="2:8" ht="13.5" thickBot="1" x14ac:dyDescent="0.25">
      <c r="B20" s="2"/>
      <c r="C20" s="17"/>
      <c r="D20" s="15"/>
      <c r="E20" s="15"/>
      <c r="F20" s="15"/>
      <c r="G20" s="15"/>
      <c r="H20" s="18"/>
    </row>
    <row r="21" spans="2:8" ht="13.5" thickBot="1" x14ac:dyDescent="0.25">
      <c r="B21" s="2"/>
      <c r="C21" s="85" t="s">
        <v>11</v>
      </c>
      <c r="D21" s="86">
        <f>D12-D19</f>
        <v>1065000</v>
      </c>
      <c r="E21" s="87">
        <f>E12-E19</f>
        <v>1086650</v>
      </c>
      <c r="F21" s="87">
        <f>F12-F19</f>
        <v>1119249.5</v>
      </c>
      <c r="G21" s="87">
        <f>G12-G19</f>
        <v>1270899.5</v>
      </c>
      <c r="H21" s="88">
        <f>H12-H19</f>
        <v>4541799</v>
      </c>
    </row>
    <row r="22" spans="2:8" x14ac:dyDescent="0.2">
      <c r="B22" s="2"/>
      <c r="C22" s="14"/>
      <c r="D22" s="30"/>
      <c r="E22" s="16"/>
      <c r="F22" s="16"/>
      <c r="G22" s="16"/>
      <c r="H22" s="19"/>
    </row>
    <row r="23" spans="2:8" s="38" customFormat="1" x14ac:dyDescent="0.2">
      <c r="B23" s="39"/>
      <c r="C23" s="32" t="s">
        <v>24</v>
      </c>
      <c r="D23" s="43"/>
      <c r="E23" s="43"/>
      <c r="F23" s="43"/>
      <c r="G23" s="43"/>
      <c r="H23" s="44"/>
    </row>
    <row r="24" spans="2:8" s="38" customFormat="1" x14ac:dyDescent="0.2">
      <c r="B24" s="39"/>
      <c r="C24" s="45" t="s">
        <v>33</v>
      </c>
      <c r="D24" s="46">
        <v>190000</v>
      </c>
      <c r="E24" s="46">
        <v>190000</v>
      </c>
      <c r="F24" s="46">
        <v>190000</v>
      </c>
      <c r="G24" s="46">
        <v>190000</v>
      </c>
      <c r="H24" s="89">
        <f t="shared" ref="H24:H42" si="0">SUM(D24:G24)</f>
        <v>760000</v>
      </c>
    </row>
    <row r="25" spans="2:8" s="38" customFormat="1" x14ac:dyDescent="0.2">
      <c r="B25" s="39"/>
      <c r="C25" s="45" t="s">
        <v>34</v>
      </c>
      <c r="D25" s="46">
        <v>50000</v>
      </c>
      <c r="E25" s="46">
        <v>51500</v>
      </c>
      <c r="F25" s="46">
        <v>53045</v>
      </c>
      <c r="G25" s="46">
        <v>54545</v>
      </c>
      <c r="H25" s="89">
        <f t="shared" si="0"/>
        <v>209090</v>
      </c>
    </row>
    <row r="26" spans="2:8" s="38" customFormat="1" x14ac:dyDescent="0.2">
      <c r="B26" s="39"/>
      <c r="C26" s="45" t="s">
        <v>35</v>
      </c>
      <c r="D26" s="46">
        <v>30000</v>
      </c>
      <c r="E26" s="46">
        <v>30900</v>
      </c>
      <c r="F26" s="46">
        <v>31827</v>
      </c>
      <c r="G26" s="46">
        <v>32727</v>
      </c>
      <c r="H26" s="89">
        <f t="shared" si="0"/>
        <v>125454</v>
      </c>
    </row>
    <row r="27" spans="2:8" s="38" customFormat="1" x14ac:dyDescent="0.2">
      <c r="B27" s="39"/>
      <c r="C27" s="45" t="s">
        <v>18</v>
      </c>
      <c r="D27" s="46">
        <v>5000</v>
      </c>
      <c r="E27" s="46">
        <v>5150</v>
      </c>
      <c r="F27" s="46">
        <v>5304.5</v>
      </c>
      <c r="G27" s="46">
        <v>5454.5</v>
      </c>
      <c r="H27" s="89">
        <f t="shared" si="0"/>
        <v>20909</v>
      </c>
    </row>
    <row r="28" spans="2:8" s="38" customFormat="1" x14ac:dyDescent="0.2">
      <c r="B28" s="39"/>
      <c r="C28" s="45" t="s">
        <v>19</v>
      </c>
      <c r="D28" s="46">
        <v>3000</v>
      </c>
      <c r="E28" s="46">
        <v>3090</v>
      </c>
      <c r="F28" s="46">
        <v>3182.7</v>
      </c>
      <c r="G28" s="46">
        <v>3272.7</v>
      </c>
      <c r="H28" s="89">
        <f t="shared" si="0"/>
        <v>12545.400000000001</v>
      </c>
    </row>
    <row r="29" spans="2:8" s="38" customFormat="1" x14ac:dyDescent="0.2">
      <c r="B29" s="39"/>
      <c r="C29" s="45" t="s">
        <v>36</v>
      </c>
      <c r="D29" s="46">
        <v>1000</v>
      </c>
      <c r="E29" s="46">
        <v>1030</v>
      </c>
      <c r="F29" s="46">
        <v>1060.9000000000001</v>
      </c>
      <c r="G29" s="46">
        <v>1060.9000000000001</v>
      </c>
      <c r="H29" s="89">
        <f t="shared" si="0"/>
        <v>4151.8</v>
      </c>
    </row>
    <row r="30" spans="2:8" s="38" customFormat="1" x14ac:dyDescent="0.2">
      <c r="B30" s="39"/>
      <c r="C30" s="47" t="s">
        <v>23</v>
      </c>
      <c r="D30" s="43">
        <v>1000</v>
      </c>
      <c r="E30" s="43">
        <v>1030</v>
      </c>
      <c r="F30" s="43">
        <v>1060.9000000000001</v>
      </c>
      <c r="G30" s="43">
        <v>1060.9000000000001</v>
      </c>
      <c r="H30" s="89">
        <f t="shared" si="0"/>
        <v>4151.8</v>
      </c>
    </row>
    <row r="31" spans="2:8" s="38" customFormat="1" x14ac:dyDescent="0.2">
      <c r="B31" s="39"/>
      <c r="C31" s="47" t="s">
        <v>20</v>
      </c>
      <c r="D31" s="46">
        <v>2133</v>
      </c>
      <c r="E31" s="46">
        <v>2196.9899999999998</v>
      </c>
      <c r="F31" s="46">
        <v>2262.8996999999999</v>
      </c>
      <c r="G31" s="46">
        <v>2262.8996999999999</v>
      </c>
      <c r="H31" s="89">
        <f t="shared" si="0"/>
        <v>8855.7893999999997</v>
      </c>
    </row>
    <row r="32" spans="2:8" s="38" customFormat="1" x14ac:dyDescent="0.2">
      <c r="B32" s="39"/>
      <c r="C32" s="47" t="s">
        <v>21</v>
      </c>
      <c r="D32" s="46">
        <v>11000</v>
      </c>
      <c r="E32" s="46">
        <v>11330</v>
      </c>
      <c r="F32" s="46">
        <v>11669.9</v>
      </c>
      <c r="G32" s="46">
        <v>12669.9</v>
      </c>
      <c r="H32" s="89">
        <f t="shared" si="0"/>
        <v>46669.8</v>
      </c>
    </row>
    <row r="33" spans="2:8" s="38" customFormat="1" x14ac:dyDescent="0.2">
      <c r="B33" s="39"/>
      <c r="C33" s="47" t="s">
        <v>22</v>
      </c>
      <c r="D33" s="46">
        <v>4000</v>
      </c>
      <c r="E33" s="46">
        <v>4120</v>
      </c>
      <c r="F33" s="46">
        <v>4243.6000000000004</v>
      </c>
      <c r="G33" s="46">
        <v>4243.6000000000004</v>
      </c>
      <c r="H33" s="89">
        <f t="shared" si="0"/>
        <v>16607.2</v>
      </c>
    </row>
    <row r="34" spans="2:8" s="38" customFormat="1" x14ac:dyDescent="0.2">
      <c r="B34" s="39"/>
      <c r="C34" s="47" t="s">
        <v>37</v>
      </c>
      <c r="D34" s="46">
        <v>6000</v>
      </c>
      <c r="E34" s="46">
        <v>6180</v>
      </c>
      <c r="F34" s="46">
        <v>6365.4</v>
      </c>
      <c r="G34" s="46">
        <v>6365.4</v>
      </c>
      <c r="H34" s="89">
        <f t="shared" si="0"/>
        <v>24910.800000000003</v>
      </c>
    </row>
    <row r="35" spans="2:8" s="38" customFormat="1" x14ac:dyDescent="0.2">
      <c r="B35" s="39"/>
      <c r="C35" s="48" t="s">
        <v>12</v>
      </c>
      <c r="D35" s="42">
        <v>1000</v>
      </c>
      <c r="E35" s="42">
        <v>1030</v>
      </c>
      <c r="F35" s="42">
        <v>1060.9000000000001</v>
      </c>
      <c r="G35" s="42">
        <v>1060.9000000000001</v>
      </c>
      <c r="H35" s="89">
        <f t="shared" si="0"/>
        <v>4151.8</v>
      </c>
    </row>
    <row r="36" spans="2:8" x14ac:dyDescent="0.2">
      <c r="B36" s="39"/>
      <c r="C36" s="45" t="s">
        <v>38</v>
      </c>
      <c r="D36" s="46">
        <v>3000</v>
      </c>
      <c r="E36" s="46">
        <v>3090</v>
      </c>
      <c r="F36" s="46">
        <v>3182.7</v>
      </c>
      <c r="G36" s="46">
        <v>3182.7</v>
      </c>
      <c r="H36" s="89">
        <f t="shared" si="0"/>
        <v>12455.400000000001</v>
      </c>
    </row>
    <row r="37" spans="2:8" x14ac:dyDescent="0.2">
      <c r="B37" s="39"/>
      <c r="C37" s="45" t="s">
        <v>39</v>
      </c>
      <c r="D37" s="46">
        <v>1000</v>
      </c>
      <c r="E37" s="46">
        <v>1030</v>
      </c>
      <c r="F37" s="46">
        <v>1060.9000000000001</v>
      </c>
      <c r="G37" s="46">
        <v>1060.9000000000001</v>
      </c>
      <c r="H37" s="89">
        <f t="shared" si="0"/>
        <v>4151.8</v>
      </c>
    </row>
    <row r="38" spans="2:8" x14ac:dyDescent="0.2">
      <c r="B38" s="39"/>
      <c r="C38" s="45" t="s">
        <v>40</v>
      </c>
      <c r="D38" s="46">
        <v>1000</v>
      </c>
      <c r="E38" s="46">
        <v>1030</v>
      </c>
      <c r="F38" s="46">
        <v>1060.9000000000001</v>
      </c>
      <c r="G38" s="46">
        <v>1060.9000000000001</v>
      </c>
      <c r="H38" s="89">
        <f t="shared" si="0"/>
        <v>4151.8</v>
      </c>
    </row>
    <row r="39" spans="2:8" x14ac:dyDescent="0.2">
      <c r="B39" s="39"/>
      <c r="C39" s="45" t="s">
        <v>41</v>
      </c>
      <c r="D39" s="46">
        <v>1000</v>
      </c>
      <c r="E39" s="46">
        <v>1030</v>
      </c>
      <c r="F39" s="46">
        <v>1060.9000000000001</v>
      </c>
      <c r="G39" s="46">
        <v>1060.9000000000001</v>
      </c>
      <c r="H39" s="89">
        <f t="shared" si="0"/>
        <v>4151.8</v>
      </c>
    </row>
    <row r="40" spans="2:8" s="38" customFormat="1" x14ac:dyDescent="0.2">
      <c r="B40" s="39"/>
      <c r="C40" s="45" t="s">
        <v>13</v>
      </c>
      <c r="D40" s="46">
        <v>1000</v>
      </c>
      <c r="E40" s="46">
        <v>1030</v>
      </c>
      <c r="F40" s="46">
        <v>1060.9000000000001</v>
      </c>
      <c r="G40" s="46">
        <v>1060.9000000000001</v>
      </c>
      <c r="H40" s="89">
        <f t="shared" si="0"/>
        <v>4151.8</v>
      </c>
    </row>
    <row r="41" spans="2:8" s="38" customFormat="1" x14ac:dyDescent="0.2">
      <c r="B41" s="39"/>
      <c r="C41" s="41" t="s">
        <v>0</v>
      </c>
      <c r="D41" s="46">
        <v>6000</v>
      </c>
      <c r="E41" s="46">
        <v>6000</v>
      </c>
      <c r="F41" s="46">
        <v>6000</v>
      </c>
      <c r="G41" s="46">
        <v>6000</v>
      </c>
      <c r="H41" s="89">
        <f t="shared" si="0"/>
        <v>24000</v>
      </c>
    </row>
    <row r="42" spans="2:8" s="38" customFormat="1" ht="13.5" thickBot="1" x14ac:dyDescent="0.25">
      <c r="B42" s="39"/>
      <c r="C42" s="41" t="s">
        <v>14</v>
      </c>
      <c r="D42" s="42">
        <v>0</v>
      </c>
      <c r="E42" s="42">
        <v>0</v>
      </c>
      <c r="F42" s="42">
        <v>0</v>
      </c>
      <c r="G42" s="42">
        <v>0</v>
      </c>
      <c r="H42" s="89">
        <f t="shared" si="0"/>
        <v>0</v>
      </c>
    </row>
    <row r="43" spans="2:8" s="38" customFormat="1" ht="13.5" thickBot="1" x14ac:dyDescent="0.25">
      <c r="B43" s="39"/>
      <c r="C43" s="90" t="s">
        <v>25</v>
      </c>
      <c r="D43" s="86">
        <f>SUM(D24:D42)</f>
        <v>317133</v>
      </c>
      <c r="E43" s="86">
        <f>SUM(E24:E42)</f>
        <v>320766.99</v>
      </c>
      <c r="F43" s="86">
        <f>SUM(F24:F42)</f>
        <v>324509.99970000022</v>
      </c>
      <c r="G43" s="86">
        <f>SUM(G24:G42)</f>
        <v>328149.99970000022</v>
      </c>
      <c r="H43" s="91">
        <f>SUM(D43:G43)</f>
        <v>1290559.9894000005</v>
      </c>
    </row>
    <row r="44" spans="2:8" ht="13.5" thickBot="1" x14ac:dyDescent="0.25">
      <c r="B44" s="2"/>
      <c r="C44" s="17"/>
      <c r="D44" s="20"/>
      <c r="E44" s="20"/>
      <c r="F44" s="20"/>
      <c r="G44" s="20"/>
      <c r="H44" s="21"/>
    </row>
    <row r="45" spans="2:8" ht="13.5" thickBot="1" x14ac:dyDescent="0.25">
      <c r="B45" s="2"/>
      <c r="C45" s="85" t="s">
        <v>26</v>
      </c>
      <c r="D45" s="86">
        <f>D21-D43</f>
        <v>747867</v>
      </c>
      <c r="E45" s="87">
        <f>E21-E43</f>
        <v>765883.01</v>
      </c>
      <c r="F45" s="87">
        <f>F21-F43</f>
        <v>794739.50029999972</v>
      </c>
      <c r="G45" s="87">
        <f>G21-G43</f>
        <v>942749.50029999972</v>
      </c>
      <c r="H45" s="88">
        <f>H21-H43</f>
        <v>3251239.0105999997</v>
      </c>
    </row>
    <row r="46" spans="2:8" x14ac:dyDescent="0.2">
      <c r="B46" s="2"/>
      <c r="C46" s="28"/>
      <c r="D46" s="31"/>
      <c r="E46" s="7"/>
      <c r="F46" s="7"/>
      <c r="G46" s="7"/>
      <c r="H46" s="8"/>
    </row>
    <row r="47" spans="2:8" s="38" customFormat="1" x14ac:dyDescent="0.2">
      <c r="B47" s="39"/>
      <c r="C47" s="40" t="s">
        <v>42</v>
      </c>
      <c r="D47" s="36">
        <v>16250</v>
      </c>
      <c r="E47" s="36">
        <v>16737.5</v>
      </c>
      <c r="F47" s="36">
        <v>17239.625</v>
      </c>
      <c r="G47" s="36">
        <v>18227.125</v>
      </c>
      <c r="H47" s="92">
        <f>SUM(D47:G47)</f>
        <v>68454.25</v>
      </c>
    </row>
    <row r="48" spans="2:8" s="38" customFormat="1" ht="13.5" thickBot="1" x14ac:dyDescent="0.25">
      <c r="B48" s="39"/>
      <c r="C48" s="41" t="s">
        <v>43</v>
      </c>
      <c r="D48" s="42">
        <v>0</v>
      </c>
      <c r="E48" s="42">
        <v>0</v>
      </c>
      <c r="F48" s="42">
        <v>0</v>
      </c>
      <c r="G48" s="42">
        <v>0</v>
      </c>
      <c r="H48" s="89">
        <f>SUM(D48:G48)</f>
        <v>0</v>
      </c>
    </row>
    <row r="49" spans="2:9" s="38" customFormat="1" ht="13.5" thickBot="1" x14ac:dyDescent="0.25">
      <c r="B49" s="39"/>
      <c r="C49" s="90" t="s">
        <v>30</v>
      </c>
      <c r="D49" s="86">
        <f>SUM(D47:D48)</f>
        <v>16250</v>
      </c>
      <c r="E49" s="86">
        <f>SUM(E47:E48)</f>
        <v>16737.5</v>
      </c>
      <c r="F49" s="86">
        <f>SUM(F47:F48)</f>
        <v>17239.625</v>
      </c>
      <c r="G49" s="86">
        <f>SUM(G47:G48)</f>
        <v>18227.125</v>
      </c>
      <c r="H49" s="91">
        <f>SUM(H47:H48)</f>
        <v>68454.25</v>
      </c>
    </row>
    <row r="50" spans="2:9" ht="13.5" thickBot="1" x14ac:dyDescent="0.25">
      <c r="B50" s="2"/>
      <c r="C50" s="17"/>
      <c r="D50" s="20"/>
      <c r="E50" s="20"/>
      <c r="F50" s="20"/>
      <c r="G50" s="20"/>
      <c r="H50" s="21"/>
    </row>
    <row r="51" spans="2:9" ht="13.5" thickBot="1" x14ac:dyDescent="0.25">
      <c r="B51" s="2"/>
      <c r="C51" s="85" t="s">
        <v>32</v>
      </c>
      <c r="D51" s="86">
        <f>D45+D49</f>
        <v>764117</v>
      </c>
      <c r="E51" s="87">
        <f>E45+E49</f>
        <v>782620.51</v>
      </c>
      <c r="F51" s="87">
        <f>F45+F49</f>
        <v>811979.12529999972</v>
      </c>
      <c r="G51" s="87">
        <f>G45+G49</f>
        <v>960976.62529999972</v>
      </c>
      <c r="H51" s="88">
        <f>H45+H49</f>
        <v>3319693.2605999997</v>
      </c>
    </row>
    <row r="52" spans="2:9" ht="13.5" thickBot="1" x14ac:dyDescent="0.25">
      <c r="B52" s="2"/>
      <c r="C52" s="22"/>
      <c r="D52" s="23"/>
      <c r="E52" s="23"/>
      <c r="F52" s="23"/>
      <c r="G52" s="23"/>
      <c r="H52" s="24"/>
    </row>
    <row r="53" spans="2:9" s="38" customFormat="1" ht="13.5" thickBot="1" x14ac:dyDescent="0.25">
      <c r="B53" s="34"/>
      <c r="C53" s="35" t="s">
        <v>27</v>
      </c>
      <c r="D53" s="36">
        <v>148563</v>
      </c>
      <c r="E53" s="36">
        <v>149143.89000000001</v>
      </c>
      <c r="F53" s="36">
        <v>152922.20669999992</v>
      </c>
      <c r="G53" s="36">
        <v>162629.09669999999</v>
      </c>
      <c r="H53" s="91">
        <f>SUM(D53:G53)</f>
        <v>613258.19339999999</v>
      </c>
      <c r="I53" s="37"/>
    </row>
    <row r="54" spans="2:9" ht="13.5" thickBot="1" x14ac:dyDescent="0.25">
      <c r="B54" s="2"/>
      <c r="C54" s="17"/>
      <c r="D54" s="20"/>
      <c r="E54" s="20"/>
      <c r="F54" s="20"/>
      <c r="G54" s="20"/>
      <c r="H54" s="21"/>
    </row>
    <row r="55" spans="2:9" s="2" customFormat="1" ht="13.5" thickBot="1" x14ac:dyDescent="0.25">
      <c r="C55" s="85" t="s">
        <v>28</v>
      </c>
      <c r="D55" s="86">
        <f>D51-D53</f>
        <v>615554</v>
      </c>
      <c r="E55" s="87">
        <f>E51-E53</f>
        <v>633476.62</v>
      </c>
      <c r="F55" s="87">
        <f>F51-F53</f>
        <v>659056.91859999974</v>
      </c>
      <c r="G55" s="87">
        <f>G51-G53</f>
        <v>798347.52859999973</v>
      </c>
      <c r="H55" s="88">
        <f>H51-H53</f>
        <v>2706435.0671999995</v>
      </c>
      <c r="I55" s="10"/>
    </row>
    <row r="56" spans="2:9" s="2" customFormat="1" ht="13.5" thickBot="1" x14ac:dyDescent="0.25">
      <c r="C56" s="25"/>
      <c r="D56" s="26"/>
      <c r="E56" s="26"/>
      <c r="F56" s="26"/>
      <c r="G56" s="26"/>
      <c r="H56" s="27"/>
      <c r="I56" s="10"/>
    </row>
    <row r="57" spans="2:9" s="9" customFormat="1" ht="13.5" thickBot="1" x14ac:dyDescent="0.25">
      <c r="C57" s="85" t="s">
        <v>29</v>
      </c>
      <c r="D57" s="86">
        <f>D55</f>
        <v>615554</v>
      </c>
      <c r="E57" s="87">
        <f>E55+D57</f>
        <v>1249030.6200000001</v>
      </c>
      <c r="F57" s="87">
        <f>F55+E57</f>
        <v>1908087.5385999999</v>
      </c>
      <c r="G57" s="87">
        <f>G55+F57</f>
        <v>2706435.0671999995</v>
      </c>
      <c r="H57" s="88">
        <f>H55+G57</f>
        <v>5412870.1343999989</v>
      </c>
      <c r="I57" s="11"/>
    </row>
    <row r="59" spans="2:9" x14ac:dyDescent="0.2">
      <c r="C59" s="76"/>
      <c r="D59" s="77"/>
      <c r="E59" s="77"/>
      <c r="F59" s="77"/>
      <c r="G59" s="77"/>
      <c r="H59" s="78"/>
    </row>
    <row r="60" spans="2:9" ht="20.25" x14ac:dyDescent="0.3">
      <c r="C60" s="239" t="s">
        <v>2</v>
      </c>
      <c r="D60" s="240"/>
      <c r="E60" s="240"/>
      <c r="F60" s="240"/>
      <c r="G60" s="240"/>
      <c r="H60" s="79"/>
    </row>
    <row r="61" spans="2:9" x14ac:dyDescent="0.2">
      <c r="C61" s="80"/>
      <c r="D61" s="241"/>
      <c r="E61" s="241"/>
      <c r="F61" s="241"/>
      <c r="G61" s="241"/>
      <c r="H61" s="242"/>
    </row>
    <row r="62" spans="2:9" x14ac:dyDescent="0.2">
      <c r="C62" s="81"/>
      <c r="D62" s="83"/>
      <c r="E62" s="83"/>
      <c r="F62" s="83"/>
      <c r="G62" s="83"/>
      <c r="H62" s="83"/>
    </row>
    <row r="63" spans="2:9" ht="13.5" thickBot="1" x14ac:dyDescent="0.25">
      <c r="C63" s="82"/>
      <c r="D63" s="54" t="s">
        <v>44</v>
      </c>
      <c r="E63" s="33" t="s">
        <v>77</v>
      </c>
      <c r="F63" s="33" t="s">
        <v>78</v>
      </c>
      <c r="G63" s="84" t="s">
        <v>79</v>
      </c>
      <c r="H63" s="33" t="s">
        <v>80</v>
      </c>
    </row>
    <row r="64" spans="2:9" x14ac:dyDescent="0.2">
      <c r="C64" s="55"/>
      <c r="D64" s="3"/>
      <c r="E64" s="3"/>
      <c r="F64" s="3"/>
      <c r="G64" s="56"/>
      <c r="H64" s="3"/>
    </row>
    <row r="65" spans="3:8" x14ac:dyDescent="0.2">
      <c r="C65" s="57" t="s">
        <v>45</v>
      </c>
      <c r="D65" s="3"/>
      <c r="E65" s="3"/>
      <c r="F65" s="3"/>
      <c r="G65" s="56"/>
      <c r="H65" s="3"/>
    </row>
    <row r="66" spans="3:8" x14ac:dyDescent="0.2">
      <c r="C66" s="55"/>
      <c r="D66" s="58"/>
      <c r="E66" s="3"/>
      <c r="F66" s="3"/>
      <c r="G66" s="56"/>
      <c r="H66" s="3"/>
    </row>
    <row r="67" spans="3:8" x14ac:dyDescent="0.2">
      <c r="C67" s="4" t="s">
        <v>46</v>
      </c>
      <c r="D67" s="59"/>
      <c r="E67" s="60"/>
      <c r="F67" s="60"/>
      <c r="G67" s="61"/>
      <c r="H67" s="60"/>
    </row>
    <row r="68" spans="3:8" x14ac:dyDescent="0.2">
      <c r="C68" s="62" t="s">
        <v>47</v>
      </c>
      <c r="D68" s="63">
        <v>507604.47331000003</v>
      </c>
      <c r="E68" s="63">
        <v>451000</v>
      </c>
      <c r="F68" s="63">
        <v>464530</v>
      </c>
      <c r="G68" s="64">
        <v>478465.9</v>
      </c>
      <c r="H68" s="63">
        <v>492819.87700000004</v>
      </c>
    </row>
    <row r="69" spans="3:8" x14ac:dyDescent="0.2">
      <c r="C69" s="65" t="s">
        <v>3</v>
      </c>
      <c r="D69" s="66">
        <v>4300</v>
      </c>
      <c r="E69" s="66">
        <v>1200</v>
      </c>
      <c r="F69" s="66">
        <v>3200</v>
      </c>
      <c r="G69" s="67">
        <v>3000</v>
      </c>
      <c r="H69" s="66">
        <v>3400</v>
      </c>
    </row>
    <row r="70" spans="3:8" x14ac:dyDescent="0.2">
      <c r="C70" s="65" t="s">
        <v>48</v>
      </c>
      <c r="D70" s="66">
        <v>393928.08350000001</v>
      </c>
      <c r="E70" s="66">
        <v>350000</v>
      </c>
      <c r="F70" s="66">
        <v>360500</v>
      </c>
      <c r="G70" s="67">
        <v>371315</v>
      </c>
      <c r="H70" s="66">
        <v>382454.45</v>
      </c>
    </row>
    <row r="71" spans="3:8" x14ac:dyDescent="0.2">
      <c r="C71" s="62" t="s">
        <v>49</v>
      </c>
      <c r="D71" s="66">
        <v>450203.52399999998</v>
      </c>
      <c r="E71" s="66">
        <v>400000</v>
      </c>
      <c r="F71" s="66">
        <v>412000</v>
      </c>
      <c r="G71" s="67">
        <v>424360</v>
      </c>
      <c r="H71" s="66">
        <v>437090.8</v>
      </c>
    </row>
    <row r="72" spans="3:8" ht="13.5" thickBot="1" x14ac:dyDescent="0.25">
      <c r="C72" s="68" t="s">
        <v>14</v>
      </c>
      <c r="D72" s="66">
        <v>11255.088100000001</v>
      </c>
      <c r="E72" s="66">
        <v>10000</v>
      </c>
      <c r="F72" s="66">
        <v>10300</v>
      </c>
      <c r="G72" s="67">
        <v>10609</v>
      </c>
      <c r="H72" s="66">
        <v>10927.27</v>
      </c>
    </row>
    <row r="73" spans="3:8" ht="13.5" thickBot="1" x14ac:dyDescent="0.25">
      <c r="C73" s="85" t="s">
        <v>50</v>
      </c>
      <c r="D73" s="86">
        <f>SUM(D68:D72)</f>
        <v>1367291.16891</v>
      </c>
      <c r="E73" s="87">
        <f>SUM(E68:E72)</f>
        <v>1212200</v>
      </c>
      <c r="F73" s="87">
        <f>SUM(F68:F72)</f>
        <v>1250530</v>
      </c>
      <c r="G73" s="87">
        <f>SUM(G68:G72)</f>
        <v>1287749.8999999999</v>
      </c>
      <c r="H73" s="88">
        <f>SUM(H68:H72)</f>
        <v>1326692.3970000001</v>
      </c>
    </row>
    <row r="74" spans="3:8" x14ac:dyDescent="0.2">
      <c r="C74" s="69"/>
      <c r="D74" s="3"/>
      <c r="E74" s="70"/>
      <c r="F74" s="3"/>
      <c r="G74" s="56"/>
      <c r="H74" s="3"/>
    </row>
    <row r="75" spans="3:8" x14ac:dyDescent="0.2">
      <c r="C75" s="71" t="s">
        <v>51</v>
      </c>
      <c r="D75" s="59"/>
      <c r="E75" s="59"/>
      <c r="F75" s="59"/>
      <c r="G75" s="72"/>
      <c r="H75" s="59"/>
    </row>
    <row r="76" spans="3:8" x14ac:dyDescent="0.2">
      <c r="C76" s="68" t="s">
        <v>52</v>
      </c>
      <c r="D76" s="63">
        <v>2701221.1440000003</v>
      </c>
      <c r="E76" s="63">
        <v>2400000</v>
      </c>
      <c r="F76" s="63">
        <v>2472000</v>
      </c>
      <c r="G76" s="64">
        <v>2546160</v>
      </c>
      <c r="H76" s="63">
        <v>2622544.7999999998</v>
      </c>
    </row>
    <row r="77" spans="3:8" x14ac:dyDescent="0.2">
      <c r="C77" s="68" t="s">
        <v>53</v>
      </c>
      <c r="D77" s="63">
        <v>450203.52399999998</v>
      </c>
      <c r="E77" s="63">
        <v>400000</v>
      </c>
      <c r="F77" s="63">
        <v>412000</v>
      </c>
      <c r="G77" s="64">
        <v>424360</v>
      </c>
      <c r="H77" s="63">
        <v>437090.8</v>
      </c>
    </row>
    <row r="78" spans="3:8" x14ac:dyDescent="0.2">
      <c r="C78" s="73" t="s">
        <v>54</v>
      </c>
      <c r="D78" s="63">
        <f>+D76-D77</f>
        <v>2251017.62</v>
      </c>
      <c r="E78" s="63">
        <f>+E76-E77</f>
        <v>2000000</v>
      </c>
      <c r="F78" s="63">
        <f>+F76-F77</f>
        <v>2060000</v>
      </c>
      <c r="G78" s="63">
        <f>+G76-G77</f>
        <v>2121800</v>
      </c>
      <c r="H78" s="63">
        <f>+H76-H77</f>
        <v>2185454</v>
      </c>
    </row>
    <row r="79" spans="3:8" ht="13.5" thickBot="1" x14ac:dyDescent="0.25">
      <c r="C79" s="68" t="s">
        <v>55</v>
      </c>
      <c r="D79" s="63">
        <v>58765.264299999995</v>
      </c>
      <c r="E79" s="63">
        <v>55000</v>
      </c>
      <c r="F79" s="63">
        <v>55900</v>
      </c>
      <c r="G79" s="64">
        <v>56827</v>
      </c>
      <c r="H79" s="63">
        <v>57781.81</v>
      </c>
    </row>
    <row r="80" spans="3:8" ht="13.5" thickBot="1" x14ac:dyDescent="0.25">
      <c r="C80" s="85" t="s">
        <v>56</v>
      </c>
      <c r="D80" s="86">
        <f>SUM(D78:D79)</f>
        <v>2309782.8843</v>
      </c>
      <c r="E80" s="87">
        <f>SUM(E78:E79)</f>
        <v>2055000</v>
      </c>
      <c r="F80" s="87">
        <f>SUM(F78:F79)</f>
        <v>2115900</v>
      </c>
      <c r="G80" s="87">
        <f>SUM(G78:G79)</f>
        <v>2178627</v>
      </c>
      <c r="H80" s="88">
        <f>SUM(H78:H79)</f>
        <v>2243235.81</v>
      </c>
    </row>
    <row r="81" spans="3:8" ht="13.5" thickBot="1" x14ac:dyDescent="0.25">
      <c r="C81" s="65"/>
      <c r="D81" s="63"/>
      <c r="E81" s="63"/>
      <c r="F81" s="63"/>
      <c r="G81" s="64"/>
      <c r="H81" s="63"/>
    </row>
    <row r="82" spans="3:8" ht="13.5" thickBot="1" x14ac:dyDescent="0.25">
      <c r="C82" s="85" t="s">
        <v>57</v>
      </c>
      <c r="D82" s="86">
        <f>D73+D80</f>
        <v>3677074.05321</v>
      </c>
      <c r="E82" s="87">
        <f>E73+E80</f>
        <v>3267200</v>
      </c>
      <c r="F82" s="87">
        <f>F73+F80</f>
        <v>3366430</v>
      </c>
      <c r="G82" s="87">
        <f>G73+G80</f>
        <v>3466376.9</v>
      </c>
      <c r="H82" s="88">
        <f>H73+H80</f>
        <v>3569928.2070000004</v>
      </c>
    </row>
    <row r="83" spans="3:8" x14ac:dyDescent="0.2">
      <c r="C83" s="55"/>
      <c r="D83" s="3"/>
      <c r="E83" s="3"/>
      <c r="F83" s="3"/>
      <c r="G83" s="56"/>
      <c r="H83" s="3"/>
    </row>
    <row r="84" spans="3:8" x14ac:dyDescent="0.2">
      <c r="C84" s="57" t="s">
        <v>58</v>
      </c>
      <c r="D84" s="3"/>
      <c r="E84" s="3"/>
      <c r="F84" s="3"/>
      <c r="G84" s="56"/>
      <c r="H84" s="3"/>
    </row>
    <row r="85" spans="3:8" x14ac:dyDescent="0.2">
      <c r="C85" s="55"/>
      <c r="D85" s="58"/>
      <c r="E85" s="3"/>
      <c r="F85" s="3"/>
      <c r="G85" s="56"/>
      <c r="H85" s="3"/>
    </row>
    <row r="86" spans="3:8" x14ac:dyDescent="0.2">
      <c r="C86" s="4" t="s">
        <v>59</v>
      </c>
      <c r="D86" s="59"/>
      <c r="E86" s="60"/>
      <c r="F86" s="60"/>
      <c r="G86" s="61"/>
      <c r="H86" s="60"/>
    </row>
    <row r="87" spans="3:8" x14ac:dyDescent="0.2">
      <c r="C87" s="68" t="s">
        <v>60</v>
      </c>
      <c r="D87" s="63">
        <v>675305.28599999996</v>
      </c>
      <c r="E87" s="63">
        <v>600000</v>
      </c>
      <c r="F87" s="63">
        <v>618000</v>
      </c>
      <c r="G87" s="64">
        <v>636540</v>
      </c>
      <c r="H87" s="63">
        <v>655636.19999999995</v>
      </c>
    </row>
    <row r="88" spans="3:8" x14ac:dyDescent="0.2">
      <c r="C88" s="65" t="s">
        <v>61</v>
      </c>
      <c r="D88" s="74">
        <v>112550.88099999999</v>
      </c>
      <c r="E88" s="74">
        <v>100000</v>
      </c>
      <c r="F88" s="74">
        <v>103000</v>
      </c>
      <c r="G88" s="75">
        <v>106090</v>
      </c>
      <c r="H88" s="74">
        <v>109272.7</v>
      </c>
    </row>
    <row r="89" spans="3:8" x14ac:dyDescent="0.2">
      <c r="C89" s="65" t="s">
        <v>62</v>
      </c>
      <c r="D89" s="74">
        <v>112550.88099999999</v>
      </c>
      <c r="E89" s="74">
        <v>100000</v>
      </c>
      <c r="F89" s="74">
        <v>103000</v>
      </c>
      <c r="G89" s="75">
        <v>106090</v>
      </c>
      <c r="H89" s="74">
        <v>109272.7</v>
      </c>
    </row>
    <row r="90" spans="3:8" x14ac:dyDescent="0.2">
      <c r="C90" s="65" t="s">
        <v>63</v>
      </c>
      <c r="D90" s="74">
        <v>33765.264299999995</v>
      </c>
      <c r="E90" s="74">
        <v>30000</v>
      </c>
      <c r="F90" s="74">
        <v>30900</v>
      </c>
      <c r="G90" s="75">
        <v>31827</v>
      </c>
      <c r="H90" s="74">
        <v>32781.81</v>
      </c>
    </row>
    <row r="91" spans="3:8" x14ac:dyDescent="0.2">
      <c r="C91" s="65" t="s">
        <v>64</v>
      </c>
      <c r="D91" s="74">
        <v>101295.79289999999</v>
      </c>
      <c r="E91" s="74">
        <v>90000</v>
      </c>
      <c r="F91" s="74">
        <v>92700</v>
      </c>
      <c r="G91" s="75">
        <v>95481</v>
      </c>
      <c r="H91" s="74">
        <v>98345.43</v>
      </c>
    </row>
    <row r="92" spans="3:8" ht="13.5" thickBot="1" x14ac:dyDescent="0.25">
      <c r="C92" s="65" t="s">
        <v>14</v>
      </c>
      <c r="D92" s="74">
        <v>18008.140960000001</v>
      </c>
      <c r="E92" s="74">
        <v>16000</v>
      </c>
      <c r="F92" s="74">
        <v>16480</v>
      </c>
      <c r="G92" s="75">
        <v>16974.400000000001</v>
      </c>
      <c r="H92" s="74">
        <v>17483.632000000001</v>
      </c>
    </row>
    <row r="93" spans="3:8" ht="13.5" thickBot="1" x14ac:dyDescent="0.25">
      <c r="C93" s="85" t="s">
        <v>65</v>
      </c>
      <c r="D93" s="86">
        <f>SUM(D87:D92)</f>
        <v>1053476.2461600001</v>
      </c>
      <c r="E93" s="87">
        <f>SUM(E87:E92)</f>
        <v>936000</v>
      </c>
      <c r="F93" s="87">
        <f>SUM(F87:F92)</f>
        <v>964080</v>
      </c>
      <c r="G93" s="87">
        <f>SUM(G87:G92)</f>
        <v>993002.4</v>
      </c>
      <c r="H93" s="88">
        <f>SUM(H87:H92)</f>
        <v>1022792.4719999998</v>
      </c>
    </row>
    <row r="94" spans="3:8" x14ac:dyDescent="0.2">
      <c r="C94" s="69"/>
      <c r="D94" s="3"/>
      <c r="E94" s="70"/>
      <c r="F94" s="3"/>
      <c r="G94" s="56"/>
      <c r="H94" s="3"/>
    </row>
    <row r="95" spans="3:8" x14ac:dyDescent="0.2">
      <c r="C95" s="71" t="s">
        <v>66</v>
      </c>
      <c r="D95" s="59"/>
      <c r="E95" s="59"/>
      <c r="F95" s="59"/>
      <c r="G95" s="72"/>
      <c r="H95" s="59"/>
    </row>
    <row r="96" spans="3:8" x14ac:dyDescent="0.2">
      <c r="C96" s="68" t="s">
        <v>67</v>
      </c>
      <c r="D96" s="63">
        <v>692156.28599999996</v>
      </c>
      <c r="E96" s="63">
        <v>601200</v>
      </c>
      <c r="F96" s="63">
        <v>624200</v>
      </c>
      <c r="G96" s="64">
        <v>645630</v>
      </c>
      <c r="H96" s="63">
        <v>668308.19999999995</v>
      </c>
    </row>
    <row r="97" spans="3:8" x14ac:dyDescent="0.2">
      <c r="C97" s="68" t="s">
        <v>68</v>
      </c>
      <c r="D97" s="63">
        <v>112550.88099999999</v>
      </c>
      <c r="E97" s="63">
        <v>100000</v>
      </c>
      <c r="F97" s="63">
        <v>103000</v>
      </c>
      <c r="G97" s="64">
        <v>106090</v>
      </c>
      <c r="H97" s="63">
        <v>109272.7</v>
      </c>
    </row>
    <row r="98" spans="3:8" ht="13.5" thickBot="1" x14ac:dyDescent="0.25">
      <c r="C98" s="68" t="s">
        <v>69</v>
      </c>
      <c r="D98" s="63">
        <v>85903</v>
      </c>
      <c r="E98" s="63">
        <v>79000</v>
      </c>
      <c r="F98" s="63">
        <v>80650</v>
      </c>
      <c r="G98" s="64">
        <v>82350</v>
      </c>
      <c r="H98" s="63">
        <v>84101</v>
      </c>
    </row>
    <row r="99" spans="3:8" ht="13.5" thickBot="1" x14ac:dyDescent="0.25">
      <c r="C99" s="85" t="s">
        <v>70</v>
      </c>
      <c r="D99" s="86">
        <f>SUM(D96:D98)</f>
        <v>890610.1669999999</v>
      </c>
      <c r="E99" s="87">
        <f>SUM(E96:E98)</f>
        <v>780200</v>
      </c>
      <c r="F99" s="87">
        <f>SUM(F96:F98)</f>
        <v>807850</v>
      </c>
      <c r="G99" s="87">
        <f>SUM(G96:G98)</f>
        <v>834070</v>
      </c>
      <c r="H99" s="88">
        <f>SUM(H96:H98)</f>
        <v>861681.89999999991</v>
      </c>
    </row>
    <row r="100" spans="3:8" ht="13.5" thickBot="1" x14ac:dyDescent="0.25">
      <c r="C100" s="69"/>
      <c r="D100" s="3"/>
      <c r="E100" s="70"/>
      <c r="F100" s="3"/>
      <c r="G100" s="56"/>
      <c r="H100" s="3"/>
    </row>
    <row r="101" spans="3:8" ht="13.5" thickBot="1" x14ac:dyDescent="0.25">
      <c r="C101" s="85" t="s">
        <v>1</v>
      </c>
      <c r="D101" s="86">
        <f>D93+D99</f>
        <v>1944086.41316</v>
      </c>
      <c r="E101" s="87">
        <f>E93+E99</f>
        <v>1716200</v>
      </c>
      <c r="F101" s="87">
        <f>F93+F99</f>
        <v>1771930</v>
      </c>
      <c r="G101" s="87">
        <f>G93+G99</f>
        <v>1827072.4</v>
      </c>
      <c r="H101" s="88">
        <f>H93+H99</f>
        <v>1884474.3719999997</v>
      </c>
    </row>
    <row r="102" spans="3:8" x14ac:dyDescent="0.2">
      <c r="C102" s="71" t="s">
        <v>71</v>
      </c>
      <c r="D102" s="59"/>
      <c r="E102" s="59"/>
      <c r="F102" s="59"/>
      <c r="G102" s="72"/>
      <c r="H102" s="59"/>
    </row>
    <row r="103" spans="3:8" x14ac:dyDescent="0.2">
      <c r="C103" s="68" t="s">
        <v>72</v>
      </c>
      <c r="D103" s="63">
        <v>100000</v>
      </c>
      <c r="E103" s="63">
        <v>100000</v>
      </c>
      <c r="F103" s="63">
        <v>100000</v>
      </c>
      <c r="G103" s="64">
        <v>100000</v>
      </c>
      <c r="H103" s="63">
        <v>100000</v>
      </c>
    </row>
    <row r="104" spans="3:8" x14ac:dyDescent="0.2">
      <c r="C104" s="68" t="s">
        <v>73</v>
      </c>
      <c r="D104" s="63">
        <v>1000</v>
      </c>
      <c r="E104" s="63">
        <v>1000</v>
      </c>
      <c r="F104" s="63">
        <v>1000</v>
      </c>
      <c r="G104" s="64">
        <v>1000</v>
      </c>
      <c r="H104" s="63">
        <v>1000</v>
      </c>
    </row>
    <row r="105" spans="3:8" x14ac:dyDescent="0.2">
      <c r="C105" s="68" t="s">
        <v>74</v>
      </c>
      <c r="D105" s="63">
        <v>56275.440499999997</v>
      </c>
      <c r="E105" s="63">
        <v>50000</v>
      </c>
      <c r="F105" s="63">
        <v>51500</v>
      </c>
      <c r="G105" s="64">
        <v>53045</v>
      </c>
      <c r="H105" s="63">
        <v>54636.35</v>
      </c>
    </row>
    <row r="106" spans="3:8" ht="13.5" thickBot="1" x14ac:dyDescent="0.25">
      <c r="C106" s="68" t="s">
        <v>14</v>
      </c>
      <c r="D106" s="63">
        <v>1575712.334</v>
      </c>
      <c r="E106" s="63">
        <v>1400000</v>
      </c>
      <c r="F106" s="63">
        <v>1442000</v>
      </c>
      <c r="G106" s="64">
        <v>1485260</v>
      </c>
      <c r="H106" s="63">
        <v>1529817.8</v>
      </c>
    </row>
    <row r="107" spans="3:8" ht="13.5" thickBot="1" x14ac:dyDescent="0.25">
      <c r="C107" s="85" t="s">
        <v>75</v>
      </c>
      <c r="D107" s="86">
        <f>SUM(D103:D106)</f>
        <v>1732987.7745000001</v>
      </c>
      <c r="E107" s="87">
        <f>SUM(E103:E106)</f>
        <v>1551000</v>
      </c>
      <c r="F107" s="87">
        <f>SUM(F103:F106)</f>
        <v>1594500</v>
      </c>
      <c r="G107" s="87">
        <f>SUM(G103:G106)</f>
        <v>1639305</v>
      </c>
      <c r="H107" s="88">
        <f>SUM(H103:H106)</f>
        <v>1685454.1500000001</v>
      </c>
    </row>
    <row r="108" spans="3:8" ht="13.5" thickBot="1" x14ac:dyDescent="0.25">
      <c r="C108" s="65"/>
      <c r="D108" s="63"/>
      <c r="E108" s="63"/>
      <c r="F108" s="63"/>
      <c r="G108" s="64"/>
      <c r="H108" s="63"/>
    </row>
    <row r="109" spans="3:8" ht="13.5" thickBot="1" x14ac:dyDescent="0.25">
      <c r="C109" s="85" t="s">
        <v>76</v>
      </c>
      <c r="D109" s="86">
        <f>D93+D99+D107</f>
        <v>3677074.1876600003</v>
      </c>
      <c r="E109" s="87">
        <f>E93+E99+E107</f>
        <v>3267200</v>
      </c>
      <c r="F109" s="87">
        <f>F93+F99+F107</f>
        <v>3366430</v>
      </c>
      <c r="G109" s="87">
        <f>G93+G99+G107</f>
        <v>3466377.4</v>
      </c>
      <c r="H109" s="88">
        <f>H93+H99+H107</f>
        <v>3569928.5219999999</v>
      </c>
    </row>
    <row r="111" spans="3:8" ht="15" x14ac:dyDescent="0.2">
      <c r="C111" s="243"/>
      <c r="D111" s="243"/>
      <c r="E111" s="243"/>
      <c r="F111" s="243"/>
      <c r="G111" s="243"/>
      <c r="H111" s="243"/>
    </row>
  </sheetData>
  <mergeCells count="3">
    <mergeCell ref="C60:G60"/>
    <mergeCell ref="D61:H61"/>
    <mergeCell ref="C111:H111"/>
  </mergeCells>
  <phoneticPr fontId="0" type="noConversion"/>
  <printOptions horizontalCentered="1"/>
  <pageMargins left="0.23622047244094491" right="0.23622047244094491" top="0.74803149606299213" bottom="0.74803149606299213" header="0.23622047244094491" footer="0.51181102362204722"/>
  <pageSetup scale="69" orientation="landscape" horizontalDpi="4294967294" r:id="rId1"/>
  <headerFooter alignWithMargins="0"/>
  <rowBreaks count="1" manualBreakCount="1">
    <brk id="58" min="2" max="7" man="1"/>
  </rowBreaks>
  <colBreaks count="1" manualBreakCount="1">
    <brk id="8"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autoPageBreaks="0"/>
  </sheetPr>
  <dimension ref="B1:L111"/>
  <sheetViews>
    <sheetView showGridLines="0" showRowColHeaders="0" zoomScale="83" zoomScaleNormal="83" workbookViewId="0">
      <selection activeCell="D10" sqref="D10"/>
    </sheetView>
  </sheetViews>
  <sheetFormatPr defaultRowHeight="12.75" x14ac:dyDescent="0.2"/>
  <cols>
    <col min="1" max="1" width="1.7109375" customWidth="1"/>
    <col min="2" max="2" width="12.7109375" customWidth="1"/>
    <col min="3" max="3" width="40.42578125" bestFit="1" customWidth="1"/>
    <col min="4" max="12" width="12.7109375" customWidth="1"/>
    <col min="15" max="15" width="10.5703125" bestFit="1" customWidth="1"/>
  </cols>
  <sheetData>
    <row r="1" spans="2:12" ht="1.5" customHeight="1" x14ac:dyDescent="0.2">
      <c r="B1" s="1"/>
      <c r="I1" s="2"/>
    </row>
    <row r="2" spans="2:12" x14ac:dyDescent="0.2">
      <c r="B2" s="1"/>
      <c r="C2" s="2"/>
      <c r="D2" s="2"/>
      <c r="E2" s="2"/>
      <c r="F2" s="2"/>
      <c r="G2" s="2"/>
      <c r="H2" s="2"/>
      <c r="I2" s="2"/>
    </row>
    <row r="3" spans="2:12" ht="12" customHeight="1" x14ac:dyDescent="0.3">
      <c r="B3" s="1"/>
      <c r="C3" s="233"/>
      <c r="D3" s="234"/>
      <c r="E3" s="234"/>
      <c r="F3" s="234"/>
      <c r="G3" s="234"/>
      <c r="H3" s="234"/>
      <c r="I3" s="234"/>
      <c r="J3" s="234"/>
      <c r="K3" s="234"/>
      <c r="L3" s="235"/>
    </row>
    <row r="4" spans="2:12" ht="20.25" customHeight="1" x14ac:dyDescent="0.3">
      <c r="B4" s="1"/>
      <c r="C4" s="230" t="s">
        <v>4</v>
      </c>
      <c r="D4" s="231"/>
      <c r="E4" s="231"/>
      <c r="F4" s="231"/>
      <c r="G4" s="231"/>
      <c r="H4" s="231"/>
      <c r="I4" s="231"/>
      <c r="J4" s="231"/>
      <c r="K4" s="231"/>
      <c r="L4" s="232"/>
    </row>
    <row r="5" spans="2:12" ht="19.5" x14ac:dyDescent="0.2">
      <c r="B5" s="1"/>
      <c r="C5" s="236"/>
      <c r="D5" s="237"/>
      <c r="E5" s="237"/>
      <c r="F5" s="237"/>
      <c r="G5" s="237"/>
      <c r="H5" s="237"/>
      <c r="I5" s="237"/>
      <c r="J5" s="237"/>
      <c r="K5" s="237"/>
      <c r="L5" s="238"/>
    </row>
    <row r="6" spans="2:12" x14ac:dyDescent="0.2">
      <c r="B6" s="2"/>
      <c r="C6" s="107"/>
      <c r="D6" s="95"/>
      <c r="E6" s="95"/>
      <c r="F6" s="95"/>
      <c r="G6" s="108"/>
      <c r="H6" s="109"/>
      <c r="I6" s="95"/>
      <c r="J6" s="95"/>
      <c r="K6" s="95"/>
      <c r="L6" s="110"/>
    </row>
    <row r="7" spans="2:12" ht="13.5" thickBot="1" x14ac:dyDescent="0.25">
      <c r="B7" s="2"/>
      <c r="C7" s="96"/>
      <c r="D7" s="97">
        <f>'Data Entry'!D7</f>
        <v>2006</v>
      </c>
      <c r="E7" s="97">
        <f>'Data Entry'!E7</f>
        <v>2007</v>
      </c>
      <c r="F7" s="97">
        <f>'Data Entry'!F7</f>
        <v>2008</v>
      </c>
      <c r="G7" s="111">
        <f>'Data Entry'!G7</f>
        <v>2009</v>
      </c>
      <c r="H7" s="112">
        <f>G7+1</f>
        <v>2010</v>
      </c>
      <c r="I7" s="97">
        <f>H7+1</f>
        <v>2011</v>
      </c>
      <c r="J7" s="97">
        <f>I7+1</f>
        <v>2012</v>
      </c>
      <c r="K7" s="97">
        <f>J7+1</f>
        <v>2013</v>
      </c>
      <c r="L7" s="113" t="s">
        <v>7</v>
      </c>
    </row>
    <row r="8" spans="2:12" x14ac:dyDescent="0.2">
      <c r="B8" s="2"/>
      <c r="C8" s="114"/>
      <c r="D8" s="115"/>
      <c r="E8" s="115"/>
      <c r="F8" s="115"/>
      <c r="G8" s="116"/>
      <c r="H8" s="117"/>
      <c r="I8" s="115"/>
      <c r="J8" s="115"/>
      <c r="K8" s="115"/>
      <c r="L8" s="118"/>
    </row>
    <row r="9" spans="2:12" x14ac:dyDescent="0.2">
      <c r="B9" s="2"/>
      <c r="C9" s="119" t="s">
        <v>8</v>
      </c>
      <c r="D9" s="120"/>
      <c r="E9" s="120"/>
      <c r="F9" s="120"/>
      <c r="G9" s="121"/>
      <c r="H9" s="122"/>
      <c r="I9" s="120"/>
      <c r="J9" s="120"/>
      <c r="K9" s="120"/>
      <c r="L9" s="123"/>
    </row>
    <row r="10" spans="2:12" s="38" customFormat="1" x14ac:dyDescent="0.2">
      <c r="B10" s="39"/>
      <c r="C10" s="124" t="str">
        <f>'Data Entry'!C10</f>
        <v>Sales</v>
      </c>
      <c r="D10" s="100">
        <f>'Data Entry'!D10</f>
        <v>2010000</v>
      </c>
      <c r="E10" s="100">
        <f>'Data Entry'!E10</f>
        <v>2060000</v>
      </c>
      <c r="F10" s="100">
        <f>'Data Entry'!F10</f>
        <v>2121800</v>
      </c>
      <c r="G10" s="125">
        <f>'Data Entry'!G10</f>
        <v>2391800</v>
      </c>
      <c r="H10" s="126">
        <f>FORECAST(H7,D10:G10,$D$7:$G$7)</f>
        <v>2447700</v>
      </c>
      <c r="I10" s="100">
        <f>FORECAST($I$7,D10:H10,$D$7:$H$7)</f>
        <v>2568420</v>
      </c>
      <c r="J10" s="100">
        <f>FORECAST($J$7,D10:I10,$D$7:$I$7)</f>
        <v>2689140</v>
      </c>
      <c r="K10" s="100">
        <f>FORECAST($K$7,D10:J10,$D$7:$J$7)</f>
        <v>2809860</v>
      </c>
      <c r="L10" s="127">
        <f>SUM(D10:K10)</f>
        <v>19098720</v>
      </c>
    </row>
    <row r="11" spans="2:12" s="38" customFormat="1" ht="13.5" thickBot="1" x14ac:dyDescent="0.25">
      <c r="B11" s="39"/>
      <c r="C11" s="124" t="str">
        <f>'Data Entry'!C11</f>
        <v>Other</v>
      </c>
      <c r="D11" s="100">
        <f>'Data Entry'!D11</f>
        <v>0</v>
      </c>
      <c r="E11" s="100">
        <f>'Data Entry'!E11</f>
        <v>0</v>
      </c>
      <c r="F11" s="100">
        <f>'Data Entry'!F11</f>
        <v>0</v>
      </c>
      <c r="G11" s="125">
        <f>'Data Entry'!G11</f>
        <v>0</v>
      </c>
      <c r="H11" s="126">
        <f>FORECAST($H$7,D11:G11,$D$7:$G$7)</f>
        <v>0</v>
      </c>
      <c r="I11" s="100">
        <f>FORECAST($I$7,D11:H11,$D$7:$H$7)</f>
        <v>0</v>
      </c>
      <c r="J11" s="100">
        <f>FORECAST($J$7,D11:I11,$D$7:$I$7)</f>
        <v>0</v>
      </c>
      <c r="K11" s="100">
        <f>FORECAST($K$7,D11:J11,$D$7:$J$7)</f>
        <v>0</v>
      </c>
      <c r="L11" s="127">
        <f>SUM(D11:K11)</f>
        <v>0</v>
      </c>
    </row>
    <row r="12" spans="2:12" s="38" customFormat="1" ht="13.5" thickBot="1" x14ac:dyDescent="0.25">
      <c r="B12" s="39"/>
      <c r="C12" s="128" t="s">
        <v>31</v>
      </c>
      <c r="D12" s="129">
        <f t="shared" ref="D12:L12" si="0">SUM(D10:D11)</f>
        <v>2010000</v>
      </c>
      <c r="E12" s="130">
        <f t="shared" si="0"/>
        <v>2060000</v>
      </c>
      <c r="F12" s="130">
        <f t="shared" si="0"/>
        <v>2121800</v>
      </c>
      <c r="G12" s="131">
        <f t="shared" si="0"/>
        <v>2391800</v>
      </c>
      <c r="H12" s="132">
        <f t="shared" si="0"/>
        <v>2447700</v>
      </c>
      <c r="I12" s="130">
        <f t="shared" si="0"/>
        <v>2568420</v>
      </c>
      <c r="J12" s="130">
        <f t="shared" si="0"/>
        <v>2689140</v>
      </c>
      <c r="K12" s="130">
        <f t="shared" si="0"/>
        <v>2809860</v>
      </c>
      <c r="L12" s="133">
        <f t="shared" si="0"/>
        <v>19098720</v>
      </c>
    </row>
    <row r="13" spans="2:12" s="38" customFormat="1" x14ac:dyDescent="0.2">
      <c r="B13" s="39"/>
      <c r="C13" s="134"/>
      <c r="D13" s="135"/>
      <c r="E13" s="102"/>
      <c r="F13" s="102"/>
      <c r="G13" s="136"/>
      <c r="H13" s="137"/>
      <c r="I13" s="102"/>
      <c r="J13" s="102"/>
      <c r="K13" s="102"/>
      <c r="L13" s="138"/>
    </row>
    <row r="14" spans="2:12" s="38" customFormat="1" x14ac:dyDescent="0.2">
      <c r="B14" s="39"/>
      <c r="C14" s="139" t="s">
        <v>15</v>
      </c>
      <c r="D14" s="140"/>
      <c r="E14" s="140"/>
      <c r="F14" s="140"/>
      <c r="G14" s="141"/>
      <c r="H14" s="142"/>
      <c r="I14" s="140"/>
      <c r="J14" s="140"/>
      <c r="K14" s="140"/>
      <c r="L14" s="143"/>
    </row>
    <row r="15" spans="2:12" s="38" customFormat="1" x14ac:dyDescent="0.2">
      <c r="B15" s="39"/>
      <c r="C15" s="144" t="str">
        <f>'Data Entry'!C15</f>
        <v>Materials</v>
      </c>
      <c r="D15" s="140">
        <f>'Data Entry'!D15</f>
        <v>320000</v>
      </c>
      <c r="E15" s="140">
        <f>'Data Entry'!E15</f>
        <v>329600</v>
      </c>
      <c r="F15" s="140">
        <f>'Data Entry'!F15</f>
        <v>339488</v>
      </c>
      <c r="G15" s="141">
        <f>'Data Entry'!G15</f>
        <v>389088</v>
      </c>
      <c r="H15" s="126">
        <f>FORECAST($H$7,D15:G15,$D$7:$G$7)</f>
        <v>398832</v>
      </c>
      <c r="I15" s="100">
        <f>FORECAST($I$7,D15:H15,$D$7:$H$7)</f>
        <v>420547.20000000298</v>
      </c>
      <c r="J15" s="100">
        <f>FORECAST($J$7,D15:I15,$D$7:$I$7)</f>
        <v>442262.39999999851</v>
      </c>
      <c r="K15" s="100">
        <f>FORECAST($K$7,D15:J15,$D$7:$J$7)</f>
        <v>463977.60000000149</v>
      </c>
      <c r="L15" s="127">
        <f>SUM(D15:K15)</f>
        <v>3103795.200000003</v>
      </c>
    </row>
    <row r="16" spans="2:12" s="38" customFormat="1" x14ac:dyDescent="0.2">
      <c r="B16" s="39"/>
      <c r="C16" s="145" t="str">
        <f>'Data Entry'!C16</f>
        <v>Labor</v>
      </c>
      <c r="D16" s="100">
        <f>'Data Entry'!D16</f>
        <v>500000</v>
      </c>
      <c r="E16" s="100">
        <f>'Data Entry'!E16</f>
        <v>515000</v>
      </c>
      <c r="F16" s="100">
        <f>'Data Entry'!F16</f>
        <v>530450</v>
      </c>
      <c r="G16" s="125">
        <f>'Data Entry'!G16</f>
        <v>545450</v>
      </c>
      <c r="H16" s="126">
        <f>FORECAST($H$7,D16:G16,$D$7:$G$7)</f>
        <v>560675</v>
      </c>
      <c r="I16" s="100">
        <f>FORECAST($I$7,D16:H16,$D$7:$H$7)</f>
        <v>575855</v>
      </c>
      <c r="J16" s="100">
        <f>FORECAST($J$7,D16:I16,$D$7:$I$7)</f>
        <v>591035</v>
      </c>
      <c r="K16" s="100">
        <f>FORECAST($K$7,D16:J16,$D$7:$J$7)</f>
        <v>606215</v>
      </c>
      <c r="L16" s="127">
        <f>SUM(D16:K16)</f>
        <v>4424680</v>
      </c>
    </row>
    <row r="17" spans="2:12" s="38" customFormat="1" x14ac:dyDescent="0.2">
      <c r="B17" s="39"/>
      <c r="C17" s="124" t="str">
        <f>'Data Entry'!C17</f>
        <v>Overhead</v>
      </c>
      <c r="D17" s="146">
        <f>'Data Entry'!D17</f>
        <v>125000</v>
      </c>
      <c r="E17" s="146">
        <f>'Data Entry'!E17</f>
        <v>128750</v>
      </c>
      <c r="F17" s="146">
        <f>'Data Entry'!F17</f>
        <v>132612.5</v>
      </c>
      <c r="G17" s="147">
        <f>'Data Entry'!G17</f>
        <v>186362.5</v>
      </c>
      <c r="H17" s="126">
        <f>FORECAST($H$7,D17:G17,$D$7:$G$7)</f>
        <v>190168.75</v>
      </c>
      <c r="I17" s="100">
        <f>FORECAST($I$7,D17:H17,$D$7:$H$7)</f>
        <v>208963.75</v>
      </c>
      <c r="J17" s="100">
        <f>FORECAST($J$7,D17:I17,$D$7:$I$7)</f>
        <v>227758.75</v>
      </c>
      <c r="K17" s="100">
        <f>FORECAST($K$7,D17:J17,$D$7:$J$7)</f>
        <v>246553.75</v>
      </c>
      <c r="L17" s="127">
        <f>SUM(D17:K17)</f>
        <v>1446170</v>
      </c>
    </row>
    <row r="18" spans="2:12" s="38" customFormat="1" ht="13.5" thickBot="1" x14ac:dyDescent="0.25">
      <c r="B18" s="39"/>
      <c r="C18" s="148" t="str">
        <f>'Data Entry'!C18</f>
        <v>Other</v>
      </c>
      <c r="D18" s="146">
        <f>'Data Entry'!D18</f>
        <v>0</v>
      </c>
      <c r="E18" s="146">
        <f>'Data Entry'!E18</f>
        <v>0</v>
      </c>
      <c r="F18" s="146">
        <f>'Data Entry'!F18</f>
        <v>0</v>
      </c>
      <c r="G18" s="147">
        <f>'Data Entry'!G18</f>
        <v>0</v>
      </c>
      <c r="H18" s="126">
        <f>FORECAST($H$7,D18:G18,$D$7:$G$7)</f>
        <v>0</v>
      </c>
      <c r="I18" s="100">
        <f>FORECAST($I$7,D18:H18,$D$7:$H$7)</f>
        <v>0</v>
      </c>
      <c r="J18" s="100">
        <f>FORECAST($J$7,D18:I18,$D$7:$I$7)</f>
        <v>0</v>
      </c>
      <c r="K18" s="100">
        <f>FORECAST($K$7,D18:J18,$D$7:$J$7)</f>
        <v>0</v>
      </c>
      <c r="L18" s="127">
        <f>SUM(D18:K18)</f>
        <v>0</v>
      </c>
    </row>
    <row r="19" spans="2:12" s="38" customFormat="1" ht="13.5" thickBot="1" x14ac:dyDescent="0.25">
      <c r="B19" s="39"/>
      <c r="C19" s="128" t="s">
        <v>10</v>
      </c>
      <c r="D19" s="129">
        <f t="shared" ref="D19:L19" si="1">SUM(D15:D18)</f>
        <v>945000</v>
      </c>
      <c r="E19" s="130">
        <f t="shared" si="1"/>
        <v>973350</v>
      </c>
      <c r="F19" s="130">
        <f t="shared" si="1"/>
        <v>1002550.5</v>
      </c>
      <c r="G19" s="131">
        <f t="shared" si="1"/>
        <v>1120900.5</v>
      </c>
      <c r="H19" s="132">
        <f t="shared" si="1"/>
        <v>1149675.75</v>
      </c>
      <c r="I19" s="130">
        <f t="shared" si="1"/>
        <v>1205365.950000003</v>
      </c>
      <c r="J19" s="130">
        <f t="shared" si="1"/>
        <v>1261056.1499999985</v>
      </c>
      <c r="K19" s="130">
        <f t="shared" si="1"/>
        <v>1316746.3500000015</v>
      </c>
      <c r="L19" s="133">
        <f t="shared" si="1"/>
        <v>8974645.200000003</v>
      </c>
    </row>
    <row r="20" spans="2:12" ht="13.5" thickBot="1" x14ac:dyDescent="0.25">
      <c r="B20" s="2"/>
      <c r="C20" s="149"/>
      <c r="D20" s="150"/>
      <c r="E20" s="150"/>
      <c r="F20" s="150"/>
      <c r="G20" s="151"/>
      <c r="H20" s="152"/>
      <c r="I20" s="150"/>
      <c r="J20" s="150"/>
      <c r="K20" s="150"/>
      <c r="L20" s="153"/>
    </row>
    <row r="21" spans="2:12" ht="13.5" thickBot="1" x14ac:dyDescent="0.25">
      <c r="B21" s="2"/>
      <c r="C21" s="128" t="s">
        <v>11</v>
      </c>
      <c r="D21" s="129">
        <f t="shared" ref="D21:L21" si="2">D12-D19</f>
        <v>1065000</v>
      </c>
      <c r="E21" s="130">
        <f t="shared" si="2"/>
        <v>1086650</v>
      </c>
      <c r="F21" s="130">
        <f t="shared" si="2"/>
        <v>1119249.5</v>
      </c>
      <c r="G21" s="131">
        <f t="shared" si="2"/>
        <v>1270899.5</v>
      </c>
      <c r="H21" s="132">
        <f t="shared" si="2"/>
        <v>1298024.25</v>
      </c>
      <c r="I21" s="130">
        <f t="shared" si="2"/>
        <v>1363054.049999997</v>
      </c>
      <c r="J21" s="130">
        <f t="shared" si="2"/>
        <v>1428083.8500000015</v>
      </c>
      <c r="K21" s="130">
        <f t="shared" si="2"/>
        <v>1493113.6499999985</v>
      </c>
      <c r="L21" s="133">
        <f t="shared" si="2"/>
        <v>10124074.799999997</v>
      </c>
    </row>
    <row r="22" spans="2:12" x14ac:dyDescent="0.2">
      <c r="B22" s="2"/>
      <c r="C22" s="154"/>
      <c r="D22" s="155"/>
      <c r="E22" s="156"/>
      <c r="F22" s="156"/>
      <c r="G22" s="157"/>
      <c r="H22" s="158"/>
      <c r="I22" s="156"/>
      <c r="J22" s="156"/>
      <c r="K22" s="156"/>
      <c r="L22" s="159"/>
    </row>
    <row r="23" spans="2:12" s="38" customFormat="1" x14ac:dyDescent="0.2">
      <c r="B23" s="39"/>
      <c r="C23" s="160" t="s">
        <v>24</v>
      </c>
      <c r="D23" s="140"/>
      <c r="E23" s="140"/>
      <c r="F23" s="140"/>
      <c r="G23" s="141"/>
      <c r="H23" s="142"/>
      <c r="I23" s="140"/>
      <c r="J23" s="140"/>
      <c r="K23" s="140"/>
      <c r="L23" s="143"/>
    </row>
    <row r="24" spans="2:12" s="38" customFormat="1" x14ac:dyDescent="0.2">
      <c r="B24" s="39"/>
      <c r="C24" s="124" t="str">
        <f>'Data Entry'!C24</f>
        <v>Salaries and wages</v>
      </c>
      <c r="D24" s="100">
        <f>'Data Entry'!D24</f>
        <v>190000</v>
      </c>
      <c r="E24" s="100">
        <f>'Data Entry'!E24</f>
        <v>190000</v>
      </c>
      <c r="F24" s="100">
        <f>'Data Entry'!F24</f>
        <v>190000</v>
      </c>
      <c r="G24" s="125">
        <f>'Data Entry'!G24</f>
        <v>190000</v>
      </c>
      <c r="H24" s="126">
        <f t="shared" ref="H24:H42" si="3">FORECAST($H$7,D24:G24,$D$7:$G$7)</f>
        <v>190000</v>
      </c>
      <c r="I24" s="100">
        <f t="shared" ref="I24:I42" si="4">FORECAST($I$7,D24:H24,$D$7:$H$7)</f>
        <v>190000</v>
      </c>
      <c r="J24" s="100">
        <f t="shared" ref="J24:J42" si="5">FORECAST($J$7,D24:I24,$D$7:$I$7)</f>
        <v>190000</v>
      </c>
      <c r="K24" s="100">
        <f t="shared" ref="K24:K42" si="6">FORECAST($K$7,D24:J24,$D$7:$J$7)</f>
        <v>190000</v>
      </c>
      <c r="L24" s="127">
        <f t="shared" ref="L24:L42" si="7">SUM(D24:K24)</f>
        <v>1520000</v>
      </c>
    </row>
    <row r="25" spans="2:12" s="38" customFormat="1" x14ac:dyDescent="0.2">
      <c r="B25" s="39"/>
      <c r="C25" s="124" t="str">
        <f>'Data Entry'!C25</f>
        <v>Employee benefits</v>
      </c>
      <c r="D25" s="100">
        <f>'Data Entry'!D25</f>
        <v>50000</v>
      </c>
      <c r="E25" s="100">
        <f>'Data Entry'!E25</f>
        <v>51500</v>
      </c>
      <c r="F25" s="100">
        <f>'Data Entry'!F25</f>
        <v>53045</v>
      </c>
      <c r="G25" s="125">
        <f>'Data Entry'!G25</f>
        <v>54545</v>
      </c>
      <c r="H25" s="126">
        <f t="shared" si="3"/>
        <v>56067.5</v>
      </c>
      <c r="I25" s="100">
        <f t="shared" si="4"/>
        <v>57585.5</v>
      </c>
      <c r="J25" s="100">
        <f t="shared" si="5"/>
        <v>59103.5</v>
      </c>
      <c r="K25" s="100">
        <f t="shared" si="6"/>
        <v>60621.5</v>
      </c>
      <c r="L25" s="127">
        <f t="shared" si="7"/>
        <v>442468</v>
      </c>
    </row>
    <row r="26" spans="2:12" s="38" customFormat="1" x14ac:dyDescent="0.2">
      <c r="B26" s="39"/>
      <c r="C26" s="124" t="str">
        <f>'Data Entry'!C26</f>
        <v>Payroll taxes</v>
      </c>
      <c r="D26" s="100">
        <f>'Data Entry'!D26</f>
        <v>30000</v>
      </c>
      <c r="E26" s="100">
        <f>'Data Entry'!E26</f>
        <v>30900</v>
      </c>
      <c r="F26" s="100">
        <f>'Data Entry'!F26</f>
        <v>31827</v>
      </c>
      <c r="G26" s="125">
        <f>'Data Entry'!G26</f>
        <v>32727</v>
      </c>
      <c r="H26" s="126">
        <f t="shared" si="3"/>
        <v>33640.5</v>
      </c>
      <c r="I26" s="100">
        <f t="shared" si="4"/>
        <v>34551.299999999814</v>
      </c>
      <c r="J26" s="100">
        <f t="shared" si="5"/>
        <v>35462.09999999986</v>
      </c>
      <c r="K26" s="100">
        <f t="shared" si="6"/>
        <v>36372.899999999674</v>
      </c>
      <c r="L26" s="127">
        <f t="shared" si="7"/>
        <v>265480.79999999935</v>
      </c>
    </row>
    <row r="27" spans="2:12" s="38" customFormat="1" x14ac:dyDescent="0.2">
      <c r="B27" s="39"/>
      <c r="C27" s="124" t="str">
        <f>'Data Entry'!C27</f>
        <v>Rent</v>
      </c>
      <c r="D27" s="100">
        <f>'Data Entry'!D27</f>
        <v>5000</v>
      </c>
      <c r="E27" s="100">
        <f>'Data Entry'!E27</f>
        <v>5150</v>
      </c>
      <c r="F27" s="100">
        <f>'Data Entry'!F27</f>
        <v>5304.5</v>
      </c>
      <c r="G27" s="125">
        <f>'Data Entry'!G27</f>
        <v>5454.5</v>
      </c>
      <c r="H27" s="126">
        <f t="shared" si="3"/>
        <v>5606.75</v>
      </c>
      <c r="I27" s="100">
        <f t="shared" si="4"/>
        <v>5758.5500000000466</v>
      </c>
      <c r="J27" s="100">
        <f t="shared" si="5"/>
        <v>5910.3500000000349</v>
      </c>
      <c r="K27" s="100">
        <f t="shared" si="6"/>
        <v>6062.1500000000815</v>
      </c>
      <c r="L27" s="127">
        <f t="shared" si="7"/>
        <v>44246.800000000163</v>
      </c>
    </row>
    <row r="28" spans="2:12" s="38" customFormat="1" x14ac:dyDescent="0.2">
      <c r="B28" s="39"/>
      <c r="C28" s="124" t="str">
        <f>'Data Entry'!C28</f>
        <v>Utilities</v>
      </c>
      <c r="D28" s="100">
        <f>'Data Entry'!D28</f>
        <v>3000</v>
      </c>
      <c r="E28" s="100">
        <f>'Data Entry'!E28</f>
        <v>3090</v>
      </c>
      <c r="F28" s="100">
        <f>'Data Entry'!F28</f>
        <v>3182.7</v>
      </c>
      <c r="G28" s="125">
        <f>'Data Entry'!G28</f>
        <v>3272.7</v>
      </c>
      <c r="H28" s="126">
        <f t="shared" si="3"/>
        <v>3364.0499999999884</v>
      </c>
      <c r="I28" s="100">
        <f t="shared" si="4"/>
        <v>3455.1299999999756</v>
      </c>
      <c r="J28" s="100">
        <f t="shared" si="5"/>
        <v>3546.2099999999919</v>
      </c>
      <c r="K28" s="100">
        <f t="shared" si="6"/>
        <v>3637.289999999979</v>
      </c>
      <c r="L28" s="127">
        <f t="shared" si="7"/>
        <v>26548.079999999936</v>
      </c>
    </row>
    <row r="29" spans="2:12" s="38" customFormat="1" x14ac:dyDescent="0.2">
      <c r="B29" s="39"/>
      <c r="C29" s="124" t="str">
        <f>'Data Entry'!C29</f>
        <v>Repairs and maintenance</v>
      </c>
      <c r="D29" s="100">
        <f>'Data Entry'!D29</f>
        <v>1000</v>
      </c>
      <c r="E29" s="100">
        <f>'Data Entry'!E29</f>
        <v>1030</v>
      </c>
      <c r="F29" s="100">
        <f>'Data Entry'!F29</f>
        <v>1060.9000000000001</v>
      </c>
      <c r="G29" s="125">
        <f>'Data Entry'!G29</f>
        <v>1060.9000000000001</v>
      </c>
      <c r="H29" s="126">
        <f t="shared" si="3"/>
        <v>1091.3499999999985</v>
      </c>
      <c r="I29" s="100">
        <f t="shared" si="4"/>
        <v>1112.7099999999919</v>
      </c>
      <c r="J29" s="100">
        <f t="shared" si="5"/>
        <v>1134.0699999999924</v>
      </c>
      <c r="K29" s="100">
        <f t="shared" si="6"/>
        <v>1155.429999999993</v>
      </c>
      <c r="L29" s="127">
        <f t="shared" si="7"/>
        <v>8645.3599999999751</v>
      </c>
    </row>
    <row r="30" spans="2:12" s="38" customFormat="1" x14ac:dyDescent="0.2">
      <c r="B30" s="39"/>
      <c r="C30" s="145" t="str">
        <f>'Data Entry'!C30</f>
        <v>Insurance</v>
      </c>
      <c r="D30" s="140">
        <f>'Data Entry'!D30</f>
        <v>1000</v>
      </c>
      <c r="E30" s="140">
        <f>'Data Entry'!E30</f>
        <v>1030</v>
      </c>
      <c r="F30" s="140">
        <f>'Data Entry'!F30</f>
        <v>1060.9000000000001</v>
      </c>
      <c r="G30" s="141">
        <f>'Data Entry'!G30</f>
        <v>1060.9000000000001</v>
      </c>
      <c r="H30" s="126">
        <f t="shared" si="3"/>
        <v>1091.3499999999985</v>
      </c>
      <c r="I30" s="100">
        <f t="shared" si="4"/>
        <v>1112.7099999999919</v>
      </c>
      <c r="J30" s="100">
        <f t="shared" si="5"/>
        <v>1134.0699999999924</v>
      </c>
      <c r="K30" s="100">
        <f t="shared" si="6"/>
        <v>1155.429999999993</v>
      </c>
      <c r="L30" s="127">
        <f t="shared" si="7"/>
        <v>8645.3599999999751</v>
      </c>
    </row>
    <row r="31" spans="2:12" s="38" customFormat="1" x14ac:dyDescent="0.2">
      <c r="B31" s="39"/>
      <c r="C31" s="145" t="str">
        <f>'Data Entry'!C31</f>
        <v>Travel</v>
      </c>
      <c r="D31" s="100">
        <f>'Data Entry'!D31</f>
        <v>2133</v>
      </c>
      <c r="E31" s="100">
        <f>'Data Entry'!E31</f>
        <v>2196.9899999999998</v>
      </c>
      <c r="F31" s="100">
        <f>'Data Entry'!F31</f>
        <v>2262.8996999999999</v>
      </c>
      <c r="G31" s="125">
        <f>'Data Entry'!G31</f>
        <v>2262.8996999999999</v>
      </c>
      <c r="H31" s="126">
        <f t="shared" si="3"/>
        <v>2327.849549999999</v>
      </c>
      <c r="I31" s="100">
        <f t="shared" si="4"/>
        <v>2373.4104300000035</v>
      </c>
      <c r="J31" s="100">
        <f t="shared" si="5"/>
        <v>2418.9713100000081</v>
      </c>
      <c r="K31" s="100">
        <f t="shared" si="6"/>
        <v>2464.5321899999981</v>
      </c>
      <c r="L31" s="127">
        <f t="shared" si="7"/>
        <v>18440.55288000001</v>
      </c>
    </row>
    <row r="32" spans="2:12" s="38" customFormat="1" x14ac:dyDescent="0.2">
      <c r="B32" s="39"/>
      <c r="C32" s="145" t="str">
        <f>'Data Entry'!C32</f>
        <v>Telephone</v>
      </c>
      <c r="D32" s="100">
        <f>'Data Entry'!D32</f>
        <v>11000</v>
      </c>
      <c r="E32" s="100">
        <f>'Data Entry'!E32</f>
        <v>11330</v>
      </c>
      <c r="F32" s="100">
        <f>'Data Entry'!F32</f>
        <v>11669.9</v>
      </c>
      <c r="G32" s="125">
        <f>'Data Entry'!G32</f>
        <v>12669.9</v>
      </c>
      <c r="H32" s="126">
        <f t="shared" si="3"/>
        <v>13004.84999999986</v>
      </c>
      <c r="I32" s="100">
        <f t="shared" si="4"/>
        <v>13539.810000000056</v>
      </c>
      <c r="J32" s="100">
        <f t="shared" si="5"/>
        <v>14074.770000000019</v>
      </c>
      <c r="K32" s="100">
        <f t="shared" si="6"/>
        <v>14609.729999999749</v>
      </c>
      <c r="L32" s="127">
        <f t="shared" si="7"/>
        <v>101898.95999999969</v>
      </c>
    </row>
    <row r="33" spans="2:12" s="38" customFormat="1" x14ac:dyDescent="0.2">
      <c r="B33" s="39"/>
      <c r="C33" s="145" t="str">
        <f>'Data Entry'!C33</f>
        <v>Postage</v>
      </c>
      <c r="D33" s="100">
        <f>'Data Entry'!D33</f>
        <v>4000</v>
      </c>
      <c r="E33" s="100">
        <f>'Data Entry'!E33</f>
        <v>4120</v>
      </c>
      <c r="F33" s="100">
        <f>'Data Entry'!F33</f>
        <v>4243.6000000000004</v>
      </c>
      <c r="G33" s="125">
        <f>'Data Entry'!G33</f>
        <v>4243.6000000000004</v>
      </c>
      <c r="H33" s="126">
        <f t="shared" si="3"/>
        <v>4365.3999999999942</v>
      </c>
      <c r="I33" s="100">
        <f t="shared" si="4"/>
        <v>4450.8399999999674</v>
      </c>
      <c r="J33" s="100">
        <f t="shared" si="5"/>
        <v>4536.2799999999697</v>
      </c>
      <c r="K33" s="100">
        <f t="shared" si="6"/>
        <v>4621.7199999999721</v>
      </c>
      <c r="L33" s="127">
        <f t="shared" si="7"/>
        <v>34581.4399999999</v>
      </c>
    </row>
    <row r="34" spans="2:12" s="38" customFormat="1" x14ac:dyDescent="0.2">
      <c r="B34" s="39"/>
      <c r="C34" s="145" t="str">
        <f>'Data Entry'!C34</f>
        <v>Office supplies</v>
      </c>
      <c r="D34" s="100">
        <f>'Data Entry'!D34</f>
        <v>6000</v>
      </c>
      <c r="E34" s="100">
        <f>'Data Entry'!E34</f>
        <v>6180</v>
      </c>
      <c r="F34" s="100">
        <f>'Data Entry'!F34</f>
        <v>6365.4</v>
      </c>
      <c r="G34" s="125">
        <f>'Data Entry'!G34</f>
        <v>6365.4</v>
      </c>
      <c r="H34" s="126">
        <f t="shared" si="3"/>
        <v>6548.1000000000058</v>
      </c>
      <c r="I34" s="100">
        <f t="shared" si="4"/>
        <v>6676.2600000000093</v>
      </c>
      <c r="J34" s="100">
        <f t="shared" si="5"/>
        <v>6804.4200000000128</v>
      </c>
      <c r="K34" s="100">
        <f t="shared" si="6"/>
        <v>6932.5799999999872</v>
      </c>
      <c r="L34" s="127">
        <f t="shared" si="7"/>
        <v>51872.160000000018</v>
      </c>
    </row>
    <row r="35" spans="2:12" s="38" customFormat="1" x14ac:dyDescent="0.2">
      <c r="B35" s="39"/>
      <c r="C35" s="161" t="str">
        <f>'Data Entry'!C35</f>
        <v>Advertising</v>
      </c>
      <c r="D35" s="146">
        <f>'Data Entry'!D35</f>
        <v>1000</v>
      </c>
      <c r="E35" s="146">
        <f>'Data Entry'!E35</f>
        <v>1030</v>
      </c>
      <c r="F35" s="146">
        <f>'Data Entry'!F35</f>
        <v>1060.9000000000001</v>
      </c>
      <c r="G35" s="147">
        <f>'Data Entry'!G35</f>
        <v>1060.9000000000001</v>
      </c>
      <c r="H35" s="126">
        <f t="shared" si="3"/>
        <v>1091.3499999999985</v>
      </c>
      <c r="I35" s="100">
        <f t="shared" si="4"/>
        <v>1112.7099999999919</v>
      </c>
      <c r="J35" s="100">
        <f t="shared" si="5"/>
        <v>1134.0699999999924</v>
      </c>
      <c r="K35" s="100">
        <f t="shared" si="6"/>
        <v>1155.429999999993</v>
      </c>
      <c r="L35" s="127">
        <f t="shared" si="7"/>
        <v>8645.3599999999751</v>
      </c>
    </row>
    <row r="36" spans="2:12" x14ac:dyDescent="0.2">
      <c r="B36" s="39"/>
      <c r="C36" s="124" t="str">
        <f>'Data Entry'!C36</f>
        <v>Marketing/promotion</v>
      </c>
      <c r="D36" s="100">
        <f>'Data Entry'!D36</f>
        <v>3000</v>
      </c>
      <c r="E36" s="100">
        <f>'Data Entry'!E36</f>
        <v>3090</v>
      </c>
      <c r="F36" s="100">
        <f>'Data Entry'!F36</f>
        <v>3182.7</v>
      </c>
      <c r="G36" s="125">
        <f>'Data Entry'!G36</f>
        <v>3182.7</v>
      </c>
      <c r="H36" s="126">
        <f t="shared" si="3"/>
        <v>3274.0500000000029</v>
      </c>
      <c r="I36" s="100">
        <f t="shared" si="4"/>
        <v>3338.1300000000047</v>
      </c>
      <c r="J36" s="100">
        <f t="shared" si="5"/>
        <v>3402.2100000000064</v>
      </c>
      <c r="K36" s="100">
        <f t="shared" si="6"/>
        <v>3466.2899999999936</v>
      </c>
      <c r="L36" s="127">
        <f t="shared" si="7"/>
        <v>25936.080000000009</v>
      </c>
    </row>
    <row r="37" spans="2:12" x14ac:dyDescent="0.2">
      <c r="B37" s="39"/>
      <c r="C37" s="124" t="str">
        <f>'Data Entry'!C37</f>
        <v>Professional fees</v>
      </c>
      <c r="D37" s="100">
        <f>'Data Entry'!D37</f>
        <v>1000</v>
      </c>
      <c r="E37" s="100">
        <f>'Data Entry'!E37</f>
        <v>1030</v>
      </c>
      <c r="F37" s="100">
        <f>'Data Entry'!F37</f>
        <v>1060.9000000000001</v>
      </c>
      <c r="G37" s="125">
        <f>'Data Entry'!G37</f>
        <v>1060.9000000000001</v>
      </c>
      <c r="H37" s="126">
        <f t="shared" si="3"/>
        <v>1091.3499999999985</v>
      </c>
      <c r="I37" s="100">
        <f t="shared" si="4"/>
        <v>1112.7099999999919</v>
      </c>
      <c r="J37" s="100">
        <f t="shared" si="5"/>
        <v>1134.0699999999924</v>
      </c>
      <c r="K37" s="100">
        <f t="shared" si="6"/>
        <v>1155.429999999993</v>
      </c>
      <c r="L37" s="127">
        <f t="shared" si="7"/>
        <v>8645.3599999999751</v>
      </c>
    </row>
    <row r="38" spans="2:12" x14ac:dyDescent="0.2">
      <c r="B38" s="39"/>
      <c r="C38" s="124" t="str">
        <f>'Data Entry'!C38</f>
        <v>Training and development</v>
      </c>
      <c r="D38" s="100">
        <f>'Data Entry'!D38</f>
        <v>1000</v>
      </c>
      <c r="E38" s="100">
        <f>'Data Entry'!E38</f>
        <v>1030</v>
      </c>
      <c r="F38" s="100">
        <f>'Data Entry'!F38</f>
        <v>1060.9000000000001</v>
      </c>
      <c r="G38" s="125">
        <f>'Data Entry'!G38</f>
        <v>1060.9000000000001</v>
      </c>
      <c r="H38" s="126">
        <f t="shared" si="3"/>
        <v>1091.3499999999985</v>
      </c>
      <c r="I38" s="100">
        <f t="shared" si="4"/>
        <v>1112.7099999999919</v>
      </c>
      <c r="J38" s="100">
        <f t="shared" si="5"/>
        <v>1134.0699999999924</v>
      </c>
      <c r="K38" s="100">
        <f t="shared" si="6"/>
        <v>1155.429999999993</v>
      </c>
      <c r="L38" s="127">
        <f t="shared" si="7"/>
        <v>8645.3599999999751</v>
      </c>
    </row>
    <row r="39" spans="2:12" x14ac:dyDescent="0.2">
      <c r="B39" s="39"/>
      <c r="C39" s="124" t="str">
        <f>'Data Entry'!C39</f>
        <v>Bank charges</v>
      </c>
      <c r="D39" s="100">
        <f>'Data Entry'!D39</f>
        <v>1000</v>
      </c>
      <c r="E39" s="100">
        <f>'Data Entry'!E39</f>
        <v>1030</v>
      </c>
      <c r="F39" s="100">
        <f>'Data Entry'!F39</f>
        <v>1060.9000000000001</v>
      </c>
      <c r="G39" s="125">
        <f>'Data Entry'!G39</f>
        <v>1060.9000000000001</v>
      </c>
      <c r="H39" s="126">
        <f t="shared" si="3"/>
        <v>1091.3499999999985</v>
      </c>
      <c r="I39" s="100">
        <f t="shared" si="4"/>
        <v>1112.7099999999919</v>
      </c>
      <c r="J39" s="100">
        <f t="shared" si="5"/>
        <v>1134.0699999999924</v>
      </c>
      <c r="K39" s="100">
        <f t="shared" si="6"/>
        <v>1155.429999999993</v>
      </c>
      <c r="L39" s="127">
        <f t="shared" si="7"/>
        <v>8645.3599999999751</v>
      </c>
    </row>
    <row r="40" spans="2:12" s="38" customFormat="1" x14ac:dyDescent="0.2">
      <c r="B40" s="39"/>
      <c r="C40" s="124" t="str">
        <f>'Data Entry'!C40</f>
        <v>Depreciation</v>
      </c>
      <c r="D40" s="100">
        <f>'Data Entry'!D40</f>
        <v>1000</v>
      </c>
      <c r="E40" s="100">
        <f>'Data Entry'!E40</f>
        <v>1030</v>
      </c>
      <c r="F40" s="100">
        <f>'Data Entry'!F40</f>
        <v>1060.9000000000001</v>
      </c>
      <c r="G40" s="125">
        <f>'Data Entry'!G40</f>
        <v>1060.9000000000001</v>
      </c>
      <c r="H40" s="126">
        <f t="shared" si="3"/>
        <v>1091.3499999999985</v>
      </c>
      <c r="I40" s="100">
        <f t="shared" si="4"/>
        <v>1112.7099999999919</v>
      </c>
      <c r="J40" s="100">
        <f t="shared" si="5"/>
        <v>1134.0699999999924</v>
      </c>
      <c r="K40" s="100">
        <f t="shared" si="6"/>
        <v>1155.429999999993</v>
      </c>
      <c r="L40" s="127">
        <f t="shared" si="7"/>
        <v>8645.3599999999751</v>
      </c>
    </row>
    <row r="41" spans="2:12" s="38" customFormat="1" x14ac:dyDescent="0.2">
      <c r="B41" s="39"/>
      <c r="C41" s="162" t="str">
        <f>'Data Entry'!C41</f>
        <v>Interest Expense</v>
      </c>
      <c r="D41" s="100">
        <f>'Data Entry'!D41</f>
        <v>6000</v>
      </c>
      <c r="E41" s="100">
        <f>'Data Entry'!E41</f>
        <v>6000</v>
      </c>
      <c r="F41" s="100">
        <f>'Data Entry'!F41</f>
        <v>6000</v>
      </c>
      <c r="G41" s="125">
        <f>'Data Entry'!G41</f>
        <v>6000</v>
      </c>
      <c r="H41" s="126">
        <f t="shared" si="3"/>
        <v>6000</v>
      </c>
      <c r="I41" s="100">
        <f t="shared" si="4"/>
        <v>6000</v>
      </c>
      <c r="J41" s="100">
        <f t="shared" si="5"/>
        <v>6000</v>
      </c>
      <c r="K41" s="100">
        <f t="shared" si="6"/>
        <v>6000</v>
      </c>
      <c r="L41" s="127">
        <f t="shared" si="7"/>
        <v>48000</v>
      </c>
    </row>
    <row r="42" spans="2:12" s="38" customFormat="1" ht="13.5" thickBot="1" x14ac:dyDescent="0.25">
      <c r="B42" s="39"/>
      <c r="C42" s="162" t="str">
        <f>'Data Entry'!C42</f>
        <v>Other</v>
      </c>
      <c r="D42" s="146">
        <f>'Data Entry'!D42</f>
        <v>0</v>
      </c>
      <c r="E42" s="146">
        <f>'Data Entry'!E42</f>
        <v>0</v>
      </c>
      <c r="F42" s="146">
        <f>'Data Entry'!F42</f>
        <v>0</v>
      </c>
      <c r="G42" s="147">
        <f>'Data Entry'!G42</f>
        <v>0</v>
      </c>
      <c r="H42" s="126">
        <f t="shared" si="3"/>
        <v>0</v>
      </c>
      <c r="I42" s="100">
        <f t="shared" si="4"/>
        <v>0</v>
      </c>
      <c r="J42" s="100">
        <f t="shared" si="5"/>
        <v>0</v>
      </c>
      <c r="K42" s="100">
        <f t="shared" si="6"/>
        <v>0</v>
      </c>
      <c r="L42" s="127">
        <f t="shared" si="7"/>
        <v>0</v>
      </c>
    </row>
    <row r="43" spans="2:12" s="38" customFormat="1" ht="13.5" thickBot="1" x14ac:dyDescent="0.25">
      <c r="B43" s="39"/>
      <c r="C43" s="163" t="s">
        <v>25</v>
      </c>
      <c r="D43" s="129">
        <f t="shared" ref="D43:K43" si="8">SUM(D24:D42)</f>
        <v>317133</v>
      </c>
      <c r="E43" s="129">
        <f t="shared" si="8"/>
        <v>320766.99</v>
      </c>
      <c r="F43" s="129">
        <f t="shared" si="8"/>
        <v>324509.99970000022</v>
      </c>
      <c r="G43" s="164">
        <f t="shared" si="8"/>
        <v>328149.99970000022</v>
      </c>
      <c r="H43" s="132">
        <f t="shared" si="8"/>
        <v>331838.49954999966</v>
      </c>
      <c r="I43" s="129">
        <f t="shared" si="8"/>
        <v>335517.90042999969</v>
      </c>
      <c r="J43" s="129">
        <f t="shared" si="8"/>
        <v>339197.30131000001</v>
      </c>
      <c r="K43" s="129">
        <f t="shared" si="8"/>
        <v>342876.7021899994</v>
      </c>
      <c r="L43" s="165">
        <f>SUM(D43:G43)</f>
        <v>1290559.9894000005</v>
      </c>
    </row>
    <row r="44" spans="2:12" ht="13.5" thickBot="1" x14ac:dyDescent="0.25">
      <c r="B44" s="2"/>
      <c r="C44" s="149"/>
      <c r="D44" s="166"/>
      <c r="E44" s="166"/>
      <c r="F44" s="166"/>
      <c r="G44" s="167"/>
      <c r="H44" s="168"/>
      <c r="I44" s="166"/>
      <c r="J44" s="166"/>
      <c r="K44" s="166"/>
      <c r="L44" s="169"/>
    </row>
    <row r="45" spans="2:12" ht="13.5" thickBot="1" x14ac:dyDescent="0.25">
      <c r="B45" s="2"/>
      <c r="C45" s="128" t="s">
        <v>26</v>
      </c>
      <c r="D45" s="129">
        <f t="shared" ref="D45:L45" si="9">D21-D43</f>
        <v>747867</v>
      </c>
      <c r="E45" s="130">
        <f t="shared" si="9"/>
        <v>765883.01</v>
      </c>
      <c r="F45" s="130">
        <f t="shared" si="9"/>
        <v>794739.50029999972</v>
      </c>
      <c r="G45" s="131">
        <f t="shared" si="9"/>
        <v>942749.50029999972</v>
      </c>
      <c r="H45" s="132">
        <f t="shared" si="9"/>
        <v>966185.7504500004</v>
      </c>
      <c r="I45" s="130">
        <f t="shared" si="9"/>
        <v>1027536.1495699973</v>
      </c>
      <c r="J45" s="130">
        <f t="shared" si="9"/>
        <v>1088886.5486900015</v>
      </c>
      <c r="K45" s="130">
        <f t="shared" si="9"/>
        <v>1150236.9478099991</v>
      </c>
      <c r="L45" s="133">
        <f t="shared" si="9"/>
        <v>8833514.8105999958</v>
      </c>
    </row>
    <row r="46" spans="2:12" x14ac:dyDescent="0.2">
      <c r="B46" s="2"/>
      <c r="C46" s="170"/>
      <c r="D46" s="171"/>
      <c r="E46" s="98"/>
      <c r="F46" s="98"/>
      <c r="G46" s="172"/>
      <c r="H46" s="173"/>
      <c r="I46" s="98"/>
      <c r="J46" s="98"/>
      <c r="K46" s="98"/>
      <c r="L46" s="174"/>
    </row>
    <row r="47" spans="2:12" s="38" customFormat="1" x14ac:dyDescent="0.2">
      <c r="B47" s="39"/>
      <c r="C47" s="175" t="str">
        <f>'Data Entry'!C47</f>
        <v>Interest income (expense)</v>
      </c>
      <c r="D47" s="102">
        <f>'Data Entry'!D47</f>
        <v>16250</v>
      </c>
      <c r="E47" s="102">
        <f>'Data Entry'!E47</f>
        <v>16737.5</v>
      </c>
      <c r="F47" s="102">
        <f>'Data Entry'!F47</f>
        <v>17239.625</v>
      </c>
      <c r="G47" s="136">
        <f>'Data Entry'!G47</f>
        <v>18227.125</v>
      </c>
      <c r="H47" s="126">
        <f>FORECAST($H$7,D47:G47,$D$7:$G$7)</f>
        <v>18721.9375</v>
      </c>
      <c r="I47" s="100">
        <f>FORECAST($I$7,D47:H47,$D$7:$H$7)</f>
        <v>19365.287500000093</v>
      </c>
      <c r="J47" s="100">
        <f>FORECAST($J$7,D47:I47,$D$7:$I$7)</f>
        <v>20008.637499999953</v>
      </c>
      <c r="K47" s="100">
        <f>FORECAST($K$7,D47:J47,$D$7:$J$7)</f>
        <v>20651.987500000047</v>
      </c>
      <c r="L47" s="127">
        <f>SUM(D47:K47)</f>
        <v>147202.10000000009</v>
      </c>
    </row>
    <row r="48" spans="2:12" s="38" customFormat="1" ht="13.5" thickBot="1" x14ac:dyDescent="0.25">
      <c r="B48" s="39"/>
      <c r="C48" s="162" t="str">
        <f>'Data Entry'!C48</f>
        <v>Other income (expense)</v>
      </c>
      <c r="D48" s="146">
        <f>'Data Entry'!D48</f>
        <v>0</v>
      </c>
      <c r="E48" s="146">
        <f>'Data Entry'!E48</f>
        <v>0</v>
      </c>
      <c r="F48" s="146">
        <f>'Data Entry'!F48</f>
        <v>0</v>
      </c>
      <c r="G48" s="147">
        <f>'Data Entry'!G48</f>
        <v>0</v>
      </c>
      <c r="H48" s="126">
        <f>FORECAST($H$7,D48:G48,$D$7:$G$7)</f>
        <v>0</v>
      </c>
      <c r="I48" s="100">
        <f>FORECAST($I$7,D48:H48,$D$7:$H$7)</f>
        <v>0</v>
      </c>
      <c r="J48" s="100">
        <f>FORECAST($J$7,D48:I48,$D$7:$I$7)</f>
        <v>0</v>
      </c>
      <c r="K48" s="100">
        <f>FORECAST($K$7,D48:J48,$D$7:$J$7)</f>
        <v>0</v>
      </c>
      <c r="L48" s="127">
        <f>SUM(D48:K48)</f>
        <v>0</v>
      </c>
    </row>
    <row r="49" spans="2:12" s="38" customFormat="1" ht="13.5" thickBot="1" x14ac:dyDescent="0.25">
      <c r="B49" s="39"/>
      <c r="C49" s="163" t="s">
        <v>30</v>
      </c>
      <c r="D49" s="129">
        <f t="shared" ref="D49:L49" si="10">SUM(D47:D48)</f>
        <v>16250</v>
      </c>
      <c r="E49" s="129">
        <f t="shared" si="10"/>
        <v>16737.5</v>
      </c>
      <c r="F49" s="129">
        <f t="shared" si="10"/>
        <v>17239.625</v>
      </c>
      <c r="G49" s="164">
        <f t="shared" si="10"/>
        <v>18227.125</v>
      </c>
      <c r="H49" s="132">
        <f t="shared" si="10"/>
        <v>18721.9375</v>
      </c>
      <c r="I49" s="129">
        <f t="shared" si="10"/>
        <v>19365.287500000093</v>
      </c>
      <c r="J49" s="129">
        <f t="shared" si="10"/>
        <v>20008.637499999953</v>
      </c>
      <c r="K49" s="129">
        <f t="shared" si="10"/>
        <v>20651.987500000047</v>
      </c>
      <c r="L49" s="165">
        <f t="shared" si="10"/>
        <v>147202.10000000009</v>
      </c>
    </row>
    <row r="50" spans="2:12" ht="13.5" thickBot="1" x14ac:dyDescent="0.25">
      <c r="B50" s="2"/>
      <c r="C50" s="149"/>
      <c r="D50" s="166"/>
      <c r="E50" s="166"/>
      <c r="F50" s="166"/>
      <c r="G50" s="167"/>
      <c r="H50" s="168"/>
      <c r="I50" s="166"/>
      <c r="J50" s="166"/>
      <c r="K50" s="166"/>
      <c r="L50" s="169"/>
    </row>
    <row r="51" spans="2:12" ht="13.5" thickBot="1" x14ac:dyDescent="0.25">
      <c r="B51" s="2"/>
      <c r="C51" s="128" t="s">
        <v>32</v>
      </c>
      <c r="D51" s="129">
        <f t="shared" ref="D51:L51" si="11">D45+D49</f>
        <v>764117</v>
      </c>
      <c r="E51" s="130">
        <f t="shared" si="11"/>
        <v>782620.51</v>
      </c>
      <c r="F51" s="130">
        <f t="shared" si="11"/>
        <v>811979.12529999972</v>
      </c>
      <c r="G51" s="131">
        <f t="shared" si="11"/>
        <v>960976.62529999972</v>
      </c>
      <c r="H51" s="132">
        <f t="shared" si="11"/>
        <v>984907.6879500004</v>
      </c>
      <c r="I51" s="130">
        <f t="shared" si="11"/>
        <v>1046901.4370699974</v>
      </c>
      <c r="J51" s="130">
        <f t="shared" si="11"/>
        <v>1108895.1861900014</v>
      </c>
      <c r="K51" s="130">
        <f t="shared" si="11"/>
        <v>1170888.9353099992</v>
      </c>
      <c r="L51" s="133">
        <f t="shared" si="11"/>
        <v>8980716.9105999954</v>
      </c>
    </row>
    <row r="52" spans="2:12" ht="13.5" thickBot="1" x14ac:dyDescent="0.25">
      <c r="B52" s="2"/>
      <c r="C52" s="176"/>
      <c r="D52" s="177"/>
      <c r="E52" s="177"/>
      <c r="F52" s="177"/>
      <c r="G52" s="178"/>
      <c r="H52" s="179"/>
      <c r="I52" s="177"/>
      <c r="J52" s="177"/>
      <c r="K52" s="177"/>
      <c r="L52" s="180"/>
    </row>
    <row r="53" spans="2:12" s="38" customFormat="1" ht="13.5" thickBot="1" x14ac:dyDescent="0.25">
      <c r="B53" s="34"/>
      <c r="C53" s="181" t="str">
        <f>'Data Entry'!C53</f>
        <v>Income Taxes</v>
      </c>
      <c r="D53" s="102">
        <f>'Data Entry'!D53</f>
        <v>148563</v>
      </c>
      <c r="E53" s="102">
        <f>'Data Entry'!E53</f>
        <v>149143.89000000001</v>
      </c>
      <c r="F53" s="102">
        <f>'Data Entry'!F53</f>
        <v>152922.20669999992</v>
      </c>
      <c r="G53" s="136">
        <f>'Data Entry'!G53</f>
        <v>162629.09669999999</v>
      </c>
      <c r="H53" s="126">
        <f>FORECAST($H$7,D53:G53,$D$7:$G$7)</f>
        <v>164808.7000500001</v>
      </c>
      <c r="I53" s="100">
        <f>FORECAST($I$7,D53:H53,$D$7:$H$7)</f>
        <v>169406.36072999984</v>
      </c>
      <c r="J53" s="100">
        <f>FORECAST($J$7,D53:I53,$D$7:$I$7)</f>
        <v>174004.02140999958</v>
      </c>
      <c r="K53" s="100">
        <f>FORECAST($K$7,D53:J53,$D$7:$J$7)</f>
        <v>178601.68208999932</v>
      </c>
      <c r="L53" s="165">
        <f>SUM(D53:K53)</f>
        <v>1300078.9576799988</v>
      </c>
    </row>
    <row r="54" spans="2:12" ht="13.5" thickBot="1" x14ac:dyDescent="0.25">
      <c r="B54" s="2"/>
      <c r="C54" s="149"/>
      <c r="D54" s="166"/>
      <c r="E54" s="166"/>
      <c r="F54" s="166"/>
      <c r="G54" s="167"/>
      <c r="H54" s="168"/>
      <c r="I54" s="166"/>
      <c r="J54" s="166"/>
      <c r="K54" s="166"/>
      <c r="L54" s="169"/>
    </row>
    <row r="55" spans="2:12" s="2" customFormat="1" ht="13.5" thickBot="1" x14ac:dyDescent="0.25">
      <c r="C55" s="128" t="s">
        <v>28</v>
      </c>
      <c r="D55" s="129">
        <f t="shared" ref="D55:L55" si="12">D51-D53</f>
        <v>615554</v>
      </c>
      <c r="E55" s="130">
        <f t="shared" si="12"/>
        <v>633476.62</v>
      </c>
      <c r="F55" s="130">
        <f t="shared" si="12"/>
        <v>659056.91859999974</v>
      </c>
      <c r="G55" s="131">
        <f t="shared" si="12"/>
        <v>798347.52859999973</v>
      </c>
      <c r="H55" s="132">
        <f t="shared" si="12"/>
        <v>820098.9879000003</v>
      </c>
      <c r="I55" s="130">
        <f t="shared" si="12"/>
        <v>877495.07633999758</v>
      </c>
      <c r="J55" s="130">
        <f t="shared" si="12"/>
        <v>934891.16478000185</v>
      </c>
      <c r="K55" s="130">
        <f t="shared" si="12"/>
        <v>992287.25321999984</v>
      </c>
      <c r="L55" s="133">
        <f t="shared" si="12"/>
        <v>7680637.9529199963</v>
      </c>
    </row>
    <row r="56" spans="2:12" s="2" customFormat="1" ht="13.5" thickBot="1" x14ac:dyDescent="0.25">
      <c r="C56" s="182"/>
      <c r="D56" s="183"/>
      <c r="E56" s="183"/>
      <c r="F56" s="183"/>
      <c r="G56" s="184"/>
      <c r="H56" s="185"/>
      <c r="I56" s="183"/>
      <c r="J56" s="183"/>
      <c r="K56" s="183"/>
      <c r="L56" s="186"/>
    </row>
    <row r="57" spans="2:12" s="9" customFormat="1" ht="13.5" thickBot="1" x14ac:dyDescent="0.25">
      <c r="C57" s="128" t="s">
        <v>29</v>
      </c>
      <c r="D57" s="129">
        <f>D55</f>
        <v>615554</v>
      </c>
      <c r="E57" s="130">
        <f>E55+D57</f>
        <v>1249030.6200000001</v>
      </c>
      <c r="F57" s="130">
        <f>F55+E57</f>
        <v>1908087.5385999999</v>
      </c>
      <c r="G57" s="131">
        <f>G55+F57</f>
        <v>2706435.0671999995</v>
      </c>
      <c r="H57" s="132">
        <f>H55</f>
        <v>820098.9879000003</v>
      </c>
      <c r="I57" s="130">
        <f>I55+H57</f>
        <v>1697594.0642399979</v>
      </c>
      <c r="J57" s="130">
        <f>J55+I57</f>
        <v>2632485.2290199995</v>
      </c>
      <c r="K57" s="130">
        <f>K55+J57</f>
        <v>3624772.4822399993</v>
      </c>
      <c r="L57" s="133">
        <f>L55+G57</f>
        <v>10387073.020119995</v>
      </c>
    </row>
    <row r="58" spans="2:12" x14ac:dyDescent="0.2">
      <c r="C58" s="187"/>
      <c r="D58" s="187"/>
      <c r="E58" s="187"/>
      <c r="F58" s="187"/>
      <c r="G58" s="187"/>
      <c r="H58" s="187"/>
      <c r="I58" s="187"/>
      <c r="J58" s="187"/>
      <c r="K58" s="187"/>
      <c r="L58" s="187"/>
    </row>
    <row r="59" spans="2:12" ht="20.25" x14ac:dyDescent="0.3">
      <c r="C59" s="233"/>
      <c r="D59" s="234"/>
      <c r="E59" s="234"/>
      <c r="F59" s="234"/>
      <c r="G59" s="234"/>
      <c r="H59" s="234"/>
      <c r="I59" s="234"/>
      <c r="J59" s="234"/>
      <c r="K59" s="234"/>
      <c r="L59" s="235"/>
    </row>
    <row r="60" spans="2:12" ht="20.25" x14ac:dyDescent="0.3">
      <c r="C60" s="230" t="s">
        <v>5</v>
      </c>
      <c r="D60" s="231"/>
      <c r="E60" s="231"/>
      <c r="F60" s="231"/>
      <c r="G60" s="231"/>
      <c r="H60" s="231"/>
      <c r="I60" s="231"/>
      <c r="J60" s="231"/>
      <c r="K60" s="231"/>
      <c r="L60" s="232"/>
    </row>
    <row r="61" spans="2:12" ht="19.5" x14ac:dyDescent="0.2">
      <c r="C61" s="236"/>
      <c r="D61" s="237"/>
      <c r="E61" s="237"/>
      <c r="F61" s="237"/>
      <c r="G61" s="237"/>
      <c r="H61" s="237"/>
      <c r="I61" s="237"/>
      <c r="J61" s="237"/>
      <c r="K61" s="237"/>
      <c r="L61" s="238"/>
    </row>
    <row r="62" spans="2:12" x14ac:dyDescent="0.2">
      <c r="C62" s="188"/>
      <c r="D62" s="189"/>
      <c r="E62" s="189"/>
      <c r="F62" s="189"/>
      <c r="G62" s="190"/>
      <c r="H62" s="191"/>
      <c r="I62" s="189"/>
      <c r="J62" s="189"/>
      <c r="K62" s="189"/>
      <c r="L62" s="189"/>
    </row>
    <row r="63" spans="2:12" ht="13.5" thickBot="1" x14ac:dyDescent="0.25">
      <c r="C63" s="192"/>
      <c r="D63" s="193" t="s">
        <v>44</v>
      </c>
      <c r="E63" s="194" t="s">
        <v>77</v>
      </c>
      <c r="F63" s="194" t="s">
        <v>78</v>
      </c>
      <c r="G63" s="195" t="s">
        <v>79</v>
      </c>
      <c r="H63" s="196" t="s">
        <v>44</v>
      </c>
      <c r="I63" s="194" t="s">
        <v>77</v>
      </c>
      <c r="J63" s="194" t="s">
        <v>78</v>
      </c>
      <c r="K63" s="197" t="s">
        <v>79</v>
      </c>
      <c r="L63" s="194" t="s">
        <v>80</v>
      </c>
    </row>
    <row r="64" spans="2:12" x14ac:dyDescent="0.2">
      <c r="C64" s="198"/>
      <c r="D64" s="95"/>
      <c r="E64" s="95"/>
      <c r="F64" s="95"/>
      <c r="G64" s="108"/>
      <c r="H64" s="199"/>
      <c r="I64" s="95"/>
      <c r="J64" s="95"/>
      <c r="K64" s="108"/>
      <c r="L64" s="95"/>
    </row>
    <row r="65" spans="3:12" x14ac:dyDescent="0.2">
      <c r="C65" s="104" t="s">
        <v>45</v>
      </c>
      <c r="D65" s="95"/>
      <c r="E65" s="95"/>
      <c r="F65" s="95"/>
      <c r="G65" s="108"/>
      <c r="H65" s="199"/>
      <c r="I65" s="95"/>
      <c r="J65" s="95"/>
      <c r="K65" s="108"/>
      <c r="L65" s="95"/>
    </row>
    <row r="66" spans="3:12" x14ac:dyDescent="0.2">
      <c r="C66" s="198"/>
      <c r="D66" s="200"/>
      <c r="E66" s="95"/>
      <c r="F66" s="95"/>
      <c r="G66" s="108"/>
      <c r="H66" s="201"/>
      <c r="I66" s="95"/>
      <c r="J66" s="95"/>
      <c r="K66" s="108"/>
      <c r="L66" s="95"/>
    </row>
    <row r="67" spans="3:12" x14ac:dyDescent="0.2">
      <c r="C67" s="119" t="s">
        <v>46</v>
      </c>
      <c r="D67" s="202"/>
      <c r="E67" s="203"/>
      <c r="F67" s="203"/>
      <c r="G67" s="204"/>
      <c r="H67" s="205"/>
      <c r="I67" s="203"/>
      <c r="J67" s="203"/>
      <c r="K67" s="204"/>
      <c r="L67" s="203"/>
    </row>
    <row r="68" spans="3:12" x14ac:dyDescent="0.2">
      <c r="C68" s="99" t="str">
        <f>'Data Entry'!C68</f>
        <v>Cash</v>
      </c>
      <c r="D68" s="206">
        <f>'Data Entry'!D68</f>
        <v>507604.47331000003</v>
      </c>
      <c r="E68" s="206">
        <f>'Data Entry'!E68</f>
        <v>451000</v>
      </c>
      <c r="F68" s="206">
        <f>'Data Entry'!F68</f>
        <v>464530</v>
      </c>
      <c r="G68" s="207">
        <f>'Data Entry'!G68</f>
        <v>478465.9</v>
      </c>
      <c r="H68" s="126">
        <f>FORECAST($H$7,D68:G68,$D$7:$G$7)</f>
        <v>456928.66334499978</v>
      </c>
      <c r="I68" s="100">
        <f>FORECAST($I$7,D68:H68,$D$7:$H$7)</f>
        <v>449540.09135199897</v>
      </c>
      <c r="J68" s="100">
        <f>FORECAST($J$7,D68:I68,$D$7:$I$7)</f>
        <v>442151.51935899816</v>
      </c>
      <c r="K68" s="100">
        <f>FORECAST($K$7,D68:J68,$D$7:$J$7)</f>
        <v>434762.94736599736</v>
      </c>
      <c r="L68" s="206">
        <v>492819.87700000004</v>
      </c>
    </row>
    <row r="69" spans="3:12" x14ac:dyDescent="0.2">
      <c r="C69" s="101" t="str">
        <f>'Data Entry'!C69</f>
        <v>Notes Receivable</v>
      </c>
      <c r="D69" s="103">
        <f>'Data Entry'!D69</f>
        <v>4300</v>
      </c>
      <c r="E69" s="103">
        <f>'Data Entry'!E69</f>
        <v>1200</v>
      </c>
      <c r="F69" s="103">
        <f>'Data Entry'!F69</f>
        <v>3200</v>
      </c>
      <c r="G69" s="208">
        <f>'Data Entry'!G69</f>
        <v>3000</v>
      </c>
      <c r="H69" s="126">
        <f>FORECAST($H$7,D69:G69,$D$7:$G$7)</f>
        <v>2450</v>
      </c>
      <c r="I69" s="100">
        <f>FORECAST($I$7,D69:H69,$D$7:$H$7)</f>
        <v>2260</v>
      </c>
      <c r="J69" s="100">
        <f>FORECAST($J$7,D69:I69,$D$7:$I$7)</f>
        <v>2070</v>
      </c>
      <c r="K69" s="100">
        <f>FORECAST($K$7,D69:J69,$D$7:$J$7)</f>
        <v>1880</v>
      </c>
      <c r="L69" s="103">
        <v>3400</v>
      </c>
    </row>
    <row r="70" spans="3:12" x14ac:dyDescent="0.2">
      <c r="C70" s="101" t="str">
        <f>'Data Entry'!C70</f>
        <v>Accounts receivable, net</v>
      </c>
      <c r="D70" s="103">
        <f>'Data Entry'!D70</f>
        <v>393928.08350000001</v>
      </c>
      <c r="E70" s="103">
        <f>'Data Entry'!E70</f>
        <v>350000</v>
      </c>
      <c r="F70" s="103">
        <f>'Data Entry'!F70</f>
        <v>360500</v>
      </c>
      <c r="G70" s="208">
        <f>'Data Entry'!G70</f>
        <v>371315</v>
      </c>
      <c r="H70" s="126">
        <f>FORECAST($H$7,D70:G70,$D$7:$G$7)</f>
        <v>354600.95825000107</v>
      </c>
      <c r="I70" s="100">
        <f>FORECAST($I$7,D70:H70,$D$7:$H$7)</f>
        <v>348867.03320000134</v>
      </c>
      <c r="J70" s="100">
        <f>FORECAST($J$7,D70:I70,$D$7:$I$7)</f>
        <v>343133.10815000162</v>
      </c>
      <c r="K70" s="100">
        <f>FORECAST($K$7,D70:J70,$D$7:$J$7)</f>
        <v>337399.18310000189</v>
      </c>
      <c r="L70" s="103">
        <v>382454.45</v>
      </c>
    </row>
    <row r="71" spans="3:12" x14ac:dyDescent="0.2">
      <c r="C71" s="99" t="str">
        <f>'Data Entry'!C71</f>
        <v>Inventory</v>
      </c>
      <c r="D71" s="103">
        <f>'Data Entry'!D71</f>
        <v>450203.52399999998</v>
      </c>
      <c r="E71" s="103">
        <f>'Data Entry'!E71</f>
        <v>400000</v>
      </c>
      <c r="F71" s="103">
        <f>'Data Entry'!F71</f>
        <v>412000</v>
      </c>
      <c r="G71" s="208">
        <f>'Data Entry'!G71</f>
        <v>424360</v>
      </c>
      <c r="H71" s="126">
        <f>FORECAST($H$7,D71:G71,$D$7:$G$7)</f>
        <v>405258.23799999803</v>
      </c>
      <c r="I71" s="100">
        <f>FORECAST($I$7,D71:H71,$D$7:$H$7)</f>
        <v>398705.18079999834</v>
      </c>
      <c r="J71" s="100">
        <f>FORECAST($J$7,D71:I71,$D$7:$I$7)</f>
        <v>392152.12359999865</v>
      </c>
      <c r="K71" s="100">
        <f>FORECAST($K$7,D71:J71,$D$7:$J$7)</f>
        <v>385599.06639999896</v>
      </c>
      <c r="L71" s="103">
        <v>437090.8</v>
      </c>
    </row>
    <row r="72" spans="3:12" ht="13.5" thickBot="1" x14ac:dyDescent="0.25">
      <c r="C72" s="106" t="str">
        <f>'Data Entry'!C72</f>
        <v>Other</v>
      </c>
      <c r="D72" s="103">
        <f>'Data Entry'!D72</f>
        <v>11255.088100000001</v>
      </c>
      <c r="E72" s="103">
        <f>'Data Entry'!E72</f>
        <v>10000</v>
      </c>
      <c r="F72" s="103">
        <f>'Data Entry'!F72</f>
        <v>10300</v>
      </c>
      <c r="G72" s="208">
        <f>'Data Entry'!G72</f>
        <v>10609</v>
      </c>
      <c r="H72" s="126">
        <f>FORECAST($H$7,D72:G72,$D$7:$G$7)</f>
        <v>10131.455950000032</v>
      </c>
      <c r="I72" s="100">
        <f>FORECAST($I$7,D72:H72,$D$7:$H$7)</f>
        <v>9967.6295200000168</v>
      </c>
      <c r="J72" s="100">
        <f>FORECAST($J$7,D72:I72,$D$7:$I$7)</f>
        <v>9803.8030900000012</v>
      </c>
      <c r="K72" s="100">
        <f>FORECAST($K$7,D72:J72,$D$7:$J$7)</f>
        <v>9639.9766599999857</v>
      </c>
      <c r="L72" s="103">
        <v>10927.27</v>
      </c>
    </row>
    <row r="73" spans="3:12" ht="13.5" thickBot="1" x14ac:dyDescent="0.25">
      <c r="C73" s="128" t="s">
        <v>50</v>
      </c>
      <c r="D73" s="129">
        <f t="shared" ref="D73:L73" si="13">SUM(D68:D72)</f>
        <v>1367291.16891</v>
      </c>
      <c r="E73" s="130">
        <f t="shared" si="13"/>
        <v>1212200</v>
      </c>
      <c r="F73" s="130">
        <f t="shared" si="13"/>
        <v>1250530</v>
      </c>
      <c r="G73" s="131">
        <f t="shared" si="13"/>
        <v>1287749.8999999999</v>
      </c>
      <c r="H73" s="132">
        <f t="shared" si="13"/>
        <v>1229369.315544999</v>
      </c>
      <c r="I73" s="130">
        <f t="shared" si="13"/>
        <v>1209339.9348719986</v>
      </c>
      <c r="J73" s="130">
        <f t="shared" si="13"/>
        <v>1189310.5541989985</v>
      </c>
      <c r="K73" s="130">
        <f t="shared" si="13"/>
        <v>1169281.1735259981</v>
      </c>
      <c r="L73" s="133">
        <f t="shared" si="13"/>
        <v>1326692.3970000001</v>
      </c>
    </row>
    <row r="74" spans="3:12" x14ac:dyDescent="0.2">
      <c r="C74" s="209"/>
      <c r="D74" s="95"/>
      <c r="E74" s="210"/>
      <c r="F74" s="95"/>
      <c r="G74" s="108"/>
      <c r="H74" s="199"/>
      <c r="I74" s="210"/>
      <c r="J74" s="95"/>
      <c r="K74" s="108"/>
      <c r="L74" s="95"/>
    </row>
    <row r="75" spans="3:12" x14ac:dyDescent="0.2">
      <c r="C75" s="211" t="s">
        <v>51</v>
      </c>
      <c r="D75" s="202"/>
      <c r="E75" s="202"/>
      <c r="F75" s="202"/>
      <c r="G75" s="212"/>
      <c r="H75" s="205"/>
      <c r="I75" s="202"/>
      <c r="J75" s="202"/>
      <c r="K75" s="212"/>
      <c r="L75" s="202"/>
    </row>
    <row r="76" spans="3:12" x14ac:dyDescent="0.2">
      <c r="C76" s="106" t="str">
        <f>'Data Entry'!C76</f>
        <v>Property, plant, and equipment</v>
      </c>
      <c r="D76" s="206">
        <f>'Data Entry'!D76</f>
        <v>2701221.1440000003</v>
      </c>
      <c r="E76" s="206">
        <f>'Data Entry'!E76</f>
        <v>2400000</v>
      </c>
      <c r="F76" s="206">
        <f>'Data Entry'!F76</f>
        <v>2472000</v>
      </c>
      <c r="G76" s="207">
        <f>'Data Entry'!G76</f>
        <v>2546160</v>
      </c>
      <c r="H76" s="126">
        <f>FORECAST($H$7,D76:G76,$D$7:$G$7)</f>
        <v>2431549.4280000031</v>
      </c>
      <c r="I76" s="100">
        <f>FORECAST($I$7,D76:H76,$D$7:$H$7)</f>
        <v>2392231.084800005</v>
      </c>
      <c r="J76" s="100">
        <f>FORECAST($J$7,D76:I76,$D$7:$I$7)</f>
        <v>2352912.7416000068</v>
      </c>
      <c r="K76" s="100">
        <f>FORECAST($K$7,D76:J76,$D$7:$J$7)</f>
        <v>2313594.3984000087</v>
      </c>
      <c r="L76" s="206">
        <v>2622544.7999999998</v>
      </c>
    </row>
    <row r="77" spans="3:12" x14ac:dyDescent="0.2">
      <c r="C77" s="106" t="str">
        <f>'Data Entry'!C77</f>
        <v>Less accumulated depreciation</v>
      </c>
      <c r="D77" s="206">
        <f>'Data Entry'!D77</f>
        <v>450203.52399999998</v>
      </c>
      <c r="E77" s="206">
        <f>'Data Entry'!E77</f>
        <v>400000</v>
      </c>
      <c r="F77" s="206">
        <f>'Data Entry'!F77</f>
        <v>412000</v>
      </c>
      <c r="G77" s="207">
        <f>'Data Entry'!G77</f>
        <v>424360</v>
      </c>
      <c r="H77" s="126">
        <f>FORECAST($H$7,D77:G77,$D$7:$G$7)</f>
        <v>405258.23799999803</v>
      </c>
      <c r="I77" s="100">
        <f>FORECAST($I$7,D77:H77,$D$7:$H$7)</f>
        <v>398705.18079999834</v>
      </c>
      <c r="J77" s="100">
        <f>FORECAST($J$7,D77:I77,$D$7:$I$7)</f>
        <v>392152.12359999865</v>
      </c>
      <c r="K77" s="100">
        <f>FORECAST($K$7,D77:J77,$D$7:$J$7)</f>
        <v>385599.06639999896</v>
      </c>
      <c r="L77" s="206">
        <v>437090.8</v>
      </c>
    </row>
    <row r="78" spans="3:12" x14ac:dyDescent="0.2">
      <c r="C78" s="213" t="str">
        <f>'Data Entry'!C78</f>
        <v>Net property, plant, and equipment</v>
      </c>
      <c r="D78" s="206">
        <f>'Data Entry'!D78</f>
        <v>2251017.62</v>
      </c>
      <c r="E78" s="206">
        <f>'Data Entry'!E78</f>
        <v>2000000</v>
      </c>
      <c r="F78" s="206">
        <f>'Data Entry'!F78</f>
        <v>2060000</v>
      </c>
      <c r="G78" s="207">
        <f>'Data Entry'!G78</f>
        <v>2121800</v>
      </c>
      <c r="H78" s="126">
        <f>FORECAST($H$7,D78:G78,$D$7:$G$7)</f>
        <v>2026291.1899999902</v>
      </c>
      <c r="I78" s="100">
        <f>FORECAST($I$7,D78:H78,$D$7:$H$7)</f>
        <v>1993525.9039999917</v>
      </c>
      <c r="J78" s="100">
        <f>FORECAST($J$7,D78:I78,$D$7:$I$7)</f>
        <v>1960760.6179999858</v>
      </c>
      <c r="K78" s="100">
        <f>FORECAST($K$7,D78:J78,$D$7:$J$7)</f>
        <v>1927995.3319999799</v>
      </c>
      <c r="L78" s="206">
        <f>+L76-L77</f>
        <v>2185454</v>
      </c>
    </row>
    <row r="79" spans="3:12" ht="13.5" thickBot="1" x14ac:dyDescent="0.25">
      <c r="C79" s="106" t="str">
        <f>'Data Entry'!C79</f>
        <v>Other long-term assets</v>
      </c>
      <c r="D79" s="206">
        <f>'Data Entry'!D79</f>
        <v>58765.264299999995</v>
      </c>
      <c r="E79" s="206">
        <f>'Data Entry'!E79</f>
        <v>55000</v>
      </c>
      <c r="F79" s="206">
        <f>'Data Entry'!F79</f>
        <v>55900</v>
      </c>
      <c r="G79" s="207">
        <f>'Data Entry'!G79</f>
        <v>56827</v>
      </c>
      <c r="H79" s="126">
        <f>FORECAST($H$7,D79:G79,$D$7:$G$7)</f>
        <v>55394.367849999922</v>
      </c>
      <c r="I79" s="100">
        <f>FORECAST($I$7,D79:H79,$D$7:$H$7)</f>
        <v>54902.888559999992</v>
      </c>
      <c r="J79" s="100">
        <f>FORECAST($J$7,D79:I79,$D$7:$I$7)</f>
        <v>54411.409269999946</v>
      </c>
      <c r="K79" s="100">
        <f>FORECAST($K$7,D79:J79,$D$7:$J$7)</f>
        <v>53919.929980000015</v>
      </c>
      <c r="L79" s="206">
        <v>57781.81</v>
      </c>
    </row>
    <row r="80" spans="3:12" ht="13.5" thickBot="1" x14ac:dyDescent="0.25">
      <c r="C80" s="128" t="s">
        <v>56</v>
      </c>
      <c r="D80" s="129">
        <f t="shared" ref="D80:L80" si="14">SUM(D78:D79)</f>
        <v>2309782.8843</v>
      </c>
      <c r="E80" s="130">
        <f t="shared" si="14"/>
        <v>2055000</v>
      </c>
      <c r="F80" s="130">
        <f t="shared" si="14"/>
        <v>2115900</v>
      </c>
      <c r="G80" s="131">
        <f t="shared" si="14"/>
        <v>2178627</v>
      </c>
      <c r="H80" s="132">
        <f t="shared" si="14"/>
        <v>2081685.5578499902</v>
      </c>
      <c r="I80" s="130">
        <f t="shared" si="14"/>
        <v>2048428.7925599916</v>
      </c>
      <c r="J80" s="130">
        <f t="shared" si="14"/>
        <v>2015172.0272699858</v>
      </c>
      <c r="K80" s="130">
        <f t="shared" si="14"/>
        <v>1981915.2619799799</v>
      </c>
      <c r="L80" s="133">
        <f t="shared" si="14"/>
        <v>2243235.81</v>
      </c>
    </row>
    <row r="81" spans="3:12" ht="13.5" thickBot="1" x14ac:dyDescent="0.25">
      <c r="C81" s="101"/>
      <c r="D81" s="206"/>
      <c r="E81" s="206"/>
      <c r="F81" s="206"/>
      <c r="G81" s="207"/>
      <c r="H81" s="214"/>
      <c r="I81" s="206"/>
      <c r="J81" s="206"/>
      <c r="K81" s="207"/>
      <c r="L81" s="206"/>
    </row>
    <row r="82" spans="3:12" ht="13.5" thickBot="1" x14ac:dyDescent="0.25">
      <c r="C82" s="128" t="s">
        <v>57</v>
      </c>
      <c r="D82" s="129">
        <f t="shared" ref="D82:L82" si="15">D73+D80</f>
        <v>3677074.05321</v>
      </c>
      <c r="E82" s="130">
        <f t="shared" si="15"/>
        <v>3267200</v>
      </c>
      <c r="F82" s="130">
        <f t="shared" si="15"/>
        <v>3366430</v>
      </c>
      <c r="G82" s="131">
        <f t="shared" si="15"/>
        <v>3466376.9</v>
      </c>
      <c r="H82" s="132">
        <f t="shared" si="15"/>
        <v>3311054.8733949894</v>
      </c>
      <c r="I82" s="130">
        <f t="shared" si="15"/>
        <v>3257768.7274319902</v>
      </c>
      <c r="J82" s="130">
        <f t="shared" si="15"/>
        <v>3204482.5814689845</v>
      </c>
      <c r="K82" s="130">
        <f t="shared" si="15"/>
        <v>3151196.4355059778</v>
      </c>
      <c r="L82" s="133">
        <f t="shared" si="15"/>
        <v>3569928.2070000004</v>
      </c>
    </row>
    <row r="83" spans="3:12" x14ac:dyDescent="0.2">
      <c r="C83" s="198"/>
      <c r="D83" s="95"/>
      <c r="E83" s="95"/>
      <c r="F83" s="95"/>
      <c r="G83" s="108"/>
      <c r="H83" s="199"/>
      <c r="I83" s="95"/>
      <c r="J83" s="95"/>
      <c r="K83" s="108"/>
      <c r="L83" s="95"/>
    </row>
    <row r="84" spans="3:12" x14ac:dyDescent="0.2">
      <c r="C84" s="104" t="s">
        <v>58</v>
      </c>
      <c r="D84" s="95"/>
      <c r="E84" s="95"/>
      <c r="F84" s="95"/>
      <c r="G84" s="108"/>
      <c r="H84" s="199"/>
      <c r="I84" s="95"/>
      <c r="J84" s="95"/>
      <c r="K84" s="108"/>
      <c r="L84" s="95"/>
    </row>
    <row r="85" spans="3:12" x14ac:dyDescent="0.2">
      <c r="C85" s="198"/>
      <c r="D85" s="200"/>
      <c r="E85" s="95"/>
      <c r="F85" s="95"/>
      <c r="G85" s="108"/>
      <c r="H85" s="201"/>
      <c r="I85" s="95"/>
      <c r="J85" s="95"/>
      <c r="K85" s="108"/>
      <c r="L85" s="95"/>
    </row>
    <row r="86" spans="3:12" x14ac:dyDescent="0.2">
      <c r="C86" s="119" t="s">
        <v>59</v>
      </c>
      <c r="D86" s="202"/>
      <c r="E86" s="203"/>
      <c r="F86" s="203"/>
      <c r="G86" s="204"/>
      <c r="H86" s="205"/>
      <c r="I86" s="203"/>
      <c r="J86" s="203"/>
      <c r="K86" s="204"/>
      <c r="L86" s="203"/>
    </row>
    <row r="87" spans="3:12" x14ac:dyDescent="0.2">
      <c r="C87" s="106" t="str">
        <f>'Data Entry'!C87</f>
        <v>Short-term debt</v>
      </c>
      <c r="D87" s="206">
        <f>'Data Entry'!D87</f>
        <v>675305.28599999996</v>
      </c>
      <c r="E87" s="206">
        <f>'Data Entry'!E87</f>
        <v>600000</v>
      </c>
      <c r="F87" s="206">
        <f>'Data Entry'!F87</f>
        <v>618000</v>
      </c>
      <c r="G87" s="207">
        <f>'Data Entry'!G87</f>
        <v>636540</v>
      </c>
      <c r="H87" s="126">
        <f t="shared" ref="H87:H92" si="16">FORECAST($H$7,D87:G87,$D$7:$G$7)</f>
        <v>607887.35700000077</v>
      </c>
      <c r="I87" s="100">
        <f t="shared" ref="I87:I92" si="17">FORECAST($I$7,D87:H87,$D$7:$H$7)</f>
        <v>598057.77120000124</v>
      </c>
      <c r="J87" s="100">
        <f t="shared" ref="J87:J92" si="18">FORECAST($J$7,D87:I87,$D$7:$I$7)</f>
        <v>588228.1854000017</v>
      </c>
      <c r="K87" s="100">
        <f t="shared" ref="K87:K92" si="19">FORECAST($K$7,D87:J87,$D$7:$J$7)</f>
        <v>578398.59960000217</v>
      </c>
      <c r="L87" s="206">
        <v>655636.19999999995</v>
      </c>
    </row>
    <row r="88" spans="3:12" x14ac:dyDescent="0.2">
      <c r="C88" s="101" t="str">
        <f>'Data Entry'!C88</f>
        <v>Current maturities of long-term debt</v>
      </c>
      <c r="D88" s="105">
        <f>'Data Entry'!D88</f>
        <v>112550.88099999999</v>
      </c>
      <c r="E88" s="105">
        <f>'Data Entry'!E88</f>
        <v>100000</v>
      </c>
      <c r="F88" s="105">
        <f>'Data Entry'!F88</f>
        <v>103000</v>
      </c>
      <c r="G88" s="215">
        <f>'Data Entry'!G88</f>
        <v>106090</v>
      </c>
      <c r="H88" s="126">
        <f t="shared" si="16"/>
        <v>101314.55949999951</v>
      </c>
      <c r="I88" s="100">
        <f t="shared" si="17"/>
        <v>99676.295199999586</v>
      </c>
      <c r="J88" s="100">
        <f t="shared" si="18"/>
        <v>98038.030899999663</v>
      </c>
      <c r="K88" s="100">
        <f t="shared" si="19"/>
        <v>96399.766599999741</v>
      </c>
      <c r="L88" s="105">
        <v>109272.7</v>
      </c>
    </row>
    <row r="89" spans="3:12" x14ac:dyDescent="0.2">
      <c r="C89" s="101" t="str">
        <f>'Data Entry'!C89</f>
        <v>Accounts payable</v>
      </c>
      <c r="D89" s="105">
        <f>'Data Entry'!D89</f>
        <v>112550.88099999999</v>
      </c>
      <c r="E89" s="105">
        <f>'Data Entry'!E89</f>
        <v>100000</v>
      </c>
      <c r="F89" s="105">
        <f>'Data Entry'!F89</f>
        <v>103000</v>
      </c>
      <c r="G89" s="215">
        <f>'Data Entry'!G89</f>
        <v>106090</v>
      </c>
      <c r="H89" s="126">
        <f t="shared" si="16"/>
        <v>101314.55949999951</v>
      </c>
      <c r="I89" s="100">
        <f t="shared" si="17"/>
        <v>99676.295199999586</v>
      </c>
      <c r="J89" s="100">
        <f t="shared" si="18"/>
        <v>98038.030899999663</v>
      </c>
      <c r="K89" s="100">
        <f t="shared" si="19"/>
        <v>96399.766599999741</v>
      </c>
      <c r="L89" s="105">
        <v>109272.7</v>
      </c>
    </row>
    <row r="90" spans="3:12" x14ac:dyDescent="0.2">
      <c r="C90" s="101" t="str">
        <f>'Data Entry'!C90</f>
        <v>Income taxes payable</v>
      </c>
      <c r="D90" s="105">
        <f>'Data Entry'!D90</f>
        <v>33765.264299999995</v>
      </c>
      <c r="E90" s="105">
        <f>'Data Entry'!E90</f>
        <v>30000</v>
      </c>
      <c r="F90" s="105">
        <f>'Data Entry'!F90</f>
        <v>30900</v>
      </c>
      <c r="G90" s="215">
        <f>'Data Entry'!G90</f>
        <v>31827</v>
      </c>
      <c r="H90" s="126">
        <f t="shared" si="16"/>
        <v>30394.367849999922</v>
      </c>
      <c r="I90" s="100">
        <f t="shared" si="17"/>
        <v>29902.888559999992</v>
      </c>
      <c r="J90" s="100">
        <f t="shared" si="18"/>
        <v>29411.409269999946</v>
      </c>
      <c r="K90" s="100">
        <f t="shared" si="19"/>
        <v>28919.929980000015</v>
      </c>
      <c r="L90" s="105">
        <v>32781.81</v>
      </c>
    </row>
    <row r="91" spans="3:12" x14ac:dyDescent="0.2">
      <c r="C91" s="101" t="str">
        <f>'Data Entry'!C91</f>
        <v>Accrued liabilities</v>
      </c>
      <c r="D91" s="105">
        <f>'Data Entry'!D91</f>
        <v>101295.79289999999</v>
      </c>
      <c r="E91" s="105">
        <f>'Data Entry'!E91</f>
        <v>90000</v>
      </c>
      <c r="F91" s="105">
        <f>'Data Entry'!F91</f>
        <v>92700</v>
      </c>
      <c r="G91" s="215">
        <f>'Data Entry'!G91</f>
        <v>95481</v>
      </c>
      <c r="H91" s="126">
        <f t="shared" si="16"/>
        <v>91183.103550000116</v>
      </c>
      <c r="I91" s="100">
        <f t="shared" si="17"/>
        <v>89708.665680000093</v>
      </c>
      <c r="J91" s="100">
        <f t="shared" si="18"/>
        <v>88234.227810000069</v>
      </c>
      <c r="K91" s="100">
        <f t="shared" si="19"/>
        <v>86759.789940000512</v>
      </c>
      <c r="L91" s="105">
        <v>98345.43</v>
      </c>
    </row>
    <row r="92" spans="3:12" ht="13.5" thickBot="1" x14ac:dyDescent="0.25">
      <c r="C92" s="101" t="str">
        <f>'Data Entry'!C92</f>
        <v>Other</v>
      </c>
      <c r="D92" s="105">
        <f>'Data Entry'!D92</f>
        <v>18008.140960000001</v>
      </c>
      <c r="E92" s="105">
        <f>'Data Entry'!E92</f>
        <v>16000</v>
      </c>
      <c r="F92" s="105">
        <f>'Data Entry'!F92</f>
        <v>16480</v>
      </c>
      <c r="G92" s="215">
        <f>'Data Entry'!G92</f>
        <v>16974.400000000001</v>
      </c>
      <c r="H92" s="126">
        <f t="shared" si="16"/>
        <v>16210.329520000028</v>
      </c>
      <c r="I92" s="100">
        <f t="shared" si="17"/>
        <v>15948.207232000073</v>
      </c>
      <c r="J92" s="100">
        <f t="shared" si="18"/>
        <v>15686.084944000118</v>
      </c>
      <c r="K92" s="100">
        <f t="shared" si="19"/>
        <v>15423.962656000047</v>
      </c>
      <c r="L92" s="105">
        <v>17483.632000000001</v>
      </c>
    </row>
    <row r="93" spans="3:12" ht="13.5" thickBot="1" x14ac:dyDescent="0.25">
      <c r="C93" s="128" t="s">
        <v>65</v>
      </c>
      <c r="D93" s="129">
        <f t="shared" ref="D93:L93" si="20">SUM(D87:D92)</f>
        <v>1053476.2461600001</v>
      </c>
      <c r="E93" s="130">
        <f t="shared" si="20"/>
        <v>936000</v>
      </c>
      <c r="F93" s="130">
        <f t="shared" si="20"/>
        <v>964080</v>
      </c>
      <c r="G93" s="131">
        <f t="shared" si="20"/>
        <v>993002.4</v>
      </c>
      <c r="H93" s="132">
        <f t="shared" si="20"/>
        <v>948304.27691999986</v>
      </c>
      <c r="I93" s="130">
        <f t="shared" si="20"/>
        <v>932970.12307200057</v>
      </c>
      <c r="J93" s="130">
        <f t="shared" si="20"/>
        <v>917635.96922400116</v>
      </c>
      <c r="K93" s="130">
        <f t="shared" si="20"/>
        <v>902301.81537600223</v>
      </c>
      <c r="L93" s="133">
        <f t="shared" si="20"/>
        <v>1022792.4719999998</v>
      </c>
    </row>
    <row r="94" spans="3:12" x14ac:dyDescent="0.2">
      <c r="C94" s="209"/>
      <c r="D94" s="95"/>
      <c r="E94" s="210"/>
      <c r="F94" s="95"/>
      <c r="G94" s="108"/>
      <c r="H94" s="199"/>
      <c r="I94" s="210"/>
      <c r="J94" s="95"/>
      <c r="K94" s="108"/>
      <c r="L94" s="95"/>
    </row>
    <row r="95" spans="3:12" x14ac:dyDescent="0.2">
      <c r="C95" s="211" t="s">
        <v>66</v>
      </c>
      <c r="D95" s="202"/>
      <c r="E95" s="202"/>
      <c r="F95" s="202"/>
      <c r="G95" s="212"/>
      <c r="H95" s="205"/>
      <c r="I95" s="202"/>
      <c r="J95" s="202"/>
      <c r="K95" s="212"/>
      <c r="L95" s="202"/>
    </row>
    <row r="96" spans="3:12" x14ac:dyDescent="0.2">
      <c r="C96" s="106" t="str">
        <f>'Data Entry'!C96</f>
        <v>Long-term debt less current maturities</v>
      </c>
      <c r="D96" s="206">
        <f>'Data Entry'!D96</f>
        <v>692156.28599999996</v>
      </c>
      <c r="E96" s="206">
        <f>'Data Entry'!E96</f>
        <v>601200</v>
      </c>
      <c r="F96" s="206">
        <f>'Data Entry'!F96</f>
        <v>624200</v>
      </c>
      <c r="G96" s="207">
        <f>'Data Entry'!G96</f>
        <v>645630</v>
      </c>
      <c r="H96" s="126">
        <f>FORECAST($H$7,D96:G96,$D$7:$G$7)</f>
        <v>611651.85700000077</v>
      </c>
      <c r="I96" s="100">
        <f>FORECAST($I$7,D96:H96,$D$7:$H$7)</f>
        <v>599993.97120000422</v>
      </c>
      <c r="J96" s="100">
        <f>FORECAST($J$7,D96:I96,$D$7:$I$7)</f>
        <v>588336.08540000394</v>
      </c>
      <c r="K96" s="100">
        <f>FORECAST($K$7,D96:J96,$D$7:$J$7)</f>
        <v>576678.19960000366</v>
      </c>
      <c r="L96" s="206">
        <v>668308.19999999995</v>
      </c>
    </row>
    <row r="97" spans="3:12" x14ac:dyDescent="0.2">
      <c r="C97" s="106" t="str">
        <f>'Data Entry'!C97</f>
        <v>Deferred income taxes</v>
      </c>
      <c r="D97" s="206">
        <f>'Data Entry'!D97</f>
        <v>112550.88099999999</v>
      </c>
      <c r="E97" s="206">
        <f>'Data Entry'!E97</f>
        <v>100000</v>
      </c>
      <c r="F97" s="206">
        <f>'Data Entry'!F97</f>
        <v>103000</v>
      </c>
      <c r="G97" s="207">
        <f>'Data Entry'!G97</f>
        <v>106090</v>
      </c>
      <c r="H97" s="126">
        <f>FORECAST($H$7,D97:G97,$D$7:$G$7)</f>
        <v>101314.55949999951</v>
      </c>
      <c r="I97" s="100">
        <f>FORECAST($I$7,D97:H97,$D$7:$H$7)</f>
        <v>99676.295199999586</v>
      </c>
      <c r="J97" s="100">
        <f>FORECAST($J$7,D97:I97,$D$7:$I$7)</f>
        <v>98038.030899999663</v>
      </c>
      <c r="K97" s="100">
        <f>FORECAST($K$7,D97:J97,$D$7:$J$7)</f>
        <v>96399.766599999741</v>
      </c>
      <c r="L97" s="206">
        <v>109272.7</v>
      </c>
    </row>
    <row r="98" spans="3:12" ht="13.5" thickBot="1" x14ac:dyDescent="0.25">
      <c r="C98" s="106" t="str">
        <f>'Data Entry'!C98</f>
        <v>Other long-term liabilities</v>
      </c>
      <c r="D98" s="206">
        <f>'Data Entry'!D98</f>
        <v>85903</v>
      </c>
      <c r="E98" s="206">
        <f>'Data Entry'!E98</f>
        <v>79000</v>
      </c>
      <c r="F98" s="206">
        <f>'Data Entry'!F98</f>
        <v>80650</v>
      </c>
      <c r="G98" s="207">
        <f>'Data Entry'!G98</f>
        <v>82350</v>
      </c>
      <c r="H98" s="126">
        <f>FORECAST($H$7,D98:G98,$D$7:$G$7)</f>
        <v>79723.5</v>
      </c>
      <c r="I98" s="100">
        <f>FORECAST($I$7,D98:H98,$D$7:$H$7)</f>
        <v>78822.600000000093</v>
      </c>
      <c r="J98" s="100">
        <f>FORECAST($J$7,D98:I98,$D$7:$I$7)</f>
        <v>77921.699999999953</v>
      </c>
      <c r="K98" s="100">
        <f>FORECAST($K$7,D98:J98,$D$7:$J$7)</f>
        <v>77020.800000000047</v>
      </c>
      <c r="L98" s="206">
        <v>84101</v>
      </c>
    </row>
    <row r="99" spans="3:12" ht="13.5" thickBot="1" x14ac:dyDescent="0.25">
      <c r="C99" s="128" t="s">
        <v>70</v>
      </c>
      <c r="D99" s="129">
        <f t="shared" ref="D99:L99" si="21">SUM(D96:D98)</f>
        <v>890610.1669999999</v>
      </c>
      <c r="E99" s="130">
        <f t="shared" si="21"/>
        <v>780200</v>
      </c>
      <c r="F99" s="130">
        <f t="shared" si="21"/>
        <v>807850</v>
      </c>
      <c r="G99" s="131">
        <f t="shared" si="21"/>
        <v>834070</v>
      </c>
      <c r="H99" s="132">
        <f t="shared" si="21"/>
        <v>792689.91650000028</v>
      </c>
      <c r="I99" s="130">
        <f t="shared" si="21"/>
        <v>778492.8664000039</v>
      </c>
      <c r="J99" s="130">
        <f t="shared" si="21"/>
        <v>764295.81630000356</v>
      </c>
      <c r="K99" s="130">
        <f t="shared" si="21"/>
        <v>750098.76620000345</v>
      </c>
      <c r="L99" s="133">
        <f t="shared" si="21"/>
        <v>861681.89999999991</v>
      </c>
    </row>
    <row r="100" spans="3:12" ht="13.5" thickBot="1" x14ac:dyDescent="0.25">
      <c r="C100" s="209"/>
      <c r="D100" s="95"/>
      <c r="E100" s="210"/>
      <c r="F100" s="95"/>
      <c r="G100" s="108"/>
      <c r="H100" s="199"/>
      <c r="I100" s="210"/>
      <c r="J100" s="95"/>
      <c r="K100" s="108"/>
      <c r="L100" s="95"/>
    </row>
    <row r="101" spans="3:12" ht="13.5" thickBot="1" x14ac:dyDescent="0.25">
      <c r="C101" s="128" t="s">
        <v>1</v>
      </c>
      <c r="D101" s="129">
        <f t="shared" ref="D101:L101" si="22">D93+D99</f>
        <v>1944086.41316</v>
      </c>
      <c r="E101" s="130">
        <f t="shared" si="22"/>
        <v>1716200</v>
      </c>
      <c r="F101" s="130">
        <f t="shared" si="22"/>
        <v>1771930</v>
      </c>
      <c r="G101" s="131">
        <f t="shared" si="22"/>
        <v>1827072.4</v>
      </c>
      <c r="H101" s="132">
        <f t="shared" si="22"/>
        <v>1740994.1934200001</v>
      </c>
      <c r="I101" s="130">
        <f t="shared" si="22"/>
        <v>1711462.9894720046</v>
      </c>
      <c r="J101" s="130">
        <f t="shared" si="22"/>
        <v>1681931.7855240046</v>
      </c>
      <c r="K101" s="130">
        <f t="shared" si="22"/>
        <v>1652400.5815760056</v>
      </c>
      <c r="L101" s="133">
        <f t="shared" si="22"/>
        <v>1884474.3719999997</v>
      </c>
    </row>
    <row r="102" spans="3:12" x14ac:dyDescent="0.2">
      <c r="C102" s="211" t="s">
        <v>71</v>
      </c>
      <c r="D102" s="202"/>
      <c r="E102" s="202"/>
      <c r="F102" s="202"/>
      <c r="G102" s="212"/>
      <c r="H102" s="205"/>
      <c r="I102" s="202"/>
      <c r="J102" s="202"/>
      <c r="K102" s="212"/>
      <c r="L102" s="202"/>
    </row>
    <row r="103" spans="3:12" x14ac:dyDescent="0.2">
      <c r="C103" s="106" t="str">
        <f>'Data Entry'!C103</f>
        <v>Common stock</v>
      </c>
      <c r="D103" s="206">
        <f>'Data Entry'!D103</f>
        <v>100000</v>
      </c>
      <c r="E103" s="206">
        <f>'Data Entry'!E103</f>
        <v>100000</v>
      </c>
      <c r="F103" s="206">
        <f>'Data Entry'!F103</f>
        <v>100000</v>
      </c>
      <c r="G103" s="207">
        <f>'Data Entry'!G103</f>
        <v>100000</v>
      </c>
      <c r="H103" s="126">
        <f>FORECAST($H$7,D103:G103,$D$7:$G$7)</f>
        <v>100000</v>
      </c>
      <c r="I103" s="100">
        <f>FORECAST($I$7,D103:H103,$D$7:$H$7)</f>
        <v>100000</v>
      </c>
      <c r="J103" s="100">
        <f>FORECAST($J$7,D103:I103,$D$7:$I$7)</f>
        <v>100000</v>
      </c>
      <c r="K103" s="100">
        <f>FORECAST($K$7,D103:J103,$D$7:$J$7)</f>
        <v>100000</v>
      </c>
      <c r="L103" s="206">
        <v>100000</v>
      </c>
    </row>
    <row r="104" spans="3:12" x14ac:dyDescent="0.2">
      <c r="C104" s="106" t="str">
        <f>'Data Entry'!C104</f>
        <v>Additional paid-in capital</v>
      </c>
      <c r="D104" s="206">
        <f>'Data Entry'!D104</f>
        <v>1000</v>
      </c>
      <c r="E104" s="206">
        <f>'Data Entry'!E104</f>
        <v>1000</v>
      </c>
      <c r="F104" s="206">
        <f>'Data Entry'!F104</f>
        <v>1000</v>
      </c>
      <c r="G104" s="207">
        <f>'Data Entry'!G104</f>
        <v>1000</v>
      </c>
      <c r="H104" s="126">
        <f>FORECAST($H$7,D104:G104,$D$7:$G$7)</f>
        <v>1000</v>
      </c>
      <c r="I104" s="100">
        <f>FORECAST($I$7,D104:H104,$D$7:$H$7)</f>
        <v>1000</v>
      </c>
      <c r="J104" s="100">
        <f>FORECAST($J$7,D104:I104,$D$7:$I$7)</f>
        <v>1000</v>
      </c>
      <c r="K104" s="100">
        <f>FORECAST($K$7,D104:J104,$D$7:$J$7)</f>
        <v>1000</v>
      </c>
      <c r="L104" s="206">
        <v>1000</v>
      </c>
    </row>
    <row r="105" spans="3:12" x14ac:dyDescent="0.2">
      <c r="C105" s="106" t="str">
        <f>'Data Entry'!C105</f>
        <v>Retained earnings</v>
      </c>
      <c r="D105" s="206">
        <f>'Data Entry'!D105</f>
        <v>56275.440499999997</v>
      </c>
      <c r="E105" s="206">
        <f>'Data Entry'!E105</f>
        <v>50000</v>
      </c>
      <c r="F105" s="206">
        <f>'Data Entry'!F105</f>
        <v>51500</v>
      </c>
      <c r="G105" s="207">
        <f>'Data Entry'!G105</f>
        <v>53045</v>
      </c>
      <c r="H105" s="126">
        <f>FORECAST($H$7,D105:G105,$D$7:$G$7)</f>
        <v>50657.279749999754</v>
      </c>
      <c r="I105" s="100">
        <f>FORECAST($I$7,D105:H105,$D$7:$H$7)</f>
        <v>49838.147599999793</v>
      </c>
      <c r="J105" s="100">
        <f>FORECAST($J$7,D105:I105,$D$7:$I$7)</f>
        <v>49019.015449999832</v>
      </c>
      <c r="K105" s="100">
        <f>FORECAST($K$7,D105:J105,$D$7:$J$7)</f>
        <v>48199.88329999987</v>
      </c>
      <c r="L105" s="206">
        <v>54636.35</v>
      </c>
    </row>
    <row r="106" spans="3:12" ht="13.5" thickBot="1" x14ac:dyDescent="0.25">
      <c r="C106" s="106" t="str">
        <f>'Data Entry'!C106</f>
        <v>Other</v>
      </c>
      <c r="D106" s="206">
        <f>'Data Entry'!D106</f>
        <v>1575712.334</v>
      </c>
      <c r="E106" s="206">
        <f>'Data Entry'!E106</f>
        <v>1400000</v>
      </c>
      <c r="F106" s="206">
        <f>'Data Entry'!F106</f>
        <v>1442000</v>
      </c>
      <c r="G106" s="207">
        <f>'Data Entry'!G106</f>
        <v>1485260</v>
      </c>
      <c r="H106" s="126">
        <f>FORECAST($H$7,D106:G106,$D$7:$G$7)</f>
        <v>1418403.8330000043</v>
      </c>
      <c r="I106" s="100">
        <f>FORECAST($I$7,D106:H106,$D$7:$H$7)</f>
        <v>1395468.1328000054</v>
      </c>
      <c r="J106" s="100">
        <f>FORECAST($J$7,D106:I106,$D$7:$I$7)</f>
        <v>1372532.4326000065</v>
      </c>
      <c r="K106" s="100">
        <f>FORECAST($K$7,D106:J106,$D$7:$J$7)</f>
        <v>1349596.7324000075</v>
      </c>
      <c r="L106" s="206">
        <v>1529817.8</v>
      </c>
    </row>
    <row r="107" spans="3:12" ht="13.5" thickBot="1" x14ac:dyDescent="0.25">
      <c r="C107" s="128" t="s">
        <v>75</v>
      </c>
      <c r="D107" s="129">
        <f t="shared" ref="D107:L107" si="23">SUM(D103:D106)</f>
        <v>1732987.7745000001</v>
      </c>
      <c r="E107" s="130">
        <f t="shared" si="23"/>
        <v>1551000</v>
      </c>
      <c r="F107" s="130">
        <f t="shared" si="23"/>
        <v>1594500</v>
      </c>
      <c r="G107" s="131">
        <f t="shared" si="23"/>
        <v>1639305</v>
      </c>
      <c r="H107" s="132">
        <f t="shared" si="23"/>
        <v>1570061.112750004</v>
      </c>
      <c r="I107" s="130">
        <f t="shared" si="23"/>
        <v>1546306.2804000052</v>
      </c>
      <c r="J107" s="130">
        <f t="shared" si="23"/>
        <v>1522551.4480500063</v>
      </c>
      <c r="K107" s="130">
        <f t="shared" si="23"/>
        <v>1498796.6157000074</v>
      </c>
      <c r="L107" s="133">
        <f t="shared" si="23"/>
        <v>1685454.1500000001</v>
      </c>
    </row>
    <row r="108" spans="3:12" ht="13.5" thickBot="1" x14ac:dyDescent="0.25">
      <c r="C108" s="101"/>
      <c r="D108" s="206"/>
      <c r="E108" s="206"/>
      <c r="F108" s="206"/>
      <c r="G108" s="207"/>
      <c r="H108" s="214"/>
      <c r="I108" s="206"/>
      <c r="J108" s="206"/>
      <c r="K108" s="207"/>
      <c r="L108" s="206"/>
    </row>
    <row r="109" spans="3:12" ht="13.5" thickBot="1" x14ac:dyDescent="0.25">
      <c r="C109" s="128" t="s">
        <v>76</v>
      </c>
      <c r="D109" s="129">
        <f t="shared" ref="D109:L109" si="24">D93+D99+D107</f>
        <v>3677074.1876600003</v>
      </c>
      <c r="E109" s="130">
        <f t="shared" si="24"/>
        <v>3267200</v>
      </c>
      <c r="F109" s="130">
        <f t="shared" si="24"/>
        <v>3366430</v>
      </c>
      <c r="G109" s="131">
        <f t="shared" si="24"/>
        <v>3466377.4</v>
      </c>
      <c r="H109" s="132">
        <f t="shared" si="24"/>
        <v>3311055.3061700044</v>
      </c>
      <c r="I109" s="130">
        <f t="shared" si="24"/>
        <v>3257769.2698720098</v>
      </c>
      <c r="J109" s="130">
        <f t="shared" si="24"/>
        <v>3204483.2335740109</v>
      </c>
      <c r="K109" s="130">
        <f t="shared" si="24"/>
        <v>3151197.197276013</v>
      </c>
      <c r="L109" s="133">
        <f t="shared" si="24"/>
        <v>3569928.5219999999</v>
      </c>
    </row>
    <row r="111" spans="3:12" x14ac:dyDescent="0.2">
      <c r="C111" s="220"/>
      <c r="D111" s="220"/>
      <c r="E111" s="220"/>
      <c r="F111" s="220"/>
      <c r="G111" s="220"/>
      <c r="H111" s="220"/>
      <c r="I111" s="220"/>
      <c r="J111" s="220"/>
      <c r="K111" s="220"/>
      <c r="L111" s="220"/>
    </row>
  </sheetData>
  <phoneticPr fontId="0" type="noConversion"/>
  <printOptions horizontalCentered="1"/>
  <pageMargins left="0.23622047244094491" right="0.23622047244094491" top="0.74803149606299213" bottom="0.74803149606299213" header="0.23622047244094491" footer="0.51181102362204722"/>
  <pageSetup scale="69" orientation="landscape" horizontalDpi="4294967294" r:id="rId1"/>
  <headerFooter alignWithMargins="0"/>
  <rowBreaks count="1" manualBreakCount="1">
    <brk id="58" min="2" max="11" man="1"/>
  </rowBreaks>
  <colBreaks count="1" manualBreakCount="1">
    <brk id="12" min="2" max="108"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93AE766-E06A-40E3-9E8A-F7611A70E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Data Entry</vt:lpstr>
      <vt:lpstr>Financial Analysis</vt:lpstr>
      <vt:lpstr>'Data Entry'!Print_Area</vt:lpstr>
      <vt:lpstr>'Financial Analysis'!Print_Area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2014-10-25T20:37:07Z</dcterms:created>
  <dcterms:modified xsi:type="dcterms:W3CDTF">2014-10-25T20:37:08Z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TC018773979991</vt:lpwstr>
  </property>
</Properties>
</file>