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ctrlProps/ctrlProp1.xml" ContentType="application/vnd.ms-excel.controlproperties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Excelsizeyeter Dosyaları\stok\"/>
    </mc:Choice>
  </mc:AlternateContent>
  <bookViews>
    <workbookView xWindow="0" yWindow="0" windowWidth="20490" windowHeight="7515" tabRatio="767"/>
  </bookViews>
  <sheets>
    <sheet name="Plant Inventory" sheetId="1" r:id="rId1"/>
    <sheet name="Seed Starting Log" sheetId="21" r:id="rId2"/>
    <sheet name="Task List" sheetId="7" r:id="rId3"/>
    <sheet name="Garden Planning Grid" sheetId="5" r:id="rId4"/>
  </sheets>
  <definedNames>
    <definedName name="CalendarMonth">IF(Month="January",1,IF(Month="February",2,IF(Month="March",3,IF(Month="April",4,IF(Month="May",5,IF(Month="June",6,IF(Month="July",7,IF(Month="August",8,IF(Month="September",9,IF(Month="October",10,IF(Month="November",11,12)))))))))))</definedName>
    <definedName name="CalendarYear">'Task List'!$N$8</definedName>
    <definedName name="DueDate">TaskList[[due date]:[% complete]]</definedName>
    <definedName name="Month">'Task List'!$I$8</definedName>
    <definedName name="TransplantDate">'Seed Starting Log'!$G$3</definedName>
  </definedNames>
  <calcPr calcId="152511"/>
</workbook>
</file>

<file path=xl/calcChain.xml><?xml version="1.0" encoding="utf-8"?>
<calcChain xmlns="http://schemas.openxmlformats.org/spreadsheetml/2006/main">
  <c r="E13" i="7" l="1"/>
  <c r="E11" i="7"/>
  <c r="O21" i="7"/>
  <c r="O22" i="7"/>
  <c r="N22" i="7"/>
  <c r="M22" i="7"/>
  <c r="L22" i="7"/>
  <c r="K22" i="7"/>
  <c r="J22" i="7"/>
  <c r="I22" i="7"/>
  <c r="O20" i="7"/>
  <c r="N20" i="7"/>
  <c r="M20" i="7"/>
  <c r="L20" i="7"/>
  <c r="K20" i="7"/>
  <c r="J20" i="7"/>
  <c r="I20" i="7"/>
  <c r="O18" i="7"/>
  <c r="N18" i="7"/>
  <c r="M18" i="7"/>
  <c r="L18" i="7"/>
  <c r="K18" i="7"/>
  <c r="J18" i="7"/>
  <c r="I18" i="7"/>
  <c r="O16" i="7"/>
  <c r="N16" i="7"/>
  <c r="M16" i="7"/>
  <c r="L16" i="7"/>
  <c r="K16" i="7"/>
  <c r="J16" i="7"/>
  <c r="I16" i="7"/>
  <c r="O14" i="7"/>
  <c r="N14" i="7"/>
  <c r="M14" i="7"/>
  <c r="L14" i="7"/>
  <c r="K14" i="7"/>
  <c r="J14" i="7"/>
  <c r="I14" i="7"/>
  <c r="O12" i="7"/>
  <c r="N12" i="7"/>
  <c r="M12" i="7"/>
  <c r="L12" i="7"/>
  <c r="K12" i="7"/>
  <c r="J12" i="7"/>
  <c r="I12" i="7"/>
  <c r="I11" i="7" l="1"/>
  <c r="M11" i="7"/>
  <c r="J13" i="7"/>
  <c r="N13" i="7"/>
  <c r="K11" i="7"/>
  <c r="O11" i="7"/>
  <c r="L13" i="7"/>
  <c r="O15" i="7"/>
  <c r="J15" i="7"/>
  <c r="J11" i="7"/>
  <c r="L11" i="7"/>
  <c r="N11" i="7"/>
  <c r="I13" i="7"/>
  <c r="K13" i="7"/>
  <c r="M13" i="7"/>
  <c r="O13" i="7"/>
  <c r="L15" i="7"/>
  <c r="N17" i="7"/>
  <c r="I15" i="7"/>
  <c r="K15" i="7"/>
  <c r="M15" i="7"/>
  <c r="J17" i="7"/>
  <c r="O19" i="7"/>
  <c r="N15" i="7"/>
  <c r="I17" i="7"/>
  <c r="L17" i="7"/>
  <c r="K19" i="7"/>
  <c r="L21" i="7"/>
  <c r="I19" i="7"/>
  <c r="M19" i="7"/>
  <c r="J21" i="7"/>
  <c r="N21" i="7"/>
  <c r="K17" i="7"/>
  <c r="M17" i="7"/>
  <c r="O17" i="7"/>
  <c r="J19" i="7"/>
  <c r="L19" i="7"/>
  <c r="N19" i="7"/>
  <c r="I21" i="7"/>
  <c r="K21" i="7"/>
  <c r="M21" i="7"/>
  <c r="C16" i="1" l="1"/>
  <c r="D16" i="21"/>
  <c r="E12" i="7" l="1"/>
  <c r="E14" i="7"/>
  <c r="E15" i="7"/>
  <c r="G15" i="21" l="1"/>
  <c r="I15" i="21" s="1"/>
  <c r="G13" i="21"/>
  <c r="I13" i="21" s="1"/>
  <c r="G14" i="21"/>
  <c r="I14" i="21" s="1"/>
  <c r="H16" i="21"/>
  <c r="H16" i="1" l="1"/>
</calcChain>
</file>

<file path=xl/sharedStrings.xml><?xml version="1.0" encoding="utf-8"?>
<sst xmlns="http://schemas.openxmlformats.org/spreadsheetml/2006/main" count="105" uniqueCount="92">
  <si>
    <t>Plant Inventory</t>
  </si>
  <si>
    <t>Perennial</t>
  </si>
  <si>
    <t>Pink</t>
  </si>
  <si>
    <t>West bed</t>
  </si>
  <si>
    <t xml:space="preserve">Azalea </t>
  </si>
  <si>
    <t>Doesn't like wet feet</t>
  </si>
  <si>
    <t>4.5 - 6.0 pH</t>
  </si>
  <si>
    <t>Hosta</t>
  </si>
  <si>
    <t>Green</t>
  </si>
  <si>
    <t>2 - 4 feet</t>
  </si>
  <si>
    <t>4 - 6 feet</t>
  </si>
  <si>
    <t>East bed</t>
  </si>
  <si>
    <t>6.5 - 7.5 pH</t>
  </si>
  <si>
    <t>Division</t>
  </si>
  <si>
    <t>late winter or early spring</t>
  </si>
  <si>
    <t>10-10-10</t>
  </si>
  <si>
    <t>8-8-8</t>
  </si>
  <si>
    <t>Biannual</t>
  </si>
  <si>
    <t xml:space="preserve">Sweet William Dwarf </t>
  </si>
  <si>
    <t>6 - 8 inches</t>
  </si>
  <si>
    <t>South bed</t>
  </si>
  <si>
    <t>Mail order</t>
  </si>
  <si>
    <t>Start indoors 6-8 weeks before spring</t>
  </si>
  <si>
    <t>5.8 - 7.2 pH</t>
  </si>
  <si>
    <t>spring &amp; summer</t>
  </si>
  <si>
    <t>5-5-5</t>
  </si>
  <si>
    <t>P1</t>
  </si>
  <si>
    <t>P2</t>
  </si>
  <si>
    <t>B1</t>
  </si>
  <si>
    <t>early spring, six weeks after, then mid-summer</t>
  </si>
  <si>
    <t>Garden Planning Grid</t>
  </si>
  <si>
    <t>Seed Starting Log</t>
  </si>
  <si>
    <t>Catalog</t>
  </si>
  <si>
    <t>S1</t>
  </si>
  <si>
    <t>S2</t>
  </si>
  <si>
    <t>S3</t>
  </si>
  <si>
    <t>Tomato</t>
  </si>
  <si>
    <t>Bell Pepper</t>
  </si>
  <si>
    <t>Sunflower</t>
  </si>
  <si>
    <t>Garden Supply</t>
  </si>
  <si>
    <t>Allow soil to dry slightly between watering</t>
  </si>
  <si>
    <t>Nicked seed, soaked for 24 hours</t>
  </si>
  <si>
    <t>PLANT DATA</t>
  </si>
  <si>
    <t>id</t>
  </si>
  <si>
    <t>name</t>
  </si>
  <si>
    <t>type</t>
  </si>
  <si>
    <t>source</t>
  </si>
  <si>
    <t>size</t>
  </si>
  <si>
    <t>cost</t>
  </si>
  <si>
    <t>date planted</t>
  </si>
  <si>
    <t>location</t>
  </si>
  <si>
    <t>soil</t>
  </si>
  <si>
    <t>schedule</t>
  </si>
  <si>
    <t>notes</t>
  </si>
  <si>
    <t>color</t>
  </si>
  <si>
    <t>PLANTING DATA</t>
  </si>
  <si>
    <t>FEEDING/FERTILIZATION &amp; NOTES</t>
  </si>
  <si>
    <t>totals</t>
  </si>
  <si>
    <t>tray no.</t>
  </si>
  <si>
    <t>germination</t>
  </si>
  <si>
    <t>growth</t>
  </si>
  <si>
    <t>sow date</t>
  </si>
  <si>
    <t>total seeds</t>
  </si>
  <si>
    <t>SEED DATA</t>
  </si>
  <si>
    <t>AVERAGES</t>
  </si>
  <si>
    <t>NOTES</t>
  </si>
  <si>
    <t>feeding</t>
  </si>
  <si>
    <t>FEEDING &amp; NOTES</t>
  </si>
  <si>
    <t>Transplant date (date of last frost + any additional days):</t>
  </si>
  <si>
    <t>TASK LIST</t>
  </si>
  <si>
    <t>S</t>
  </si>
  <si>
    <t>M</t>
  </si>
  <si>
    <t>T</t>
  </si>
  <si>
    <t>W</t>
  </si>
  <si>
    <t>F</t>
  </si>
  <si>
    <t>Task List</t>
  </si>
  <si>
    <t>GARDEN PLOT DESCRIPTION</t>
  </si>
  <si>
    <t>Plant bell peppers</t>
  </si>
  <si>
    <t>Plant sunflowers</t>
  </si>
  <si>
    <t>Prep soil for planting</t>
  </si>
  <si>
    <t>task</t>
  </si>
  <si>
    <t>due date</t>
  </si>
  <si>
    <t>% complete</t>
  </si>
  <si>
    <t>done?</t>
  </si>
  <si>
    <t>Start in 3" pots</t>
  </si>
  <si>
    <t>Keep soil moist</t>
  </si>
  <si>
    <t xml:space="preserve">* 1 square = 1 square foot </t>
  </si>
  <si>
    <t>May</t>
  </si>
  <si>
    <t>Plant tomato seeds</t>
  </si>
  <si>
    <t>Transplant date</t>
  </si>
  <si>
    <t>fertilizer</t>
  </si>
  <si>
    <t>Local greenhouse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</si>
</sst>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&quot;$&quot;* #,##0.00_);_(&quot;$&quot;* \(#,##0.00\);_(&quot;$&quot;* &quot;-&quot;??_);_(@_)"/>
    <numFmt numFmtId="165" formatCode="&quot;$&quot;#,##0.00"/>
    <numFmt numFmtId="166" formatCode="mmmm\ yyyy"/>
    <numFmt numFmtId="167" formatCode="d"/>
    <numFmt numFmtId="168" formatCode="_(@"/>
    <numFmt numFmtId="169" formatCode="0%_)"/>
    <numFmt numFmtId="170" formatCode=";;;"/>
  </numFmts>
  <fonts count="38" x14ac:knownFonts="1"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name val="Arial"/>
      <family val="2"/>
      <scheme val="minor"/>
    </font>
    <font>
      <sz val="10"/>
      <name val="MS Sans Serif"/>
      <family val="2"/>
    </font>
    <font>
      <sz val="8"/>
      <name val="Arial"/>
      <family val="2"/>
      <scheme val="minor"/>
    </font>
    <font>
      <sz val="11"/>
      <name val="Arial"/>
      <family val="2"/>
      <scheme val="minor"/>
    </font>
    <font>
      <b/>
      <sz val="28"/>
      <color theme="1" tint="0.34998626667073579"/>
      <name val="Arial"/>
      <family val="2"/>
      <scheme val="minor"/>
    </font>
    <font>
      <sz val="10"/>
      <color indexed="63"/>
      <name val="Arial"/>
      <family val="2"/>
      <scheme val="minor"/>
    </font>
    <font>
      <sz val="10"/>
      <name val="Century Gothic"/>
      <family val="2"/>
    </font>
    <font>
      <b/>
      <sz val="28"/>
      <color theme="4"/>
      <name val="Arial"/>
      <family val="2"/>
      <scheme val="minor"/>
    </font>
    <font>
      <sz val="10"/>
      <color theme="7" tint="0.79998168889431442"/>
      <name val="Arial"/>
      <family val="2"/>
      <scheme val="minor"/>
    </font>
    <font>
      <sz val="10"/>
      <color theme="0" tint="-0.249977111117893"/>
      <name val="Arial"/>
      <family val="2"/>
      <scheme val="minor"/>
    </font>
    <font>
      <sz val="10"/>
      <color theme="4" tint="0.79998168889431442"/>
      <name val="Arial"/>
      <family val="2"/>
      <scheme val="minor"/>
    </font>
    <font>
      <sz val="11"/>
      <color theme="5" tint="0.79998168889431442"/>
      <name val="Arial"/>
      <family val="2"/>
      <scheme val="minor"/>
    </font>
    <font>
      <sz val="10"/>
      <color theme="7" tint="0.39997558519241921"/>
      <name val="Arial"/>
      <family val="2"/>
      <scheme val="minor"/>
    </font>
    <font>
      <sz val="11"/>
      <color theme="7" tint="0.39997558519241921"/>
      <name val="Arial"/>
      <family val="2"/>
      <scheme val="minor"/>
    </font>
    <font>
      <sz val="10"/>
      <color theme="5" tint="0.79998168889431442"/>
      <name val="Arial"/>
      <family val="2"/>
      <scheme val="minor"/>
    </font>
    <font>
      <sz val="10"/>
      <color theme="6" tint="0.79998168889431442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24"/>
      <color theme="7"/>
      <name val="Calibri"/>
      <family val="2"/>
      <scheme val="major"/>
    </font>
    <font>
      <sz val="36"/>
      <color theme="3"/>
      <name val="Calibri"/>
      <family val="2"/>
      <scheme val="major"/>
    </font>
    <font>
      <sz val="11"/>
      <color theme="7" tint="0.79998168889431442"/>
      <name val="Calibri"/>
      <family val="2"/>
      <scheme val="major"/>
    </font>
    <font>
      <sz val="11"/>
      <color theme="5" tint="0.79998168889431442"/>
      <name val="Calibri"/>
      <family val="2"/>
      <scheme val="major"/>
    </font>
    <font>
      <sz val="11"/>
      <color theme="4" tint="0.79998168889431442"/>
      <name val="Calibri"/>
      <family val="2"/>
      <scheme val="major"/>
    </font>
    <font>
      <sz val="11"/>
      <color theme="6" tint="0.79998168889431442"/>
      <name val="Calibri"/>
      <family val="2"/>
      <scheme val="major"/>
    </font>
    <font>
      <sz val="11"/>
      <color theme="7" tint="0.79998168889431442"/>
      <name val="Arial"/>
      <family val="2"/>
      <scheme val="minor"/>
    </font>
    <font>
      <sz val="10"/>
      <color theme="7"/>
      <name val="Arial"/>
      <family val="2"/>
      <scheme val="minor"/>
    </font>
    <font>
      <sz val="12"/>
      <color theme="7" tint="-0.249977111117893"/>
      <name val="Arial"/>
      <family val="2"/>
      <scheme val="minor"/>
    </font>
    <font>
      <sz val="10"/>
      <color theme="1"/>
      <name val="MS Sans Serif"/>
      <family val="2"/>
    </font>
    <font>
      <sz val="11"/>
      <color theme="4" tint="0.79998168889431442"/>
      <name val="Arial"/>
      <family val="2"/>
      <scheme val="minor"/>
    </font>
    <font>
      <sz val="9"/>
      <color theme="7" tint="0.79998168889431442"/>
      <name val="Arial"/>
      <family val="2"/>
      <scheme val="minor"/>
    </font>
    <font>
      <sz val="9"/>
      <color theme="4" tint="0.79998168889431442"/>
      <name val="Arial"/>
      <family val="2"/>
      <scheme val="minor"/>
    </font>
    <font>
      <sz val="9"/>
      <color theme="5" tint="0.79998168889431442"/>
      <name val="Arial"/>
      <family val="2"/>
      <scheme val="minor"/>
    </font>
    <font>
      <sz val="9"/>
      <color theme="6" tint="0.79998168889431442"/>
      <name val="Arial"/>
      <family val="2"/>
      <scheme val="minor"/>
    </font>
    <font>
      <sz val="9"/>
      <color theme="1"/>
      <name val="Arial"/>
      <family val="2"/>
      <scheme val="minor"/>
    </font>
    <font>
      <sz val="9"/>
      <color theme="0" tint="-4.9989318521683403E-2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22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indexed="44"/>
      </bottom>
      <diagonal/>
    </border>
    <border>
      <left style="thin">
        <color indexed="44"/>
      </left>
      <right/>
      <top/>
      <bottom style="thin">
        <color theme="0" tint="-0.24994659260841701"/>
      </bottom>
      <diagonal/>
    </border>
    <border>
      <left style="thin">
        <color indexed="4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7"/>
      </left>
      <right style="thin">
        <color theme="7"/>
      </right>
      <top style="thin">
        <color theme="7"/>
      </top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/>
      <top/>
      <bottom style="thin">
        <color theme="0" tint="-0.24994659260841701"/>
      </bottom>
      <diagonal/>
    </border>
    <border>
      <left style="medium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9">
    <xf numFmtId="0" fontId="0" fillId="0" borderId="0"/>
    <xf numFmtId="9" fontId="2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8" fillId="0" borderId="0" applyNumberFormat="0" applyFill="0" applyAlignment="0" applyProtection="0"/>
    <xf numFmtId="0" fontId="9" fillId="3" borderId="0" applyNumberFormat="0" applyBorder="0" applyAlignment="0" applyProtection="0"/>
    <xf numFmtId="0" fontId="3" fillId="2" borderId="3" applyNumberFormat="0" applyAlignment="0" applyProtection="0"/>
  </cellStyleXfs>
  <cellXfs count="120">
    <xf numFmtId="0" fontId="0" fillId="0" borderId="0" xfId="0"/>
    <xf numFmtId="0" fontId="0" fillId="0" borderId="0" xfId="0" applyAlignment="1">
      <alignment wrapText="1"/>
    </xf>
    <xf numFmtId="0" fontId="0" fillId="0" borderId="0" xfId="0" applyFont="1" applyFill="1" applyBorder="1" applyAlignment="1">
      <alignment vertical="center"/>
    </xf>
    <xf numFmtId="0" fontId="0" fillId="0" borderId="0" xfId="0" applyAlignment="1"/>
    <xf numFmtId="0" fontId="4" fillId="0" borderId="0" xfId="3" applyFont="1" applyFill="1"/>
    <xf numFmtId="0" fontId="4" fillId="0" borderId="0" xfId="3"/>
    <xf numFmtId="0" fontId="4" fillId="0" borderId="1" xfId="4" applyNumberFormat="1" applyFont="1" applyFill="1" applyBorder="1" applyAlignment="1" applyProtection="1"/>
    <xf numFmtId="0" fontId="6" fillId="0" borderId="1" xfId="4" applyNumberFormat="1" applyFont="1" applyFill="1" applyBorder="1" applyAlignment="1" applyProtection="1"/>
    <xf numFmtId="0" fontId="4" fillId="0" borderId="2" xfId="4" applyNumberFormat="1" applyFont="1" applyFill="1" applyBorder="1" applyAlignment="1" applyProtection="1"/>
    <xf numFmtId="0" fontId="7" fillId="4" borderId="0" xfId="5" applyFill="1"/>
    <xf numFmtId="0" fontId="10" fillId="4" borderId="0" xfId="5" applyFont="1" applyFill="1"/>
    <xf numFmtId="0" fontId="10" fillId="0" borderId="0" xfId="5" applyFont="1"/>
    <xf numFmtId="0" fontId="7" fillId="0" borderId="0" xfId="5"/>
    <xf numFmtId="0" fontId="0" fillId="0" borderId="0" xfId="0" applyAlignment="1">
      <alignment horizontal="left" indent="3"/>
    </xf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 wrapText="1"/>
    </xf>
    <xf numFmtId="166" fontId="11" fillId="4" borderId="0" xfId="6" applyNumberFormat="1" applyFont="1" applyFill="1" applyBorder="1" applyAlignment="1">
      <alignment vertical="center"/>
    </xf>
    <xf numFmtId="0" fontId="0" fillId="8" borderId="0" xfId="0" applyFill="1"/>
    <xf numFmtId="0" fontId="13" fillId="10" borderId="0" xfId="0" applyFont="1" applyFill="1"/>
    <xf numFmtId="168" fontId="0" fillId="0" borderId="0" xfId="0" applyNumberFormat="1"/>
    <xf numFmtId="0" fontId="0" fillId="12" borderId="0" xfId="0" applyFill="1"/>
    <xf numFmtId="0" fontId="16" fillId="14" borderId="0" xfId="0" applyFont="1" applyFill="1"/>
    <xf numFmtId="168" fontId="0" fillId="15" borderId="0" xfId="0" applyNumberFormat="1" applyFill="1" applyAlignment="1">
      <alignment horizontal="left" vertical="center"/>
    </xf>
    <xf numFmtId="164" fontId="0" fillId="15" borderId="0" xfId="0" applyNumberFormat="1" applyFill="1" applyAlignment="1">
      <alignment vertical="center"/>
    </xf>
    <xf numFmtId="168" fontId="0" fillId="15" borderId="0" xfId="0" applyNumberFormat="1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vertical="center"/>
    </xf>
    <xf numFmtId="0" fontId="0" fillId="15" borderId="0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left" vertical="center" indent="1"/>
    </xf>
    <xf numFmtId="168" fontId="18" fillId="12" borderId="0" xfId="0" applyNumberFormat="1" applyFont="1" applyFill="1" applyAlignment="1"/>
    <xf numFmtId="168" fontId="12" fillId="14" borderId="0" xfId="0" applyNumberFormat="1" applyFont="1" applyFill="1" applyAlignment="1"/>
    <xf numFmtId="0" fontId="12" fillId="14" borderId="0" xfId="0" applyFont="1" applyFill="1"/>
    <xf numFmtId="0" fontId="0" fillId="11" borderId="0" xfId="0" applyFont="1" applyFill="1" applyBorder="1" applyAlignment="1">
      <alignment horizontal="center" vertical="center"/>
    </xf>
    <xf numFmtId="0" fontId="20" fillId="14" borderId="0" xfId="0" applyFont="1" applyFill="1" applyBorder="1" applyAlignment="1">
      <alignment horizontal="center" vertical="center"/>
    </xf>
    <xf numFmtId="0" fontId="22" fillId="0" borderId="0" xfId="2" applyAlignment="1"/>
    <xf numFmtId="0" fontId="0" fillId="14" borderId="0" xfId="0" applyFill="1"/>
    <xf numFmtId="0" fontId="4" fillId="12" borderId="0" xfId="3" applyFont="1" applyFill="1"/>
    <xf numFmtId="168" fontId="25" fillId="8" borderId="0" xfId="0" applyNumberFormat="1" applyFont="1" applyFill="1" applyAlignment="1"/>
    <xf numFmtId="168" fontId="27" fillId="14" borderId="0" xfId="0" applyNumberFormat="1" applyFont="1" applyFill="1" applyAlignment="1"/>
    <xf numFmtId="0" fontId="0" fillId="5" borderId="0" xfId="0" applyFont="1" applyFill="1" applyAlignment="1">
      <alignment horizontal="center" vertical="center"/>
    </xf>
    <xf numFmtId="14" fontId="7" fillId="0" borderId="0" xfId="5" applyNumberFormat="1"/>
    <xf numFmtId="170" fontId="7" fillId="0" borderId="0" xfId="5" applyNumberFormat="1"/>
    <xf numFmtId="0" fontId="22" fillId="4" borderId="0" xfId="2" applyFill="1" applyAlignment="1">
      <alignment horizontal="left" indent="1"/>
    </xf>
    <xf numFmtId="168" fontId="30" fillId="0" borderId="0" xfId="0" applyNumberFormat="1" applyFont="1"/>
    <xf numFmtId="168" fontId="0" fillId="8" borderId="0" xfId="0" applyNumberFormat="1" applyFill="1"/>
    <xf numFmtId="166" fontId="11" fillId="12" borderId="0" xfId="6" applyNumberFormat="1" applyFont="1" applyFill="1" applyBorder="1" applyAlignment="1">
      <alignment vertical="center"/>
    </xf>
    <xf numFmtId="14" fontId="0" fillId="13" borderId="0" xfId="0" applyNumberFormat="1" applyFont="1" applyFill="1" applyBorder="1" applyAlignment="1">
      <alignment horizontal="center" vertical="center"/>
    </xf>
    <xf numFmtId="0" fontId="19" fillId="6" borderId="0" xfId="0" applyFont="1" applyFill="1"/>
    <xf numFmtId="14" fontId="0" fillId="11" borderId="0" xfId="0" applyNumberFormat="1" applyFont="1" applyFill="1" applyBorder="1" applyAlignment="1">
      <alignment horizontal="center" vertical="center"/>
    </xf>
    <xf numFmtId="168" fontId="14" fillId="8" borderId="0" xfId="0" applyNumberFormat="1" applyFont="1" applyFill="1" applyAlignment="1"/>
    <xf numFmtId="0" fontId="31" fillId="8" borderId="0" xfId="5" applyFont="1" applyFill="1"/>
    <xf numFmtId="168" fontId="0" fillId="11" borderId="0" xfId="0" applyNumberFormat="1" applyFont="1" applyFill="1" applyBorder="1" applyAlignment="1">
      <alignment horizontal="left" vertical="center"/>
    </xf>
    <xf numFmtId="14" fontId="0" fillId="11" borderId="0" xfId="0" applyNumberFormat="1" applyFont="1" applyFill="1" applyAlignment="1">
      <alignment horizontal="center" vertical="center"/>
    </xf>
    <xf numFmtId="169" fontId="12" fillId="11" borderId="0" xfId="1" applyNumberFormat="1" applyFont="1" applyFill="1" applyAlignment="1">
      <alignment horizontal="center" vertical="center"/>
    </xf>
    <xf numFmtId="0" fontId="0" fillId="11" borderId="0" xfId="0" applyNumberFormat="1" applyFont="1" applyFill="1" applyBorder="1" applyAlignment="1">
      <alignment horizontal="center" vertical="center"/>
    </xf>
    <xf numFmtId="169" fontId="0" fillId="11" borderId="0" xfId="1" applyNumberFormat="1" applyFont="1" applyFill="1" applyBorder="1" applyAlignment="1">
      <alignment horizontal="center" vertical="center"/>
    </xf>
    <xf numFmtId="0" fontId="0" fillId="9" borderId="0" xfId="0" applyFont="1" applyFill="1" applyBorder="1" applyAlignment="1">
      <alignment horizontal="left" vertical="center" wrapText="1" indent="1"/>
    </xf>
    <xf numFmtId="0" fontId="18" fillId="12" borderId="0" xfId="0" applyFont="1" applyFill="1"/>
    <xf numFmtId="0" fontId="28" fillId="0" borderId="0" xfId="0" applyFont="1" applyAlignment="1">
      <alignment horizontal="right"/>
    </xf>
    <xf numFmtId="168" fontId="0" fillId="11" borderId="0" xfId="0" applyNumberFormat="1" applyFont="1" applyFill="1" applyAlignment="1">
      <alignment vertical="center"/>
    </xf>
    <xf numFmtId="1" fontId="0" fillId="7" borderId="0" xfId="0" applyNumberFormat="1" applyFont="1" applyFill="1" applyBorder="1" applyAlignment="1">
      <alignment horizontal="center" vertical="center"/>
    </xf>
    <xf numFmtId="1" fontId="0" fillId="13" borderId="0" xfId="0" applyNumberFormat="1" applyFont="1" applyFill="1" applyBorder="1" applyAlignment="1">
      <alignment horizontal="center" vertical="center"/>
    </xf>
    <xf numFmtId="168" fontId="0" fillId="11" borderId="0" xfId="5" applyNumberFormat="1" applyFont="1" applyFill="1" applyAlignment="1">
      <alignment horizontal="left" vertical="center"/>
    </xf>
    <xf numFmtId="168" fontId="33" fillId="0" borderId="0" xfId="0" applyNumberFormat="1" applyFont="1" applyAlignment="1">
      <alignment vertical="center"/>
    </xf>
    <xf numFmtId="168" fontId="34" fillId="12" borderId="0" xfId="0" applyNumberFormat="1" applyFont="1" applyFill="1" applyAlignment="1">
      <alignment vertical="center"/>
    </xf>
    <xf numFmtId="168" fontId="32" fillId="14" borderId="0" xfId="0" applyNumberFormat="1" applyFont="1" applyFill="1" applyAlignment="1">
      <alignment vertical="center"/>
    </xf>
    <xf numFmtId="168" fontId="33" fillId="0" borderId="0" xfId="0" applyNumberFormat="1" applyFont="1" applyAlignment="1">
      <alignment horizontal="left" vertical="center"/>
    </xf>
    <xf numFmtId="0" fontId="35" fillId="6" borderId="0" xfId="0" applyFont="1" applyFill="1" applyBorder="1" applyAlignment="1">
      <alignment horizontal="center" vertical="center" wrapText="1"/>
    </xf>
    <xf numFmtId="168" fontId="34" fillId="12" borderId="0" xfId="0" applyNumberFormat="1" applyFont="1" applyFill="1" applyAlignment="1">
      <alignment horizontal="center" vertical="center"/>
    </xf>
    <xf numFmtId="168" fontId="33" fillId="8" borderId="0" xfId="0" applyNumberFormat="1" applyFont="1" applyFill="1" applyAlignment="1">
      <alignment vertical="center"/>
    </xf>
    <xf numFmtId="168" fontId="33" fillId="8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wrapText="1" indent="1"/>
    </xf>
    <xf numFmtId="14" fontId="0" fillId="13" borderId="0" xfId="0" applyNumberFormat="1" applyFont="1" applyFill="1" applyAlignment="1">
      <alignment horizontal="center" vertical="center"/>
    </xf>
    <xf numFmtId="164" fontId="0" fillId="11" borderId="0" xfId="0" applyNumberFormat="1" applyFont="1" applyFill="1" applyAlignment="1">
      <alignment vertical="center"/>
    </xf>
    <xf numFmtId="168" fontId="0" fillId="13" borderId="0" xfId="0" applyNumberFormat="1" applyFont="1" applyFill="1" applyAlignment="1">
      <alignment vertical="center"/>
    </xf>
    <xf numFmtId="168" fontId="0" fillId="9" borderId="0" xfId="0" applyNumberFormat="1" applyFont="1" applyFill="1" applyAlignment="1">
      <alignment horizontal="left" vertical="center" wrapText="1"/>
    </xf>
    <xf numFmtId="0" fontId="0" fillId="9" borderId="0" xfId="0" applyNumberFormat="1" applyFont="1" applyFill="1" applyAlignment="1">
      <alignment horizontal="left" vertical="center" wrapText="1" indent="1"/>
    </xf>
    <xf numFmtId="169" fontId="36" fillId="11" borderId="0" xfId="1" applyNumberFormat="1" applyFont="1" applyFill="1" applyBorder="1" applyAlignment="1">
      <alignment vertical="center"/>
    </xf>
    <xf numFmtId="0" fontId="22" fillId="0" borderId="0" xfId="2" applyAlignment="1">
      <alignment horizontal="left" indent="15"/>
    </xf>
    <xf numFmtId="0" fontId="0" fillId="13" borderId="5" xfId="0" applyFill="1" applyBorder="1" applyAlignment="1">
      <alignment horizontal="left" indent="1"/>
    </xf>
    <xf numFmtId="168" fontId="25" fillId="8" borderId="12" xfId="0" applyNumberFormat="1" applyFont="1" applyFill="1" applyBorder="1" applyAlignment="1"/>
    <xf numFmtId="168" fontId="14" fillId="8" borderId="12" xfId="0" applyNumberFormat="1" applyFont="1" applyFill="1" applyBorder="1"/>
    <xf numFmtId="168" fontId="33" fillId="0" borderId="12" xfId="0" applyNumberFormat="1" applyFont="1" applyBorder="1" applyAlignment="1">
      <alignment horizontal="left" vertical="center"/>
    </xf>
    <xf numFmtId="168" fontId="24" fillId="12" borderId="12" xfId="0" applyNumberFormat="1" applyFont="1" applyFill="1" applyBorder="1" applyAlignment="1"/>
    <xf numFmtId="0" fontId="0" fillId="12" borderId="12" xfId="0" applyFill="1" applyBorder="1"/>
    <xf numFmtId="168" fontId="34" fillId="12" borderId="12" xfId="0" applyNumberFormat="1" applyFont="1" applyFill="1" applyBorder="1" applyAlignment="1">
      <alignment vertical="center"/>
    </xf>
    <xf numFmtId="168" fontId="23" fillId="14" borderId="12" xfId="0" applyNumberFormat="1" applyFont="1" applyFill="1" applyBorder="1" applyAlignment="1"/>
    <xf numFmtId="0" fontId="16" fillId="14" borderId="12" xfId="0" applyFont="1" applyFill="1" applyBorder="1"/>
    <xf numFmtId="168" fontId="32" fillId="14" borderId="12" xfId="0" applyNumberFormat="1" applyFont="1" applyFill="1" applyBorder="1" applyAlignment="1">
      <alignment vertical="center"/>
    </xf>
    <xf numFmtId="0" fontId="37" fillId="10" borderId="0" xfId="0" applyFont="1" applyFill="1" applyBorder="1" applyAlignment="1">
      <alignment horizontal="left" vertical="center" indent="1"/>
    </xf>
    <xf numFmtId="0" fontId="37" fillId="10" borderId="0" xfId="0" applyFont="1" applyFill="1" applyAlignment="1">
      <alignment horizontal="center" vertical="center"/>
    </xf>
    <xf numFmtId="0" fontId="37" fillId="10" borderId="0" xfId="0" applyFont="1" applyFill="1" applyBorder="1" applyAlignment="1">
      <alignment horizontal="center" vertical="center"/>
    </xf>
    <xf numFmtId="0" fontId="0" fillId="8" borderId="12" xfId="0" applyFill="1" applyBorder="1"/>
    <xf numFmtId="168" fontId="26" fillId="6" borderId="12" xfId="0" applyNumberFormat="1" applyFont="1" applyFill="1" applyBorder="1" applyAlignment="1"/>
    <xf numFmtId="168" fontId="19" fillId="6" borderId="12" xfId="0" applyNumberFormat="1" applyFont="1" applyFill="1" applyBorder="1" applyAlignment="1"/>
    <xf numFmtId="0" fontId="35" fillId="6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/>
    <xf numFmtId="168" fontId="34" fillId="12" borderId="12" xfId="0" applyNumberFormat="1" applyFont="1" applyFill="1" applyBorder="1" applyAlignment="1">
      <alignment horizontal="center" vertical="center"/>
    </xf>
    <xf numFmtId="168" fontId="17" fillId="14" borderId="12" xfId="0" applyNumberFormat="1" applyFont="1" applyFill="1" applyBorder="1" applyAlignment="1"/>
    <xf numFmtId="168" fontId="18" fillId="12" borderId="12" xfId="0" applyNumberFormat="1" applyFont="1" applyFill="1" applyBorder="1" applyAlignment="1"/>
    <xf numFmtId="168" fontId="15" fillId="12" borderId="12" xfId="0" applyNumberFormat="1" applyFont="1" applyFill="1" applyBorder="1" applyAlignment="1"/>
    <xf numFmtId="0" fontId="4" fillId="12" borderId="12" xfId="3" applyFont="1" applyFill="1" applyBorder="1"/>
    <xf numFmtId="0" fontId="22" fillId="0" borderId="0" xfId="2" applyAlignment="1">
      <alignment horizontal="left" indent="5"/>
    </xf>
    <xf numFmtId="0" fontId="0" fillId="13" borderId="14" xfId="0" applyFill="1" applyBorder="1" applyAlignment="1">
      <alignment horizontal="left" indent="1"/>
    </xf>
    <xf numFmtId="0" fontId="1" fillId="0" borderId="0" xfId="0" applyFont="1" applyAlignment="1">
      <alignment horizontal="left" vertical="center" indent="6"/>
    </xf>
    <xf numFmtId="0" fontId="0" fillId="13" borderId="14" xfId="0" applyFill="1" applyBorder="1" applyAlignment="1">
      <alignment horizontal="left" indent="1"/>
    </xf>
    <xf numFmtId="0" fontId="0" fillId="13" borderId="5" xfId="0" applyFill="1" applyBorder="1" applyAlignment="1">
      <alignment horizontal="left" indent="1"/>
    </xf>
    <xf numFmtId="167" fontId="29" fillId="0" borderId="6" xfId="0" applyNumberFormat="1" applyFont="1" applyFill="1" applyBorder="1" applyAlignment="1">
      <alignment horizontal="center" vertical="center"/>
    </xf>
    <xf numFmtId="167" fontId="29" fillId="0" borderId="10" xfId="0" applyNumberFormat="1" applyFont="1" applyFill="1" applyBorder="1" applyAlignment="1">
      <alignment horizontal="center" vertical="center"/>
    </xf>
    <xf numFmtId="167" fontId="29" fillId="0" borderId="11" xfId="0" applyNumberFormat="1" applyFont="1" applyFill="1" applyBorder="1" applyAlignment="1">
      <alignment horizontal="center" vertical="center"/>
    </xf>
    <xf numFmtId="0" fontId="21" fillId="4" borderId="0" xfId="6" applyNumberFormat="1" applyFont="1" applyFill="1" applyBorder="1" applyAlignment="1">
      <alignment horizontal="right" vertical="center"/>
    </xf>
    <xf numFmtId="166" fontId="21" fillId="4" borderId="0" xfId="6" applyNumberFormat="1" applyFont="1" applyFill="1" applyBorder="1" applyAlignment="1">
      <alignment horizontal="left" vertical="center"/>
    </xf>
    <xf numFmtId="0" fontId="0" fillId="13" borderId="13" xfId="0" applyFill="1" applyBorder="1" applyAlignment="1">
      <alignment horizontal="left" indent="1"/>
    </xf>
    <xf numFmtId="0" fontId="0" fillId="13" borderId="4" xfId="0" applyFill="1" applyBorder="1" applyAlignment="1">
      <alignment horizontal="left" indent="1"/>
    </xf>
    <xf numFmtId="0" fontId="4" fillId="13" borderId="9" xfId="3" applyFont="1" applyFill="1" applyBorder="1"/>
    <xf numFmtId="0" fontId="4" fillId="13" borderId="5" xfId="3" applyFont="1" applyFill="1" applyBorder="1"/>
    <xf numFmtId="168" fontId="12" fillId="14" borderId="7" xfId="0" applyNumberFormat="1" applyFont="1" applyFill="1" applyBorder="1" applyAlignment="1">
      <alignment horizontal="left" vertical="center"/>
    </xf>
    <xf numFmtId="0" fontId="4" fillId="13" borderId="8" xfId="3" applyFont="1" applyFill="1" applyBorder="1"/>
    <xf numFmtId="0" fontId="4" fillId="13" borderId="4" xfId="3" applyFont="1" applyFill="1" applyBorder="1"/>
  </cellXfs>
  <cellStyles count="9">
    <cellStyle name="40% - Accent1 2" xfId="7"/>
    <cellStyle name="Accent1 2" xfId="8"/>
    <cellStyle name="Heading 1 2" xfId="6"/>
    <cellStyle name="Normal" xfId="0" builtinId="0" customBuiltin="1"/>
    <cellStyle name="Normal 2" xfId="3"/>
    <cellStyle name="Normal 3" xfId="5"/>
    <cellStyle name="Normal_Graph Paper (combined)" xfId="4"/>
    <cellStyle name="Percent" xfId="1" builtinId="5"/>
    <cellStyle name="Title" xfId="2" builtinId="15" customBuiltin="1"/>
  </cellStyles>
  <dxfs count="53">
    <dxf>
      <font>
        <strike val="0"/>
        <outline val="0"/>
        <shadow val="0"/>
        <u val="none"/>
        <vertAlign val="baseline"/>
        <sz val="10"/>
        <name val="Arial"/>
        <scheme val="minor"/>
      </font>
      <numFmt numFmtId="169" formatCode="0%_)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rial"/>
        <scheme val="minor"/>
      </font>
      <numFmt numFmtId="169" formatCode="0%_)"/>
      <fill>
        <patternFill patternType="solid">
          <fgColor indexed="64"/>
          <bgColor theme="4" tint="0.79998168889431442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</dxf>
    <dxf>
      <fill>
        <patternFill patternType="solid">
          <fgColor indexed="64"/>
          <bgColor theme="4" tint="0.79998168889431442"/>
        </patternFill>
      </fill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0.79998168889431442"/>
        <name val="Arial"/>
        <scheme val="minor"/>
      </font>
      <numFmt numFmtId="168" formatCode="_(@"/>
      <fill>
        <patternFill patternType="solid">
          <fgColor indexed="64"/>
          <bgColor theme="7"/>
        </patternFill>
      </fill>
      <alignment horizontal="general" vertical="center" textRotation="0" wrapText="0" indent="0" justifyLastLine="0" shrinkToFit="0" readingOrder="0"/>
    </dxf>
    <dxf>
      <font>
        <color theme="0" tint="-0.24994659260841701"/>
      </font>
    </dxf>
    <dxf>
      <font>
        <color theme="0" tint="-0.24994659260841701"/>
      </font>
    </dxf>
    <dxf>
      <fill>
        <patternFill>
          <bgColor theme="7" tint="0.39994506668294322"/>
        </patternFill>
      </fill>
    </dxf>
    <dxf>
      <fill>
        <patternFill>
          <bgColor theme="7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165" formatCode="&quot;$&quot;#,##0.0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71" formatCode="mm/dd/yyyy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2" tint="-9.9978637043366805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" formatCode="0"/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1" formatCode="0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0" tint="-4.9989318521683403E-2"/>
        <name val="Arial"/>
        <scheme val="minor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alignment horizontal="left" vertical="bottom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</dxf>
    <dxf>
      <alignment horizontal="left" vertical="bottom" textRotation="0" wrapText="1" indent="1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0" formatCode="General"/>
      <fill>
        <patternFill patternType="solid">
          <fgColor indexed="64"/>
          <bgColor theme="7" tint="0.79998168889431442"/>
        </patternFill>
      </fill>
      <alignment horizontal="left" vertical="center" textRotation="0" wrapText="1" indent="1" justifyLastLine="0" shrinkToFit="0" readingOrder="0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7" tint="0.79998168889431442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5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</dxf>
    <dxf>
      <numFmt numFmtId="164" formatCode="_(&quot;$&quot;* #,##0.00_);_(&quot;$&quot;* \(#,##0.00\);_(&quot;$&quot;* &quot;-&quot;??_);_(@_)"/>
      <fill>
        <patternFill patternType="solid">
          <fgColor indexed="64"/>
          <bgColor theme="2" tint="-9.9978637043366805E-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4" formatCode="_(&quot;$&quot;* #,##0.00_);_(&quot;$&quot;* \(#,##0.00\);_(&quot;$&quot;* &quot;-&quot;??_);_(@_)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vertical="center" textRotation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numFmt numFmtId="168" formatCode="_(@"/>
      <fill>
        <patternFill patternType="solid">
          <fgColor indexed="64"/>
          <bgColor theme="2" tint="-9.9978637043366805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rial"/>
        <scheme val="minor"/>
      </font>
      <numFmt numFmtId="168" formatCode="_(@"/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0" tint="-4.9989318521683403E-2"/>
        <name val="Arial"/>
        <scheme val="minor"/>
      </font>
      <fill>
        <patternFill patternType="solid">
          <fgColor indexed="64"/>
          <bgColor theme="0" tint="-0.499984740745262"/>
        </patternFill>
      </fill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b/>
        <color theme="1"/>
      </font>
      <fill>
        <patternFill>
          <bgColor theme="8" tint="0.79998168889431442"/>
        </patternFill>
      </fill>
      <border diagonalUp="0" diagonalDown="0">
        <left/>
        <right/>
        <top/>
        <bottom/>
        <vertical/>
        <horizontal/>
      </border>
    </dxf>
    <dxf>
      <border>
        <horizontal/>
      </border>
    </dxf>
    <dxf>
      <font>
        <b/>
        <color theme="0"/>
      </font>
      <fill>
        <patternFill patternType="solid">
          <fgColor theme="4"/>
          <bgColor theme="4" tint="-0.499984740745262"/>
        </patternFill>
      </fill>
      <border diagonalUp="0" diagonalDown="0">
        <left/>
        <right/>
        <top/>
        <bottom/>
        <vertical/>
        <horizontal/>
      </border>
    </dxf>
    <dxf>
      <font>
        <color theme="1"/>
      </font>
      <border>
        <vertical style="medium">
          <color theme="0"/>
        </vertical>
        <horizontal/>
      </border>
    </dxf>
  </dxfs>
  <tableStyles count="1" defaultTableStyle="Garden Journal: Basic Table" defaultPivotStyle="PivotStyleLight16">
    <tableStyle name="Garden Journal: Basic Table" pivot="0" count="4">
      <tableStyleElement type="wholeTable" dxfId="52"/>
      <tableStyleElement type="headerRow" dxfId="51"/>
      <tableStyleElement type="totalRow" dxfId="50"/>
      <tableStyleElement type="firstColumn" dxfId="49"/>
    </tableStyle>
  </tableStyles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Spin" dx="16" fmlaLink="$N$8" max="2999" min="1900" page="10" val="2013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91854</xdr:colOff>
      <xdr:row>1</xdr:row>
      <xdr:rowOff>84666</xdr:rowOff>
    </xdr:from>
    <xdr:to>
      <xdr:col>4</xdr:col>
      <xdr:colOff>337134</xdr:colOff>
      <xdr:row>8</xdr:row>
      <xdr:rowOff>25001</xdr:rowOff>
    </xdr:to>
    <xdr:grpSp>
      <xdr:nvGrpSpPr>
        <xdr:cNvPr id="133" name="Plant Inventory Artwork" descr="Large flower and two small flowers growing on a vine" title="Plant Inventory artwork"/>
        <xdr:cNvGrpSpPr>
          <a:grpSpLocks noChangeAspect="1"/>
        </xdr:cNvGrpSpPr>
      </xdr:nvGrpSpPr>
      <xdr:grpSpPr>
        <a:xfrm>
          <a:off x="240021" y="232833"/>
          <a:ext cx="3282696" cy="1464335"/>
          <a:chOff x="1031577" y="462273"/>
          <a:chExt cx="4082330" cy="1860031"/>
        </a:xfrm>
      </xdr:grpSpPr>
      <xdr:sp macro="" textlink="">
        <xdr:nvSpPr>
          <xdr:cNvPr id="134" name="Freeform 5"/>
          <xdr:cNvSpPr>
            <a:spLocks/>
          </xdr:cNvSpPr>
        </xdr:nvSpPr>
        <xdr:spPr bwMode="auto">
          <a:xfrm>
            <a:off x="4679238" y="1902584"/>
            <a:ext cx="391202" cy="362166"/>
          </a:xfrm>
          <a:custGeom>
            <a:avLst/>
            <a:gdLst>
              <a:gd name="T0" fmla="*/ 8 w 104"/>
              <a:gd name="T1" fmla="*/ 2 h 97"/>
              <a:gd name="T2" fmla="*/ 98 w 104"/>
              <a:gd name="T3" fmla="*/ 43 h 97"/>
              <a:gd name="T4" fmla="*/ 0 w 104"/>
              <a:gd name="T5" fmla="*/ 0 h 97"/>
              <a:gd name="T6" fmla="*/ 8 w 104"/>
              <a:gd name="T7" fmla="*/ 2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4" h="97">
                <a:moveTo>
                  <a:pt x="8" y="2"/>
                </a:moveTo>
                <a:cubicBezTo>
                  <a:pt x="31" y="7"/>
                  <a:pt x="95" y="8"/>
                  <a:pt x="98" y="43"/>
                </a:cubicBezTo>
                <a:cubicBezTo>
                  <a:pt x="104" y="97"/>
                  <a:pt x="11" y="24"/>
                  <a:pt x="0" y="0"/>
                </a:cubicBezTo>
                <a:lnTo>
                  <a:pt x="8" y="2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35" name="Freeform 6"/>
          <xdr:cNvSpPr>
            <a:spLocks/>
          </xdr:cNvSpPr>
        </xdr:nvSpPr>
        <xdr:spPr bwMode="auto">
          <a:xfrm>
            <a:off x="4460983" y="1750723"/>
            <a:ext cx="189869" cy="247192"/>
          </a:xfrm>
          <a:custGeom>
            <a:avLst/>
            <a:gdLst>
              <a:gd name="T0" fmla="*/ 24 w 50"/>
              <a:gd name="T1" fmla="*/ 64 h 64"/>
              <a:gd name="T2" fmla="*/ 50 w 50"/>
              <a:gd name="T3" fmla="*/ 10 h 64"/>
              <a:gd name="T4" fmla="*/ 27 w 50"/>
              <a:gd name="T5" fmla="*/ 53 h 64"/>
              <a:gd name="T6" fmla="*/ 24 w 50"/>
              <a:gd name="T7" fmla="*/ 64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0" h="64">
                <a:moveTo>
                  <a:pt x="24" y="64"/>
                </a:moveTo>
                <a:cubicBezTo>
                  <a:pt x="0" y="48"/>
                  <a:pt x="17" y="0"/>
                  <a:pt x="50" y="10"/>
                </a:cubicBezTo>
                <a:cubicBezTo>
                  <a:pt x="50" y="30"/>
                  <a:pt x="30" y="49"/>
                  <a:pt x="27" y="53"/>
                </a:cubicBezTo>
                <a:cubicBezTo>
                  <a:pt x="24" y="58"/>
                  <a:pt x="24" y="64"/>
                  <a:pt x="24" y="6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6" name="Freeform 7"/>
          <xdr:cNvSpPr>
            <a:spLocks/>
          </xdr:cNvSpPr>
        </xdr:nvSpPr>
        <xdr:spPr bwMode="auto">
          <a:xfrm>
            <a:off x="4933532" y="1679996"/>
            <a:ext cx="180375" cy="209415"/>
          </a:xfrm>
          <a:custGeom>
            <a:avLst/>
            <a:gdLst>
              <a:gd name="T0" fmla="*/ 11 w 49"/>
              <a:gd name="T1" fmla="*/ 50 h 56"/>
              <a:gd name="T2" fmla="*/ 49 w 49"/>
              <a:gd name="T3" fmla="*/ 10 h 56"/>
              <a:gd name="T4" fmla="*/ 0 w 49"/>
              <a:gd name="T5" fmla="*/ 48 h 56"/>
              <a:gd name="T6" fmla="*/ 11 w 49"/>
              <a:gd name="T7" fmla="*/ 5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56">
                <a:moveTo>
                  <a:pt x="11" y="50"/>
                </a:moveTo>
                <a:cubicBezTo>
                  <a:pt x="36" y="56"/>
                  <a:pt x="49" y="34"/>
                  <a:pt x="49" y="10"/>
                </a:cubicBezTo>
                <a:cubicBezTo>
                  <a:pt x="23" y="0"/>
                  <a:pt x="7" y="27"/>
                  <a:pt x="0" y="48"/>
                </a:cubicBezTo>
                <a:lnTo>
                  <a:pt x="11" y="5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7" name="Freeform 8"/>
          <xdr:cNvSpPr>
            <a:spLocks/>
          </xdr:cNvSpPr>
        </xdr:nvSpPr>
        <xdr:spPr bwMode="auto">
          <a:xfrm>
            <a:off x="2938248" y="1997915"/>
            <a:ext cx="343734" cy="256637"/>
          </a:xfrm>
          <a:custGeom>
            <a:avLst/>
            <a:gdLst>
              <a:gd name="T0" fmla="*/ 89 w 93"/>
              <a:gd name="T1" fmla="*/ 6 h 67"/>
              <a:gd name="T2" fmla="*/ 21 w 93"/>
              <a:gd name="T3" fmla="*/ 45 h 67"/>
              <a:gd name="T4" fmla="*/ 93 w 93"/>
              <a:gd name="T5" fmla="*/ 0 h 67"/>
              <a:gd name="T6" fmla="*/ 89 w 93"/>
              <a:gd name="T7" fmla="*/ 6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3" h="67">
                <a:moveTo>
                  <a:pt x="89" y="6"/>
                </a:moveTo>
                <a:cubicBezTo>
                  <a:pt x="79" y="12"/>
                  <a:pt x="34" y="67"/>
                  <a:pt x="21" y="45"/>
                </a:cubicBezTo>
                <a:cubicBezTo>
                  <a:pt x="0" y="11"/>
                  <a:pt x="77" y="1"/>
                  <a:pt x="93" y="0"/>
                </a:cubicBezTo>
                <a:lnTo>
                  <a:pt x="89" y="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8" name="Freeform 9"/>
          <xdr:cNvSpPr>
            <a:spLocks/>
          </xdr:cNvSpPr>
        </xdr:nvSpPr>
        <xdr:spPr bwMode="auto">
          <a:xfrm>
            <a:off x="3640606" y="1454668"/>
            <a:ext cx="210827" cy="228303"/>
          </a:xfrm>
          <a:custGeom>
            <a:avLst/>
            <a:gdLst>
              <a:gd name="T0" fmla="*/ 17 w 56"/>
              <a:gd name="T1" fmla="*/ 51 h 60"/>
              <a:gd name="T2" fmla="*/ 38 w 56"/>
              <a:gd name="T3" fmla="*/ 0 h 60"/>
              <a:gd name="T4" fmla="*/ 21 w 56"/>
              <a:gd name="T5" fmla="*/ 60 h 60"/>
              <a:gd name="T6" fmla="*/ 17 w 56"/>
              <a:gd name="T7" fmla="*/ 51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6" h="60">
                <a:moveTo>
                  <a:pt x="17" y="51"/>
                </a:moveTo>
                <a:cubicBezTo>
                  <a:pt x="8" y="23"/>
                  <a:pt x="0" y="11"/>
                  <a:pt x="38" y="0"/>
                </a:cubicBezTo>
                <a:cubicBezTo>
                  <a:pt x="56" y="24"/>
                  <a:pt x="26" y="42"/>
                  <a:pt x="21" y="60"/>
                </a:cubicBezTo>
                <a:lnTo>
                  <a:pt x="17" y="51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9" name="Freeform 10"/>
          <xdr:cNvSpPr>
            <a:spLocks/>
          </xdr:cNvSpPr>
        </xdr:nvSpPr>
        <xdr:spPr bwMode="auto">
          <a:xfrm>
            <a:off x="3327323" y="1997915"/>
            <a:ext cx="343735" cy="324389"/>
          </a:xfrm>
          <a:custGeom>
            <a:avLst/>
            <a:gdLst>
              <a:gd name="T0" fmla="*/ 10 w 92"/>
              <a:gd name="T1" fmla="*/ 16 h 86"/>
              <a:gd name="T2" fmla="*/ 71 w 92"/>
              <a:gd name="T3" fmla="*/ 54 h 86"/>
              <a:gd name="T4" fmla="*/ 5 w 92"/>
              <a:gd name="T5" fmla="*/ 0 h 86"/>
              <a:gd name="T6" fmla="*/ 10 w 92"/>
              <a:gd name="T7" fmla="*/ 16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2" h="86">
                <a:moveTo>
                  <a:pt x="10" y="16"/>
                </a:moveTo>
                <a:cubicBezTo>
                  <a:pt x="13" y="23"/>
                  <a:pt x="38" y="86"/>
                  <a:pt x="71" y="54"/>
                </a:cubicBezTo>
                <a:cubicBezTo>
                  <a:pt x="92" y="35"/>
                  <a:pt x="10" y="0"/>
                  <a:pt x="5" y="0"/>
                </a:cubicBezTo>
                <a:cubicBezTo>
                  <a:pt x="0" y="0"/>
                  <a:pt x="5" y="6"/>
                  <a:pt x="10" y="1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0" name="Freeform 11"/>
          <xdr:cNvSpPr>
            <a:spLocks/>
          </xdr:cNvSpPr>
        </xdr:nvSpPr>
        <xdr:spPr bwMode="auto">
          <a:xfrm rot="10800000">
            <a:off x="3917887" y="1849136"/>
            <a:ext cx="499647" cy="209686"/>
          </a:xfrm>
          <a:custGeom>
            <a:avLst/>
            <a:gdLst>
              <a:gd name="T0" fmla="*/ 11 w 137"/>
              <a:gd name="T1" fmla="*/ 38 h 109"/>
              <a:gd name="T2" fmla="*/ 133 w 137"/>
              <a:gd name="T3" fmla="*/ 45 h 109"/>
              <a:gd name="T4" fmla="*/ 0 w 137"/>
              <a:gd name="T5" fmla="*/ 51 h 109"/>
              <a:gd name="T6" fmla="*/ 11 w 137"/>
              <a:gd name="T7" fmla="*/ 38 h 109"/>
              <a:gd name="connsiteX0" fmla="*/ 0 w 9708"/>
              <a:gd name="connsiteY0" fmla="*/ 551 h 3234"/>
              <a:gd name="connsiteX1" fmla="*/ 9708 w 9708"/>
              <a:gd name="connsiteY1" fmla="*/ 0 h 3234"/>
              <a:gd name="connsiteX2" fmla="*/ 0 w 9708"/>
              <a:gd name="connsiteY2" fmla="*/ 551 h 3234"/>
              <a:gd name="connsiteX0" fmla="*/ 0 w 10000"/>
              <a:gd name="connsiteY0" fmla="*/ 7543 h 15841"/>
              <a:gd name="connsiteX1" fmla="*/ 10000 w 10000"/>
              <a:gd name="connsiteY1" fmla="*/ 5839 h 15841"/>
              <a:gd name="connsiteX2" fmla="*/ 0 w 10000"/>
              <a:gd name="connsiteY2" fmla="*/ 7543 h 158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15841">
                <a:moveTo>
                  <a:pt x="0" y="7543"/>
                </a:moveTo>
                <a:cubicBezTo>
                  <a:pt x="3333" y="6975"/>
                  <a:pt x="6007" y="-7973"/>
                  <a:pt x="10000" y="5839"/>
                </a:cubicBezTo>
                <a:cubicBezTo>
                  <a:pt x="9624" y="23996"/>
                  <a:pt x="2105" y="12932"/>
                  <a:pt x="0" y="7543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1" name="Freeform 12"/>
          <xdr:cNvSpPr>
            <a:spLocks/>
          </xdr:cNvSpPr>
        </xdr:nvSpPr>
        <xdr:spPr bwMode="auto">
          <a:xfrm>
            <a:off x="3602632" y="1912917"/>
            <a:ext cx="258294" cy="247193"/>
          </a:xfrm>
          <a:custGeom>
            <a:avLst/>
            <a:gdLst>
              <a:gd name="T0" fmla="*/ 0 w 70"/>
              <a:gd name="T1" fmla="*/ 3 h 66"/>
              <a:gd name="T2" fmla="*/ 60 w 70"/>
              <a:gd name="T3" fmla="*/ 61 h 66"/>
              <a:gd name="T4" fmla="*/ 11 w 70"/>
              <a:gd name="T5" fmla="*/ 0 h 66"/>
              <a:gd name="T6" fmla="*/ 0 w 70"/>
              <a:gd name="T7" fmla="*/ 3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0" h="66">
                <a:moveTo>
                  <a:pt x="0" y="3"/>
                </a:moveTo>
                <a:cubicBezTo>
                  <a:pt x="16" y="20"/>
                  <a:pt x="23" y="66"/>
                  <a:pt x="60" y="61"/>
                </a:cubicBezTo>
                <a:cubicBezTo>
                  <a:pt x="70" y="11"/>
                  <a:pt x="48" y="5"/>
                  <a:pt x="11" y="0"/>
                </a:cubicBezTo>
                <a:lnTo>
                  <a:pt x="0" y="3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2" name="Freeform 13"/>
          <xdr:cNvSpPr>
            <a:spLocks/>
          </xdr:cNvSpPr>
        </xdr:nvSpPr>
        <xdr:spPr bwMode="auto">
          <a:xfrm>
            <a:off x="3336816" y="1579085"/>
            <a:ext cx="246829" cy="275525"/>
          </a:xfrm>
          <a:custGeom>
            <a:avLst/>
            <a:gdLst>
              <a:gd name="T0" fmla="*/ 34 w 68"/>
              <a:gd name="T1" fmla="*/ 71 h 74"/>
              <a:gd name="T2" fmla="*/ 66 w 68"/>
              <a:gd name="T3" fmla="*/ 10 h 74"/>
              <a:gd name="T4" fmla="*/ 32 w 68"/>
              <a:gd name="T5" fmla="*/ 74 h 74"/>
              <a:gd name="T6" fmla="*/ 34 w 68"/>
              <a:gd name="T7" fmla="*/ 71 h 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74">
                <a:moveTo>
                  <a:pt x="34" y="71"/>
                </a:moveTo>
                <a:cubicBezTo>
                  <a:pt x="48" y="55"/>
                  <a:pt x="68" y="35"/>
                  <a:pt x="66" y="10"/>
                </a:cubicBezTo>
                <a:cubicBezTo>
                  <a:pt x="24" y="0"/>
                  <a:pt x="0" y="56"/>
                  <a:pt x="32" y="74"/>
                </a:cubicBezTo>
                <a:lnTo>
                  <a:pt x="34" y="71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3" name="Freeform 14"/>
          <xdr:cNvSpPr>
            <a:spLocks/>
          </xdr:cNvSpPr>
        </xdr:nvSpPr>
        <xdr:spPr bwMode="auto">
          <a:xfrm>
            <a:off x="3836551" y="1485887"/>
            <a:ext cx="237336" cy="258278"/>
          </a:xfrm>
          <a:custGeom>
            <a:avLst/>
            <a:gdLst>
              <a:gd name="T0" fmla="*/ 13 w 65"/>
              <a:gd name="T1" fmla="*/ 65 h 70"/>
              <a:gd name="T2" fmla="*/ 63 w 65"/>
              <a:gd name="T3" fmla="*/ 11 h 70"/>
              <a:gd name="T4" fmla="*/ 0 w 65"/>
              <a:gd name="T5" fmla="*/ 63 h 70"/>
              <a:gd name="T6" fmla="*/ 13 w 65"/>
              <a:gd name="T7" fmla="*/ 65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0">
                <a:moveTo>
                  <a:pt x="13" y="65"/>
                </a:moveTo>
                <a:cubicBezTo>
                  <a:pt x="46" y="70"/>
                  <a:pt x="65" y="41"/>
                  <a:pt x="63" y="11"/>
                </a:cubicBezTo>
                <a:cubicBezTo>
                  <a:pt x="29" y="0"/>
                  <a:pt x="6" y="36"/>
                  <a:pt x="0" y="63"/>
                </a:cubicBezTo>
                <a:lnTo>
                  <a:pt x="13" y="6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4" name="Freeform 15"/>
          <xdr:cNvSpPr>
            <a:spLocks/>
          </xdr:cNvSpPr>
        </xdr:nvSpPr>
        <xdr:spPr bwMode="auto">
          <a:xfrm>
            <a:off x="3052013" y="1483001"/>
            <a:ext cx="455685" cy="352720"/>
          </a:xfrm>
          <a:custGeom>
            <a:avLst/>
            <a:gdLst>
              <a:gd name="T0" fmla="*/ 32 w 124"/>
              <a:gd name="T1" fmla="*/ 89 h 94"/>
              <a:gd name="T2" fmla="*/ 19 w 124"/>
              <a:gd name="T3" fmla="*/ 94 h 94"/>
              <a:gd name="T4" fmla="*/ 32 w 124"/>
              <a:gd name="T5" fmla="*/ 89 h 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24" h="94">
                <a:moveTo>
                  <a:pt x="32" y="89"/>
                </a:moveTo>
                <a:cubicBezTo>
                  <a:pt x="124" y="36"/>
                  <a:pt x="0" y="0"/>
                  <a:pt x="19" y="94"/>
                </a:cubicBezTo>
                <a:lnTo>
                  <a:pt x="32" y="89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5" name="Freeform 33"/>
          <xdr:cNvSpPr>
            <a:spLocks/>
          </xdr:cNvSpPr>
        </xdr:nvSpPr>
        <xdr:spPr bwMode="auto">
          <a:xfrm rot="3360022">
            <a:off x="1059883" y="582434"/>
            <a:ext cx="267787" cy="199971"/>
          </a:xfrm>
          <a:custGeom>
            <a:avLst/>
            <a:gdLst>
              <a:gd name="T0" fmla="*/ 2 w 72"/>
              <a:gd name="T1" fmla="*/ 30 h 55"/>
              <a:gd name="T2" fmla="*/ 72 w 72"/>
              <a:gd name="T3" fmla="*/ 18 h 55"/>
              <a:gd name="T4" fmla="*/ 0 w 72"/>
              <a:gd name="T5" fmla="*/ 35 h 55"/>
              <a:gd name="T6" fmla="*/ 2 w 72"/>
              <a:gd name="T7" fmla="*/ 3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55">
                <a:moveTo>
                  <a:pt x="2" y="30"/>
                </a:moveTo>
                <a:cubicBezTo>
                  <a:pt x="17" y="0"/>
                  <a:pt x="47" y="1"/>
                  <a:pt x="72" y="18"/>
                </a:cubicBezTo>
                <a:cubicBezTo>
                  <a:pt x="64" y="55"/>
                  <a:pt x="28" y="52"/>
                  <a:pt x="0" y="35"/>
                </a:cubicBezTo>
                <a:lnTo>
                  <a:pt x="2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6" name="Freeform 35"/>
          <xdr:cNvSpPr>
            <a:spLocks/>
          </xdr:cNvSpPr>
        </xdr:nvSpPr>
        <xdr:spPr bwMode="auto">
          <a:xfrm>
            <a:off x="2414059" y="1881289"/>
            <a:ext cx="438669" cy="209415"/>
          </a:xfrm>
          <a:custGeom>
            <a:avLst/>
            <a:gdLst>
              <a:gd name="T0" fmla="*/ 10 w 117"/>
              <a:gd name="T1" fmla="*/ 34 h 55"/>
              <a:gd name="T2" fmla="*/ 95 w 117"/>
              <a:gd name="T3" fmla="*/ 1 h 55"/>
              <a:gd name="T4" fmla="*/ 112 w 117"/>
              <a:gd name="T5" fmla="*/ 9 h 55"/>
              <a:gd name="T6" fmla="*/ 74 w 117"/>
              <a:gd name="T7" fmla="*/ 41 h 55"/>
              <a:gd name="T8" fmla="*/ 0 w 117"/>
              <a:gd name="T9" fmla="*/ 38 h 55"/>
              <a:gd name="T10" fmla="*/ 10 w 117"/>
              <a:gd name="T11" fmla="*/ 34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17" h="55">
                <a:moveTo>
                  <a:pt x="10" y="34"/>
                </a:moveTo>
                <a:cubicBezTo>
                  <a:pt x="37" y="22"/>
                  <a:pt x="63" y="2"/>
                  <a:pt x="95" y="1"/>
                </a:cubicBezTo>
                <a:cubicBezTo>
                  <a:pt x="103" y="1"/>
                  <a:pt x="110" y="0"/>
                  <a:pt x="112" y="9"/>
                </a:cubicBezTo>
                <a:cubicBezTo>
                  <a:pt x="117" y="27"/>
                  <a:pt x="87" y="38"/>
                  <a:pt x="74" y="41"/>
                </a:cubicBezTo>
                <a:cubicBezTo>
                  <a:pt x="55" y="46"/>
                  <a:pt x="14" y="55"/>
                  <a:pt x="0" y="38"/>
                </a:cubicBezTo>
                <a:lnTo>
                  <a:pt x="10" y="34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7" name="Freeform 36"/>
          <xdr:cNvSpPr>
            <a:spLocks/>
          </xdr:cNvSpPr>
        </xdr:nvSpPr>
        <xdr:spPr bwMode="auto">
          <a:xfrm>
            <a:off x="2407689" y="1313676"/>
            <a:ext cx="342930" cy="585587"/>
          </a:xfrm>
          <a:custGeom>
            <a:avLst/>
            <a:gdLst>
              <a:gd name="T0" fmla="*/ 18 w 111"/>
              <a:gd name="T1" fmla="*/ 168 h 176"/>
              <a:gd name="T2" fmla="*/ 55 w 111"/>
              <a:gd name="T3" fmla="*/ 128 h 176"/>
              <a:gd name="T4" fmla="*/ 100 w 111"/>
              <a:gd name="T5" fmla="*/ 66 h 176"/>
              <a:gd name="T6" fmla="*/ 78 w 111"/>
              <a:gd name="T7" fmla="*/ 25 h 176"/>
              <a:gd name="T8" fmla="*/ 9 w 111"/>
              <a:gd name="T9" fmla="*/ 125 h 176"/>
              <a:gd name="T10" fmla="*/ 1 w 111"/>
              <a:gd name="T11" fmla="*/ 176 h 176"/>
              <a:gd name="T12" fmla="*/ 18 w 111"/>
              <a:gd name="T13" fmla="*/ 168 h 176"/>
              <a:gd name="connsiteX0" fmla="*/ 14 w 9406"/>
              <a:gd name="connsiteY0" fmla="*/ 8987 h 8987"/>
              <a:gd name="connsiteX1" fmla="*/ 4879 w 9406"/>
              <a:gd name="connsiteY1" fmla="*/ 6260 h 8987"/>
              <a:gd name="connsiteX2" fmla="*/ 8933 w 9406"/>
              <a:gd name="connsiteY2" fmla="*/ 2737 h 8987"/>
              <a:gd name="connsiteX3" fmla="*/ 6951 w 9406"/>
              <a:gd name="connsiteY3" fmla="*/ 407 h 8987"/>
              <a:gd name="connsiteX4" fmla="*/ 735 w 9406"/>
              <a:gd name="connsiteY4" fmla="*/ 6089 h 8987"/>
              <a:gd name="connsiteX5" fmla="*/ 14 w 9406"/>
              <a:gd name="connsiteY5" fmla="*/ 8987 h 8987"/>
              <a:gd name="connsiteX0" fmla="*/ 1408 w 11393"/>
              <a:gd name="connsiteY0" fmla="*/ 10000 h 10000"/>
              <a:gd name="connsiteX1" fmla="*/ 6580 w 11393"/>
              <a:gd name="connsiteY1" fmla="*/ 6966 h 10000"/>
              <a:gd name="connsiteX2" fmla="*/ 10890 w 11393"/>
              <a:gd name="connsiteY2" fmla="*/ 3046 h 10000"/>
              <a:gd name="connsiteX3" fmla="*/ 8783 w 11393"/>
              <a:gd name="connsiteY3" fmla="*/ 453 h 10000"/>
              <a:gd name="connsiteX4" fmla="*/ 84 w 11393"/>
              <a:gd name="connsiteY4" fmla="*/ 8433 h 10000"/>
              <a:gd name="connsiteX5" fmla="*/ 1408 w 11393"/>
              <a:gd name="connsiteY5" fmla="*/ 10000 h 10000"/>
              <a:gd name="connsiteX0" fmla="*/ 1408 w 11393"/>
              <a:gd name="connsiteY0" fmla="*/ 10000 h 10000"/>
              <a:gd name="connsiteX1" fmla="*/ 6580 w 11393"/>
              <a:gd name="connsiteY1" fmla="*/ 6966 h 10000"/>
              <a:gd name="connsiteX2" fmla="*/ 10890 w 11393"/>
              <a:gd name="connsiteY2" fmla="*/ 3046 h 10000"/>
              <a:gd name="connsiteX3" fmla="*/ 8783 w 11393"/>
              <a:gd name="connsiteY3" fmla="*/ 453 h 10000"/>
              <a:gd name="connsiteX4" fmla="*/ 1568 w 11393"/>
              <a:gd name="connsiteY4" fmla="*/ 7393 h 10000"/>
              <a:gd name="connsiteX5" fmla="*/ 84 w 11393"/>
              <a:gd name="connsiteY5" fmla="*/ 8433 h 10000"/>
              <a:gd name="connsiteX6" fmla="*/ 1408 w 11393"/>
              <a:gd name="connsiteY6" fmla="*/ 10000 h 10000"/>
              <a:gd name="connsiteX0" fmla="*/ 695 w 10680"/>
              <a:gd name="connsiteY0" fmla="*/ 10000 h 10003"/>
              <a:gd name="connsiteX1" fmla="*/ 5867 w 10680"/>
              <a:gd name="connsiteY1" fmla="*/ 6966 h 10003"/>
              <a:gd name="connsiteX2" fmla="*/ 10177 w 10680"/>
              <a:gd name="connsiteY2" fmla="*/ 3046 h 10003"/>
              <a:gd name="connsiteX3" fmla="*/ 8070 w 10680"/>
              <a:gd name="connsiteY3" fmla="*/ 453 h 10003"/>
              <a:gd name="connsiteX4" fmla="*/ 855 w 10680"/>
              <a:gd name="connsiteY4" fmla="*/ 7393 h 10003"/>
              <a:gd name="connsiteX5" fmla="*/ 695 w 10680"/>
              <a:gd name="connsiteY5" fmla="*/ 10000 h 10003"/>
              <a:gd name="connsiteX0" fmla="*/ 695 w 10367"/>
              <a:gd name="connsiteY0" fmla="*/ 9395 h 9398"/>
              <a:gd name="connsiteX1" fmla="*/ 5867 w 10367"/>
              <a:gd name="connsiteY1" fmla="*/ 6361 h 9398"/>
              <a:gd name="connsiteX2" fmla="*/ 10177 w 10367"/>
              <a:gd name="connsiteY2" fmla="*/ 2441 h 9398"/>
              <a:gd name="connsiteX3" fmla="*/ 6189 w 10367"/>
              <a:gd name="connsiteY3" fmla="*/ 539 h 9398"/>
              <a:gd name="connsiteX4" fmla="*/ 855 w 10367"/>
              <a:gd name="connsiteY4" fmla="*/ 6788 h 9398"/>
              <a:gd name="connsiteX5" fmla="*/ 695 w 10367"/>
              <a:gd name="connsiteY5" fmla="*/ 9395 h 9398"/>
              <a:gd name="connsiteX0" fmla="*/ 670 w 10000"/>
              <a:gd name="connsiteY0" fmla="*/ 9997 h 10000"/>
              <a:gd name="connsiteX1" fmla="*/ 4651 w 10000"/>
              <a:gd name="connsiteY1" fmla="*/ 6033 h 10000"/>
              <a:gd name="connsiteX2" fmla="*/ 9817 w 10000"/>
              <a:gd name="connsiteY2" fmla="*/ 2597 h 10000"/>
              <a:gd name="connsiteX3" fmla="*/ 5970 w 10000"/>
              <a:gd name="connsiteY3" fmla="*/ 574 h 10000"/>
              <a:gd name="connsiteX4" fmla="*/ 825 w 10000"/>
              <a:gd name="connsiteY4" fmla="*/ 7223 h 10000"/>
              <a:gd name="connsiteX5" fmla="*/ 670 w 10000"/>
              <a:gd name="connsiteY5" fmla="*/ 9997 h 10000"/>
              <a:gd name="connsiteX0" fmla="*/ 670 w 10000"/>
              <a:gd name="connsiteY0" fmla="*/ 9997 h 10000"/>
              <a:gd name="connsiteX1" fmla="*/ 9817 w 10000"/>
              <a:gd name="connsiteY1" fmla="*/ 2597 h 10000"/>
              <a:gd name="connsiteX2" fmla="*/ 5970 w 10000"/>
              <a:gd name="connsiteY2" fmla="*/ 574 h 10000"/>
              <a:gd name="connsiteX3" fmla="*/ 825 w 10000"/>
              <a:gd name="connsiteY3" fmla="*/ 7223 h 10000"/>
              <a:gd name="connsiteX4" fmla="*/ 670 w 10000"/>
              <a:gd name="connsiteY4" fmla="*/ 9997 h 10000"/>
              <a:gd name="connsiteX0" fmla="*/ 1673 w 11003"/>
              <a:gd name="connsiteY0" fmla="*/ 9997 h 10013"/>
              <a:gd name="connsiteX1" fmla="*/ 10820 w 11003"/>
              <a:gd name="connsiteY1" fmla="*/ 2597 h 10013"/>
              <a:gd name="connsiteX2" fmla="*/ 6973 w 11003"/>
              <a:gd name="connsiteY2" fmla="*/ 574 h 10013"/>
              <a:gd name="connsiteX3" fmla="*/ 417 w 11003"/>
              <a:gd name="connsiteY3" fmla="*/ 8252 h 10013"/>
              <a:gd name="connsiteX4" fmla="*/ 1673 w 11003"/>
              <a:gd name="connsiteY4" fmla="*/ 9997 h 10013"/>
              <a:gd name="connsiteX0" fmla="*/ 1256 w 10586"/>
              <a:gd name="connsiteY0" fmla="*/ 9997 h 9997"/>
              <a:gd name="connsiteX1" fmla="*/ 10403 w 10586"/>
              <a:gd name="connsiteY1" fmla="*/ 2597 h 9997"/>
              <a:gd name="connsiteX2" fmla="*/ 6556 w 10586"/>
              <a:gd name="connsiteY2" fmla="*/ 574 h 9997"/>
              <a:gd name="connsiteX3" fmla="*/ 0 w 10586"/>
              <a:gd name="connsiteY3" fmla="*/ 8252 h 9997"/>
              <a:gd name="connsiteX4" fmla="*/ 1256 w 10586"/>
              <a:gd name="connsiteY4" fmla="*/ 9997 h 9997"/>
              <a:gd name="connsiteX0" fmla="*/ 900 w 9714"/>
              <a:gd name="connsiteY0" fmla="*/ 10000 h 10000"/>
              <a:gd name="connsiteX1" fmla="*/ 9541 w 9714"/>
              <a:gd name="connsiteY1" fmla="*/ 2598 h 10000"/>
              <a:gd name="connsiteX2" fmla="*/ 5907 w 9714"/>
              <a:gd name="connsiteY2" fmla="*/ 574 h 10000"/>
              <a:gd name="connsiteX3" fmla="*/ 0 w 9714"/>
              <a:gd name="connsiteY3" fmla="*/ 8769 h 10000"/>
              <a:gd name="connsiteX4" fmla="*/ 900 w 9714"/>
              <a:gd name="connsiteY4" fmla="*/ 10000 h 10000"/>
              <a:gd name="connsiteX0" fmla="*/ 926 w 10000"/>
              <a:gd name="connsiteY0" fmla="*/ 10000 h 10000"/>
              <a:gd name="connsiteX1" fmla="*/ 9822 w 10000"/>
              <a:gd name="connsiteY1" fmla="*/ 2598 h 10000"/>
              <a:gd name="connsiteX2" fmla="*/ 6081 w 10000"/>
              <a:gd name="connsiteY2" fmla="*/ 574 h 10000"/>
              <a:gd name="connsiteX3" fmla="*/ 0 w 10000"/>
              <a:gd name="connsiteY3" fmla="*/ 8769 h 10000"/>
              <a:gd name="connsiteX4" fmla="*/ 926 w 10000"/>
              <a:gd name="connsiteY4" fmla="*/ 10000 h 10000"/>
              <a:gd name="connsiteX0" fmla="*/ 926 w 10000"/>
              <a:gd name="connsiteY0" fmla="*/ 10000 h 10000"/>
              <a:gd name="connsiteX1" fmla="*/ 9822 w 10000"/>
              <a:gd name="connsiteY1" fmla="*/ 2598 h 10000"/>
              <a:gd name="connsiteX2" fmla="*/ 6081 w 10000"/>
              <a:gd name="connsiteY2" fmla="*/ 574 h 10000"/>
              <a:gd name="connsiteX3" fmla="*/ 0 w 10000"/>
              <a:gd name="connsiteY3" fmla="*/ 8769 h 10000"/>
              <a:gd name="connsiteX4" fmla="*/ 926 w 10000"/>
              <a:gd name="connsiteY4" fmla="*/ 10000 h 10000"/>
              <a:gd name="connsiteX0" fmla="*/ 534 w 10000"/>
              <a:gd name="connsiteY0" fmla="*/ 9485 h 9485"/>
              <a:gd name="connsiteX1" fmla="*/ 9822 w 10000"/>
              <a:gd name="connsiteY1" fmla="*/ 2598 h 9485"/>
              <a:gd name="connsiteX2" fmla="*/ 6081 w 10000"/>
              <a:gd name="connsiteY2" fmla="*/ 574 h 9485"/>
              <a:gd name="connsiteX3" fmla="*/ 0 w 10000"/>
              <a:gd name="connsiteY3" fmla="*/ 8769 h 9485"/>
              <a:gd name="connsiteX4" fmla="*/ 534 w 10000"/>
              <a:gd name="connsiteY4" fmla="*/ 9485 h 9485"/>
              <a:gd name="connsiteX0" fmla="*/ 534 w 10000"/>
              <a:gd name="connsiteY0" fmla="*/ 10000 h 10000"/>
              <a:gd name="connsiteX1" fmla="*/ 9822 w 10000"/>
              <a:gd name="connsiteY1" fmla="*/ 2739 h 10000"/>
              <a:gd name="connsiteX2" fmla="*/ 6081 w 10000"/>
              <a:gd name="connsiteY2" fmla="*/ 605 h 10000"/>
              <a:gd name="connsiteX3" fmla="*/ 0 w 10000"/>
              <a:gd name="connsiteY3" fmla="*/ 9245 h 10000"/>
              <a:gd name="connsiteX4" fmla="*/ 534 w 10000"/>
              <a:gd name="connsiteY4" fmla="*/ 10000 h 10000"/>
              <a:gd name="connsiteX0" fmla="*/ 1896 w 11362"/>
              <a:gd name="connsiteY0" fmla="*/ 10000 h 10550"/>
              <a:gd name="connsiteX1" fmla="*/ 11184 w 11362"/>
              <a:gd name="connsiteY1" fmla="*/ 2739 h 10550"/>
              <a:gd name="connsiteX2" fmla="*/ 7443 w 11362"/>
              <a:gd name="connsiteY2" fmla="*/ 605 h 10550"/>
              <a:gd name="connsiteX3" fmla="*/ 283 w 11362"/>
              <a:gd name="connsiteY3" fmla="*/ 10099 h 10550"/>
              <a:gd name="connsiteX4" fmla="*/ 1362 w 11362"/>
              <a:gd name="connsiteY4" fmla="*/ 9245 h 10550"/>
              <a:gd name="connsiteX5" fmla="*/ 1896 w 11362"/>
              <a:gd name="connsiteY5" fmla="*/ 10000 h 10550"/>
              <a:gd name="connsiteX0" fmla="*/ 2010 w 11476"/>
              <a:gd name="connsiteY0" fmla="*/ 10000 h 10920"/>
              <a:gd name="connsiteX1" fmla="*/ 11298 w 11476"/>
              <a:gd name="connsiteY1" fmla="*/ 2739 h 10920"/>
              <a:gd name="connsiteX2" fmla="*/ 7557 w 11476"/>
              <a:gd name="connsiteY2" fmla="*/ 605 h 10920"/>
              <a:gd name="connsiteX3" fmla="*/ 397 w 11476"/>
              <a:gd name="connsiteY3" fmla="*/ 10099 h 10920"/>
              <a:gd name="connsiteX4" fmla="*/ 692 w 11476"/>
              <a:gd name="connsiteY4" fmla="*/ 10796 h 10920"/>
              <a:gd name="connsiteX5" fmla="*/ 2010 w 11476"/>
              <a:gd name="connsiteY5" fmla="*/ 10000 h 10920"/>
              <a:gd name="connsiteX0" fmla="*/ 2015 w 11481"/>
              <a:gd name="connsiteY0" fmla="*/ 10000 h 11106"/>
              <a:gd name="connsiteX1" fmla="*/ 11303 w 11481"/>
              <a:gd name="connsiteY1" fmla="*/ 2739 h 11106"/>
              <a:gd name="connsiteX2" fmla="*/ 7562 w 11481"/>
              <a:gd name="connsiteY2" fmla="*/ 605 h 11106"/>
              <a:gd name="connsiteX3" fmla="*/ 402 w 11481"/>
              <a:gd name="connsiteY3" fmla="*/ 10099 h 11106"/>
              <a:gd name="connsiteX4" fmla="*/ 2015 w 11481"/>
              <a:gd name="connsiteY4" fmla="*/ 10000 h 11106"/>
              <a:gd name="connsiteX0" fmla="*/ 2765 w 11349"/>
              <a:gd name="connsiteY0" fmla="*/ 9535 h 10932"/>
              <a:gd name="connsiteX1" fmla="*/ 11171 w 11349"/>
              <a:gd name="connsiteY1" fmla="*/ 2739 h 10932"/>
              <a:gd name="connsiteX2" fmla="*/ 7430 w 11349"/>
              <a:gd name="connsiteY2" fmla="*/ 605 h 10932"/>
              <a:gd name="connsiteX3" fmla="*/ 270 w 11349"/>
              <a:gd name="connsiteY3" fmla="*/ 10099 h 10932"/>
              <a:gd name="connsiteX4" fmla="*/ 2765 w 11349"/>
              <a:gd name="connsiteY4" fmla="*/ 9535 h 10932"/>
              <a:gd name="connsiteX0" fmla="*/ 2495 w 11079"/>
              <a:gd name="connsiteY0" fmla="*/ 9535 h 10099"/>
              <a:gd name="connsiteX1" fmla="*/ 10901 w 11079"/>
              <a:gd name="connsiteY1" fmla="*/ 2739 h 10099"/>
              <a:gd name="connsiteX2" fmla="*/ 7160 w 11079"/>
              <a:gd name="connsiteY2" fmla="*/ 605 h 10099"/>
              <a:gd name="connsiteX3" fmla="*/ 0 w 11079"/>
              <a:gd name="connsiteY3" fmla="*/ 10099 h 10099"/>
              <a:gd name="connsiteX4" fmla="*/ 2495 w 11079"/>
              <a:gd name="connsiteY4" fmla="*/ 9535 h 10099"/>
              <a:gd name="connsiteX0" fmla="*/ 2103 w 10687"/>
              <a:gd name="connsiteY0" fmla="*/ 9535 h 10409"/>
              <a:gd name="connsiteX1" fmla="*/ 10509 w 10687"/>
              <a:gd name="connsiteY1" fmla="*/ 2739 h 10409"/>
              <a:gd name="connsiteX2" fmla="*/ 6768 w 10687"/>
              <a:gd name="connsiteY2" fmla="*/ 605 h 10409"/>
              <a:gd name="connsiteX3" fmla="*/ 0 w 10687"/>
              <a:gd name="connsiteY3" fmla="*/ 10409 h 10409"/>
              <a:gd name="connsiteX4" fmla="*/ 2103 w 10687"/>
              <a:gd name="connsiteY4" fmla="*/ 9535 h 10409"/>
              <a:gd name="connsiteX0" fmla="*/ 1221 w 10687"/>
              <a:gd name="connsiteY0" fmla="*/ 10233 h 10409"/>
              <a:gd name="connsiteX1" fmla="*/ 10509 w 10687"/>
              <a:gd name="connsiteY1" fmla="*/ 2739 h 10409"/>
              <a:gd name="connsiteX2" fmla="*/ 6768 w 10687"/>
              <a:gd name="connsiteY2" fmla="*/ 605 h 10409"/>
              <a:gd name="connsiteX3" fmla="*/ 0 w 10687"/>
              <a:gd name="connsiteY3" fmla="*/ 10409 h 10409"/>
              <a:gd name="connsiteX4" fmla="*/ 1221 w 10687"/>
              <a:gd name="connsiteY4" fmla="*/ 10233 h 10409"/>
              <a:gd name="connsiteX0" fmla="*/ 1286 w 10752"/>
              <a:gd name="connsiteY0" fmla="*/ 10233 h 10409"/>
              <a:gd name="connsiteX1" fmla="*/ 10574 w 10752"/>
              <a:gd name="connsiteY1" fmla="*/ 2739 h 10409"/>
              <a:gd name="connsiteX2" fmla="*/ 6833 w 10752"/>
              <a:gd name="connsiteY2" fmla="*/ 605 h 10409"/>
              <a:gd name="connsiteX3" fmla="*/ 65 w 10752"/>
              <a:gd name="connsiteY3" fmla="*/ 10409 h 10409"/>
              <a:gd name="connsiteX4" fmla="*/ 1286 w 10752"/>
              <a:gd name="connsiteY4" fmla="*/ 10233 h 10409"/>
              <a:gd name="connsiteX0" fmla="*/ 1299 w 10765"/>
              <a:gd name="connsiteY0" fmla="*/ 10233 h 10409"/>
              <a:gd name="connsiteX1" fmla="*/ 10587 w 10765"/>
              <a:gd name="connsiteY1" fmla="*/ 2739 h 10409"/>
              <a:gd name="connsiteX2" fmla="*/ 6846 w 10765"/>
              <a:gd name="connsiteY2" fmla="*/ 605 h 10409"/>
              <a:gd name="connsiteX3" fmla="*/ 78 w 10765"/>
              <a:gd name="connsiteY3" fmla="*/ 10409 h 10409"/>
              <a:gd name="connsiteX4" fmla="*/ 1299 w 10765"/>
              <a:gd name="connsiteY4" fmla="*/ 10233 h 10409"/>
              <a:gd name="connsiteX0" fmla="*/ 1299 w 10746"/>
              <a:gd name="connsiteY0" fmla="*/ 9724 h 9900"/>
              <a:gd name="connsiteX1" fmla="*/ 10587 w 10746"/>
              <a:gd name="connsiteY1" fmla="*/ 2230 h 9900"/>
              <a:gd name="connsiteX2" fmla="*/ 6846 w 10746"/>
              <a:gd name="connsiteY2" fmla="*/ 96 h 9900"/>
              <a:gd name="connsiteX3" fmla="*/ 78 w 10746"/>
              <a:gd name="connsiteY3" fmla="*/ 9900 h 9900"/>
              <a:gd name="connsiteX4" fmla="*/ 1299 w 10746"/>
              <a:gd name="connsiteY4" fmla="*/ 9724 h 9900"/>
              <a:gd name="connsiteX0" fmla="*/ 1209 w 10002"/>
              <a:gd name="connsiteY0" fmla="*/ 9762 h 9940"/>
              <a:gd name="connsiteX1" fmla="*/ 9852 w 10002"/>
              <a:gd name="connsiteY1" fmla="*/ 2193 h 9940"/>
              <a:gd name="connsiteX2" fmla="*/ 6371 w 10002"/>
              <a:gd name="connsiteY2" fmla="*/ 37 h 9940"/>
              <a:gd name="connsiteX3" fmla="*/ 73 w 10002"/>
              <a:gd name="connsiteY3" fmla="*/ 9940 h 9940"/>
              <a:gd name="connsiteX4" fmla="*/ 1209 w 10002"/>
              <a:gd name="connsiteY4" fmla="*/ 9762 h 9940"/>
              <a:gd name="connsiteX0" fmla="*/ 1197 w 9072"/>
              <a:gd name="connsiteY0" fmla="*/ 10026 h 10205"/>
              <a:gd name="connsiteX1" fmla="*/ 8926 w 9072"/>
              <a:gd name="connsiteY1" fmla="*/ 3514 h 10205"/>
              <a:gd name="connsiteX2" fmla="*/ 6358 w 9072"/>
              <a:gd name="connsiteY2" fmla="*/ 242 h 10205"/>
              <a:gd name="connsiteX3" fmla="*/ 61 w 9072"/>
              <a:gd name="connsiteY3" fmla="*/ 10205 h 10205"/>
              <a:gd name="connsiteX4" fmla="*/ 1197 w 9072"/>
              <a:gd name="connsiteY4" fmla="*/ 10026 h 10205"/>
              <a:gd name="connsiteX0" fmla="*/ 1337 w 10168"/>
              <a:gd name="connsiteY0" fmla="*/ 9598 h 9773"/>
              <a:gd name="connsiteX1" fmla="*/ 9857 w 10168"/>
              <a:gd name="connsiteY1" fmla="*/ 3216 h 9773"/>
              <a:gd name="connsiteX2" fmla="*/ 7026 w 10168"/>
              <a:gd name="connsiteY2" fmla="*/ 10 h 9773"/>
              <a:gd name="connsiteX3" fmla="*/ 85 w 10168"/>
              <a:gd name="connsiteY3" fmla="*/ 9773 h 9773"/>
              <a:gd name="connsiteX4" fmla="*/ 1337 w 10168"/>
              <a:gd name="connsiteY4" fmla="*/ 9598 h 9773"/>
              <a:gd name="connsiteX0" fmla="*/ 1315 w 10000"/>
              <a:gd name="connsiteY0" fmla="*/ 9821 h 10000"/>
              <a:gd name="connsiteX1" fmla="*/ 9694 w 10000"/>
              <a:gd name="connsiteY1" fmla="*/ 3291 h 10000"/>
              <a:gd name="connsiteX2" fmla="*/ 6910 w 10000"/>
              <a:gd name="connsiteY2" fmla="*/ 10 h 10000"/>
              <a:gd name="connsiteX3" fmla="*/ 84 w 10000"/>
              <a:gd name="connsiteY3" fmla="*/ 10000 h 10000"/>
              <a:gd name="connsiteX4" fmla="*/ 1315 w 10000"/>
              <a:gd name="connsiteY4" fmla="*/ 9821 h 10000"/>
              <a:gd name="connsiteX0" fmla="*/ 1315 w 10128"/>
              <a:gd name="connsiteY0" fmla="*/ 9823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4" fmla="*/ 1315 w 10128"/>
              <a:gd name="connsiteY4" fmla="*/ 9823 h 10002"/>
              <a:gd name="connsiteX0" fmla="*/ 84 w 10128"/>
              <a:gd name="connsiteY0" fmla="*/ 10002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0" fmla="*/ 84 w 10128"/>
              <a:gd name="connsiteY0" fmla="*/ 10002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0" fmla="*/ 84 w 9713"/>
              <a:gd name="connsiteY0" fmla="*/ 10007 h 10007"/>
              <a:gd name="connsiteX1" fmla="*/ 9694 w 9713"/>
              <a:gd name="connsiteY1" fmla="*/ 3298 h 10007"/>
              <a:gd name="connsiteX2" fmla="*/ 6910 w 9713"/>
              <a:gd name="connsiteY2" fmla="*/ 17 h 10007"/>
              <a:gd name="connsiteX3" fmla="*/ 84 w 9713"/>
              <a:gd name="connsiteY3" fmla="*/ 10007 h 10007"/>
              <a:gd name="connsiteX0" fmla="*/ 87 w 10001"/>
              <a:gd name="connsiteY0" fmla="*/ 10000 h 10042"/>
              <a:gd name="connsiteX1" fmla="*/ 9981 w 10001"/>
              <a:gd name="connsiteY1" fmla="*/ 3296 h 10042"/>
              <a:gd name="connsiteX2" fmla="*/ 7115 w 10001"/>
              <a:gd name="connsiteY2" fmla="*/ 17 h 10042"/>
              <a:gd name="connsiteX3" fmla="*/ 87 w 10001"/>
              <a:gd name="connsiteY3" fmla="*/ 10000 h 10042"/>
              <a:gd name="connsiteX0" fmla="*/ 87 w 10428"/>
              <a:gd name="connsiteY0" fmla="*/ 10000 h 10041"/>
              <a:gd name="connsiteX1" fmla="*/ 9981 w 10428"/>
              <a:gd name="connsiteY1" fmla="*/ 3296 h 10041"/>
              <a:gd name="connsiteX2" fmla="*/ 7115 w 10428"/>
              <a:gd name="connsiteY2" fmla="*/ 17 h 10041"/>
              <a:gd name="connsiteX3" fmla="*/ 87 w 10428"/>
              <a:gd name="connsiteY3" fmla="*/ 10000 h 10041"/>
              <a:gd name="connsiteX0" fmla="*/ 0 w 10341"/>
              <a:gd name="connsiteY0" fmla="*/ 10000 h 10041"/>
              <a:gd name="connsiteX1" fmla="*/ 9894 w 10341"/>
              <a:gd name="connsiteY1" fmla="*/ 3296 h 10041"/>
              <a:gd name="connsiteX2" fmla="*/ 7028 w 10341"/>
              <a:gd name="connsiteY2" fmla="*/ 17 h 10041"/>
              <a:gd name="connsiteX3" fmla="*/ 0 w 10341"/>
              <a:gd name="connsiteY3" fmla="*/ 10000 h 10041"/>
              <a:gd name="connsiteX0" fmla="*/ 0 w 10341"/>
              <a:gd name="connsiteY0" fmla="*/ 10000 h 10000"/>
              <a:gd name="connsiteX1" fmla="*/ 9894 w 10341"/>
              <a:gd name="connsiteY1" fmla="*/ 3296 h 10000"/>
              <a:gd name="connsiteX2" fmla="*/ 7028 w 10341"/>
              <a:gd name="connsiteY2" fmla="*/ 17 h 10000"/>
              <a:gd name="connsiteX3" fmla="*/ 0 w 10341"/>
              <a:gd name="connsiteY3" fmla="*/ 10000 h 10000"/>
              <a:gd name="connsiteX0" fmla="*/ 0 w 10341"/>
              <a:gd name="connsiteY0" fmla="*/ 10000 h 10000"/>
              <a:gd name="connsiteX1" fmla="*/ 9894 w 10341"/>
              <a:gd name="connsiteY1" fmla="*/ 3296 h 10000"/>
              <a:gd name="connsiteX2" fmla="*/ 7028 w 10341"/>
              <a:gd name="connsiteY2" fmla="*/ 17 h 10000"/>
              <a:gd name="connsiteX3" fmla="*/ 0 w 10341"/>
              <a:gd name="connsiteY3" fmla="*/ 10000 h 10000"/>
              <a:gd name="connsiteX0" fmla="*/ 0 w 10252"/>
              <a:gd name="connsiteY0" fmla="*/ 9210 h 9210"/>
              <a:gd name="connsiteX1" fmla="*/ 9894 w 10252"/>
              <a:gd name="connsiteY1" fmla="*/ 2506 h 9210"/>
              <a:gd name="connsiteX2" fmla="*/ 6417 w 10252"/>
              <a:gd name="connsiteY2" fmla="*/ 17 h 9210"/>
              <a:gd name="connsiteX3" fmla="*/ 0 w 10252"/>
              <a:gd name="connsiteY3" fmla="*/ 9210 h 9210"/>
              <a:gd name="connsiteX0" fmla="*/ 0 w 9735"/>
              <a:gd name="connsiteY0" fmla="*/ 10018 h 10018"/>
              <a:gd name="connsiteX1" fmla="*/ 9651 w 9735"/>
              <a:gd name="connsiteY1" fmla="*/ 2739 h 10018"/>
              <a:gd name="connsiteX2" fmla="*/ 6259 w 9735"/>
              <a:gd name="connsiteY2" fmla="*/ 36 h 10018"/>
              <a:gd name="connsiteX3" fmla="*/ 0 w 9735"/>
              <a:gd name="connsiteY3" fmla="*/ 10018 h 10018"/>
              <a:gd name="connsiteX0" fmla="*/ 0 w 8173"/>
              <a:gd name="connsiteY0" fmla="*/ 10229 h 10229"/>
              <a:gd name="connsiteX1" fmla="*/ 8078 w 8173"/>
              <a:gd name="connsiteY1" fmla="*/ 3904 h 10229"/>
              <a:gd name="connsiteX2" fmla="*/ 6429 w 8173"/>
              <a:gd name="connsiteY2" fmla="*/ 265 h 10229"/>
              <a:gd name="connsiteX3" fmla="*/ 0 w 8173"/>
              <a:gd name="connsiteY3" fmla="*/ 10229 h 10229"/>
              <a:gd name="connsiteX0" fmla="*/ 0 w 10973"/>
              <a:gd name="connsiteY0" fmla="*/ 11977 h 11977"/>
              <a:gd name="connsiteX1" fmla="*/ 9884 w 10973"/>
              <a:gd name="connsiteY1" fmla="*/ 5794 h 11977"/>
              <a:gd name="connsiteX2" fmla="*/ 9613 w 10973"/>
              <a:gd name="connsiteY2" fmla="*/ 145 h 11977"/>
              <a:gd name="connsiteX3" fmla="*/ 0 w 10973"/>
              <a:gd name="connsiteY3" fmla="*/ 11977 h 11977"/>
              <a:gd name="connsiteX0" fmla="*/ 0 w 10973"/>
              <a:gd name="connsiteY0" fmla="*/ 11977 h 11977"/>
              <a:gd name="connsiteX1" fmla="*/ 9884 w 10973"/>
              <a:gd name="connsiteY1" fmla="*/ 5794 h 11977"/>
              <a:gd name="connsiteX2" fmla="*/ 9613 w 10973"/>
              <a:gd name="connsiteY2" fmla="*/ 145 h 11977"/>
              <a:gd name="connsiteX3" fmla="*/ 0 w 10973"/>
              <a:gd name="connsiteY3" fmla="*/ 11977 h 11977"/>
              <a:gd name="connsiteX0" fmla="*/ 0 w 10775"/>
              <a:gd name="connsiteY0" fmla="*/ 11832 h 11832"/>
              <a:gd name="connsiteX1" fmla="*/ 9884 w 10775"/>
              <a:gd name="connsiteY1" fmla="*/ 5649 h 11832"/>
              <a:gd name="connsiteX2" fmla="*/ 9613 w 10775"/>
              <a:gd name="connsiteY2" fmla="*/ 0 h 11832"/>
              <a:gd name="connsiteX3" fmla="*/ 0 w 10775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363" h="11832">
                <a:moveTo>
                  <a:pt x="0" y="11832"/>
                </a:moveTo>
                <a:cubicBezTo>
                  <a:pt x="4828" y="10905"/>
                  <a:pt x="7533" y="8960"/>
                  <a:pt x="9135" y="6988"/>
                </a:cubicBezTo>
                <a:cubicBezTo>
                  <a:pt x="10737" y="5016"/>
                  <a:pt x="10636" y="1898"/>
                  <a:pt x="9613" y="0"/>
                </a:cubicBezTo>
                <a:cubicBezTo>
                  <a:pt x="4222" y="2034"/>
                  <a:pt x="3286" y="7016"/>
                  <a:pt x="0" y="11832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8" name="Freeform 37"/>
          <xdr:cNvSpPr>
            <a:spLocks/>
          </xdr:cNvSpPr>
        </xdr:nvSpPr>
        <xdr:spPr bwMode="auto">
          <a:xfrm>
            <a:off x="1880380" y="1960138"/>
            <a:ext cx="313283" cy="218860"/>
          </a:xfrm>
          <a:custGeom>
            <a:avLst/>
            <a:gdLst>
              <a:gd name="T0" fmla="*/ 6 w 84"/>
              <a:gd name="T1" fmla="*/ 18 h 58"/>
              <a:gd name="T2" fmla="*/ 80 w 84"/>
              <a:gd name="T3" fmla="*/ 22 h 58"/>
              <a:gd name="T4" fmla="*/ 0 w 84"/>
              <a:gd name="T5" fmla="*/ 21 h 58"/>
              <a:gd name="T6" fmla="*/ 6 w 84"/>
              <a:gd name="T7" fmla="*/ 18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4" h="58">
                <a:moveTo>
                  <a:pt x="6" y="18"/>
                </a:moveTo>
                <a:cubicBezTo>
                  <a:pt x="18" y="19"/>
                  <a:pt x="84" y="0"/>
                  <a:pt x="80" y="22"/>
                </a:cubicBezTo>
                <a:cubicBezTo>
                  <a:pt x="72" y="58"/>
                  <a:pt x="12" y="28"/>
                  <a:pt x="0" y="21"/>
                </a:cubicBezTo>
                <a:lnTo>
                  <a:pt x="6" y="18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9" name="Freeform 38"/>
          <xdr:cNvSpPr>
            <a:spLocks/>
          </xdr:cNvSpPr>
        </xdr:nvSpPr>
        <xdr:spPr bwMode="auto">
          <a:xfrm rot="21299585">
            <a:off x="2084850" y="1392073"/>
            <a:ext cx="226619" cy="233236"/>
          </a:xfrm>
          <a:custGeom>
            <a:avLst/>
            <a:gdLst>
              <a:gd name="T0" fmla="*/ 4 w 123"/>
              <a:gd name="T1" fmla="*/ 82 h 89"/>
              <a:gd name="T2" fmla="*/ 70 w 123"/>
              <a:gd name="T3" fmla="*/ 7 h 89"/>
              <a:gd name="T4" fmla="*/ 0 w 123"/>
              <a:gd name="T5" fmla="*/ 89 h 89"/>
              <a:gd name="T6" fmla="*/ 4 w 123"/>
              <a:gd name="T7" fmla="*/ 82 h 89"/>
              <a:gd name="connsiteX0" fmla="*/ 1119 w 6958"/>
              <a:gd name="connsiteY0" fmla="*/ 5671 h 9315"/>
              <a:gd name="connsiteX1" fmla="*/ 5691 w 6958"/>
              <a:gd name="connsiteY1" fmla="*/ 102 h 9315"/>
              <a:gd name="connsiteX2" fmla="*/ 0 w 6958"/>
              <a:gd name="connsiteY2" fmla="*/ 9315 h 9315"/>
              <a:gd name="connsiteX3" fmla="*/ 1119 w 6958"/>
              <a:gd name="connsiteY3" fmla="*/ 5671 h 9315"/>
              <a:gd name="connsiteX0" fmla="*/ 213 w 8777"/>
              <a:gd name="connsiteY0" fmla="*/ 6087 h 8399"/>
              <a:gd name="connsiteX1" fmla="*/ 6784 w 8777"/>
              <a:gd name="connsiteY1" fmla="*/ 109 h 8399"/>
              <a:gd name="connsiteX2" fmla="*/ 0 w 8777"/>
              <a:gd name="connsiteY2" fmla="*/ 8399 h 8399"/>
              <a:gd name="connsiteX3" fmla="*/ 213 w 8777"/>
              <a:gd name="connsiteY3" fmla="*/ 6087 h 8399"/>
              <a:gd name="connsiteX0" fmla="*/ 1182 w 10000"/>
              <a:gd name="connsiteY0" fmla="*/ 6959 h 10005"/>
              <a:gd name="connsiteX1" fmla="*/ 7729 w 10000"/>
              <a:gd name="connsiteY1" fmla="*/ 135 h 10005"/>
              <a:gd name="connsiteX2" fmla="*/ 0 w 10000"/>
              <a:gd name="connsiteY2" fmla="*/ 10005 h 10005"/>
              <a:gd name="connsiteX3" fmla="*/ 1182 w 10000"/>
              <a:gd name="connsiteY3" fmla="*/ 6959 h 10005"/>
              <a:gd name="connsiteX0" fmla="*/ 0 w 10000"/>
              <a:gd name="connsiteY0" fmla="*/ 9870 h 9870"/>
              <a:gd name="connsiteX1" fmla="*/ 7729 w 10000"/>
              <a:gd name="connsiteY1" fmla="*/ 0 h 9870"/>
              <a:gd name="connsiteX2" fmla="*/ 0 w 10000"/>
              <a:gd name="connsiteY2" fmla="*/ 9870 h 9870"/>
              <a:gd name="connsiteX0" fmla="*/ 0 w 10000"/>
              <a:gd name="connsiteY0" fmla="*/ 10084 h 10084"/>
              <a:gd name="connsiteX1" fmla="*/ 7729 w 10000"/>
              <a:gd name="connsiteY1" fmla="*/ 84 h 10084"/>
              <a:gd name="connsiteX2" fmla="*/ 0 w 10000"/>
              <a:gd name="connsiteY2" fmla="*/ 10084 h 10084"/>
              <a:gd name="connsiteX0" fmla="*/ 0 w 10000"/>
              <a:gd name="connsiteY0" fmla="*/ 10000 h 10000"/>
              <a:gd name="connsiteX1" fmla="*/ 7729 w 10000"/>
              <a:gd name="connsiteY1" fmla="*/ 0 h 10000"/>
              <a:gd name="connsiteX2" fmla="*/ 0 w 10000"/>
              <a:gd name="connsiteY2" fmla="*/ 10000 h 10000"/>
              <a:gd name="connsiteX0" fmla="*/ 539 w 10539"/>
              <a:gd name="connsiteY0" fmla="*/ 10000 h 10000"/>
              <a:gd name="connsiteX1" fmla="*/ 8268 w 10539"/>
              <a:gd name="connsiteY1" fmla="*/ 0 h 10000"/>
              <a:gd name="connsiteX2" fmla="*/ 539 w 10539"/>
              <a:gd name="connsiteY2" fmla="*/ 10000 h 10000"/>
              <a:gd name="connsiteX0" fmla="*/ 539 w 10572"/>
              <a:gd name="connsiteY0" fmla="*/ 10000 h 10241"/>
              <a:gd name="connsiteX1" fmla="*/ 8268 w 10572"/>
              <a:gd name="connsiteY1" fmla="*/ 0 h 10241"/>
              <a:gd name="connsiteX2" fmla="*/ 539 w 10572"/>
              <a:gd name="connsiteY2" fmla="*/ 10000 h 10241"/>
              <a:gd name="connsiteX0" fmla="*/ 539 w 9200"/>
              <a:gd name="connsiteY0" fmla="*/ 10000 h 10447"/>
              <a:gd name="connsiteX1" fmla="*/ 8268 w 9200"/>
              <a:gd name="connsiteY1" fmla="*/ 0 h 10447"/>
              <a:gd name="connsiteX2" fmla="*/ 539 w 9200"/>
              <a:gd name="connsiteY2" fmla="*/ 10000 h 10447"/>
              <a:gd name="connsiteX0" fmla="*/ 586 w 10000"/>
              <a:gd name="connsiteY0" fmla="*/ 9146 h 9604"/>
              <a:gd name="connsiteX1" fmla="*/ 8987 w 10000"/>
              <a:gd name="connsiteY1" fmla="*/ 0 h 9604"/>
              <a:gd name="connsiteX2" fmla="*/ 586 w 10000"/>
              <a:gd name="connsiteY2" fmla="*/ 9146 h 9604"/>
              <a:gd name="connsiteX0" fmla="*/ 127 w 9541"/>
              <a:gd name="connsiteY0" fmla="*/ 9523 h 10000"/>
              <a:gd name="connsiteX1" fmla="*/ 8528 w 9541"/>
              <a:gd name="connsiteY1" fmla="*/ 0 h 10000"/>
              <a:gd name="connsiteX2" fmla="*/ 127 w 9541"/>
              <a:gd name="connsiteY2" fmla="*/ 9523 h 10000"/>
              <a:gd name="connsiteX0" fmla="*/ 133 w 10025"/>
              <a:gd name="connsiteY0" fmla="*/ 9523 h 9548"/>
              <a:gd name="connsiteX1" fmla="*/ 8938 w 10025"/>
              <a:gd name="connsiteY1" fmla="*/ 0 h 9548"/>
              <a:gd name="connsiteX2" fmla="*/ 133 w 10025"/>
              <a:gd name="connsiteY2" fmla="*/ 9523 h 9548"/>
              <a:gd name="connsiteX0" fmla="*/ 133 w 9950"/>
              <a:gd name="connsiteY0" fmla="*/ 9974 h 10368"/>
              <a:gd name="connsiteX1" fmla="*/ 8916 w 9950"/>
              <a:gd name="connsiteY1" fmla="*/ 0 h 10368"/>
              <a:gd name="connsiteX2" fmla="*/ 133 w 9950"/>
              <a:gd name="connsiteY2" fmla="*/ 9974 h 10368"/>
              <a:gd name="connsiteX0" fmla="*/ 134 w 9178"/>
              <a:gd name="connsiteY0" fmla="*/ 9620 h 10028"/>
              <a:gd name="connsiteX1" fmla="*/ 8961 w 9178"/>
              <a:gd name="connsiteY1" fmla="*/ 0 h 10028"/>
              <a:gd name="connsiteX2" fmla="*/ 134 w 9178"/>
              <a:gd name="connsiteY2" fmla="*/ 9620 h 10028"/>
              <a:gd name="connsiteX0" fmla="*/ 144 w 10052"/>
              <a:gd name="connsiteY0" fmla="*/ 8793 h 9267"/>
              <a:gd name="connsiteX1" fmla="*/ 9818 w 10052"/>
              <a:gd name="connsiteY1" fmla="*/ 0 h 9267"/>
              <a:gd name="connsiteX2" fmla="*/ 144 w 10052"/>
              <a:gd name="connsiteY2" fmla="*/ 8793 h 9267"/>
              <a:gd name="connsiteX0" fmla="*/ 282 w 10139"/>
              <a:gd name="connsiteY0" fmla="*/ 9489 h 10001"/>
              <a:gd name="connsiteX1" fmla="*/ 9906 w 10139"/>
              <a:gd name="connsiteY1" fmla="*/ 0 h 10001"/>
              <a:gd name="connsiteX2" fmla="*/ 282 w 10139"/>
              <a:gd name="connsiteY2" fmla="*/ 9489 h 10001"/>
              <a:gd name="connsiteX0" fmla="*/ 282 w 10095"/>
              <a:gd name="connsiteY0" fmla="*/ 9489 h 9715"/>
              <a:gd name="connsiteX1" fmla="*/ 9906 w 10095"/>
              <a:gd name="connsiteY1" fmla="*/ 0 h 9715"/>
              <a:gd name="connsiteX2" fmla="*/ 282 w 10095"/>
              <a:gd name="connsiteY2" fmla="*/ 9489 h 9715"/>
              <a:gd name="connsiteX0" fmla="*/ 249 w 9970"/>
              <a:gd name="connsiteY0" fmla="*/ 9767 h 10000"/>
              <a:gd name="connsiteX1" fmla="*/ 9783 w 9970"/>
              <a:gd name="connsiteY1" fmla="*/ 0 h 10000"/>
              <a:gd name="connsiteX2" fmla="*/ 249 w 9970"/>
              <a:gd name="connsiteY2" fmla="*/ 9767 h 10000"/>
              <a:gd name="connsiteX0" fmla="*/ 250 w 9812"/>
              <a:gd name="connsiteY0" fmla="*/ 9767 h 10126"/>
              <a:gd name="connsiteX1" fmla="*/ 9812 w 9812"/>
              <a:gd name="connsiteY1" fmla="*/ 0 h 10126"/>
              <a:gd name="connsiteX2" fmla="*/ 250 w 9812"/>
              <a:gd name="connsiteY2" fmla="*/ 9767 h 101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812" h="10126">
                <a:moveTo>
                  <a:pt x="250" y="9767"/>
                </a:moveTo>
                <a:cubicBezTo>
                  <a:pt x="-1439" y="2513"/>
                  <a:pt x="5874" y="3410"/>
                  <a:pt x="9812" y="0"/>
                </a:cubicBezTo>
                <a:cubicBezTo>
                  <a:pt x="8794" y="10306"/>
                  <a:pt x="2521" y="10769"/>
                  <a:pt x="250" y="97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0" name="Freeform 39"/>
          <xdr:cNvSpPr>
            <a:spLocks/>
          </xdr:cNvSpPr>
        </xdr:nvSpPr>
        <xdr:spPr bwMode="auto">
          <a:xfrm>
            <a:off x="2041768" y="1722390"/>
            <a:ext cx="227842" cy="209415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1" name="Freeform 40"/>
          <xdr:cNvSpPr>
            <a:spLocks/>
          </xdr:cNvSpPr>
        </xdr:nvSpPr>
        <xdr:spPr bwMode="auto">
          <a:xfrm>
            <a:off x="1641073" y="1692416"/>
            <a:ext cx="191840" cy="239390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2" name="Freeform 41"/>
          <xdr:cNvSpPr>
            <a:spLocks/>
          </xdr:cNvSpPr>
        </xdr:nvSpPr>
        <xdr:spPr bwMode="auto">
          <a:xfrm>
            <a:off x="1832913" y="1569641"/>
            <a:ext cx="189869" cy="228303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3" name="Freeform 43"/>
          <xdr:cNvSpPr>
            <a:spLocks/>
          </xdr:cNvSpPr>
        </xdr:nvSpPr>
        <xdr:spPr bwMode="auto">
          <a:xfrm>
            <a:off x="1504229" y="1349473"/>
            <a:ext cx="315254" cy="362166"/>
          </a:xfrm>
          <a:custGeom>
            <a:avLst/>
            <a:gdLst>
              <a:gd name="T0" fmla="*/ 16 w 83"/>
              <a:gd name="T1" fmla="*/ 84 h 96"/>
              <a:gd name="T2" fmla="*/ 47 w 83"/>
              <a:gd name="T3" fmla="*/ 19 h 96"/>
              <a:gd name="T4" fmla="*/ 1 w 83"/>
              <a:gd name="T5" fmla="*/ 91 h 96"/>
              <a:gd name="T6" fmla="*/ 16 w 83"/>
              <a:gd name="T7" fmla="*/ 84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3" h="96">
                <a:moveTo>
                  <a:pt x="16" y="84"/>
                </a:moveTo>
                <a:cubicBezTo>
                  <a:pt x="22" y="80"/>
                  <a:pt x="83" y="49"/>
                  <a:pt x="47" y="19"/>
                </a:cubicBezTo>
                <a:cubicBezTo>
                  <a:pt x="26" y="0"/>
                  <a:pt x="0" y="86"/>
                  <a:pt x="1" y="91"/>
                </a:cubicBezTo>
                <a:cubicBezTo>
                  <a:pt x="1" y="96"/>
                  <a:pt x="6" y="90"/>
                  <a:pt x="16" y="84"/>
                </a:cubicBez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4" name="Freeform 44"/>
          <xdr:cNvSpPr>
            <a:spLocks/>
          </xdr:cNvSpPr>
        </xdr:nvSpPr>
        <xdr:spPr bwMode="auto">
          <a:xfrm>
            <a:off x="1365764" y="657797"/>
            <a:ext cx="294296" cy="324388"/>
          </a:xfrm>
          <a:custGeom>
            <a:avLst/>
            <a:gdLst>
              <a:gd name="T0" fmla="*/ 13 w 79"/>
              <a:gd name="T1" fmla="*/ 77 h 86"/>
              <a:gd name="T2" fmla="*/ 33 w 79"/>
              <a:gd name="T3" fmla="*/ 13 h 86"/>
              <a:gd name="T4" fmla="*/ 21 w 79"/>
              <a:gd name="T5" fmla="*/ 86 h 86"/>
              <a:gd name="T6" fmla="*/ 13 w 79"/>
              <a:gd name="T7" fmla="*/ 77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9" h="86">
                <a:moveTo>
                  <a:pt x="13" y="77"/>
                </a:moveTo>
                <a:cubicBezTo>
                  <a:pt x="10" y="66"/>
                  <a:pt x="0" y="0"/>
                  <a:pt x="33" y="13"/>
                </a:cubicBezTo>
                <a:cubicBezTo>
                  <a:pt x="79" y="31"/>
                  <a:pt x="39" y="76"/>
                  <a:pt x="21" y="86"/>
                </a:cubicBezTo>
                <a:cubicBezTo>
                  <a:pt x="21" y="86"/>
                  <a:pt x="16" y="84"/>
                  <a:pt x="13" y="7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5" name="Freeform 45"/>
          <xdr:cNvSpPr>
            <a:spLocks/>
          </xdr:cNvSpPr>
        </xdr:nvSpPr>
        <xdr:spPr bwMode="auto">
          <a:xfrm rot="576951">
            <a:off x="1469168" y="1023662"/>
            <a:ext cx="237336" cy="266080"/>
          </a:xfrm>
          <a:custGeom>
            <a:avLst/>
            <a:gdLst>
              <a:gd name="T0" fmla="*/ 5 w 65"/>
              <a:gd name="T1" fmla="*/ 71 h 71"/>
              <a:gd name="T2" fmla="*/ 55 w 65"/>
              <a:gd name="T3" fmla="*/ 4 h 71"/>
              <a:gd name="T4" fmla="*/ 0 w 65"/>
              <a:gd name="T5" fmla="*/ 60 h 71"/>
              <a:gd name="T6" fmla="*/ 5 w 65"/>
              <a:gd name="T7" fmla="*/ 71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1">
                <a:moveTo>
                  <a:pt x="5" y="71"/>
                </a:moveTo>
                <a:cubicBezTo>
                  <a:pt x="20" y="52"/>
                  <a:pt x="65" y="41"/>
                  <a:pt x="55" y="4"/>
                </a:cubicBezTo>
                <a:cubicBezTo>
                  <a:pt x="5" y="0"/>
                  <a:pt x="2" y="22"/>
                  <a:pt x="0" y="60"/>
                </a:cubicBezTo>
                <a:lnTo>
                  <a:pt x="5" y="71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6" name="Freeform 46"/>
          <xdr:cNvSpPr>
            <a:spLocks/>
          </xdr:cNvSpPr>
        </xdr:nvSpPr>
        <xdr:spPr bwMode="auto">
          <a:xfrm>
            <a:off x="1126458" y="1353795"/>
            <a:ext cx="267786" cy="247192"/>
          </a:xfrm>
          <a:custGeom>
            <a:avLst/>
            <a:gdLst>
              <a:gd name="T0" fmla="*/ 69 w 72"/>
              <a:gd name="T1" fmla="*/ 30 h 66"/>
              <a:gd name="T2" fmla="*/ 5 w 72"/>
              <a:gd name="T3" fmla="*/ 4 h 66"/>
              <a:gd name="T4" fmla="*/ 72 w 72"/>
              <a:gd name="T5" fmla="*/ 32 h 66"/>
              <a:gd name="T6" fmla="*/ 69 w 72"/>
              <a:gd name="T7" fmla="*/ 3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66">
                <a:moveTo>
                  <a:pt x="69" y="30"/>
                </a:moveTo>
                <a:cubicBezTo>
                  <a:pt x="52" y="18"/>
                  <a:pt x="30" y="0"/>
                  <a:pt x="5" y="4"/>
                </a:cubicBezTo>
                <a:cubicBezTo>
                  <a:pt x="0" y="47"/>
                  <a:pt x="58" y="66"/>
                  <a:pt x="72" y="32"/>
                </a:cubicBezTo>
                <a:lnTo>
                  <a:pt x="69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7" name="Freeform 47"/>
          <xdr:cNvSpPr>
            <a:spLocks/>
          </xdr:cNvSpPr>
        </xdr:nvSpPr>
        <xdr:spPr bwMode="auto">
          <a:xfrm>
            <a:off x="1060004" y="867212"/>
            <a:ext cx="248799" cy="237748"/>
          </a:xfrm>
          <a:custGeom>
            <a:avLst/>
            <a:gdLst>
              <a:gd name="T0" fmla="*/ 67 w 68"/>
              <a:gd name="T1" fmla="*/ 48 h 62"/>
              <a:gd name="T2" fmla="*/ 8 w 68"/>
              <a:gd name="T3" fmla="*/ 5 h 62"/>
              <a:gd name="T4" fmla="*/ 66 w 68"/>
              <a:gd name="T5" fmla="*/ 62 h 62"/>
              <a:gd name="T6" fmla="*/ 67 w 68"/>
              <a:gd name="T7" fmla="*/ 48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62">
                <a:moveTo>
                  <a:pt x="67" y="48"/>
                </a:moveTo>
                <a:cubicBezTo>
                  <a:pt x="68" y="15"/>
                  <a:pt x="38" y="0"/>
                  <a:pt x="8" y="5"/>
                </a:cubicBezTo>
                <a:cubicBezTo>
                  <a:pt x="0" y="40"/>
                  <a:pt x="39" y="58"/>
                  <a:pt x="66" y="62"/>
                </a:cubicBezTo>
                <a:lnTo>
                  <a:pt x="67" y="48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8" name="Freeform 49"/>
          <xdr:cNvSpPr>
            <a:spLocks/>
          </xdr:cNvSpPr>
        </xdr:nvSpPr>
        <xdr:spPr bwMode="auto">
          <a:xfrm>
            <a:off x="1327790" y="998060"/>
            <a:ext cx="256323" cy="1256492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9" name="Freeform 50"/>
          <xdr:cNvSpPr>
            <a:spLocks/>
          </xdr:cNvSpPr>
        </xdr:nvSpPr>
        <xdr:spPr bwMode="auto">
          <a:xfrm rot="233535">
            <a:off x="1041017" y="892532"/>
            <a:ext cx="113921" cy="258278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0" name="Freeform 50"/>
          <xdr:cNvSpPr>
            <a:spLocks/>
          </xdr:cNvSpPr>
        </xdr:nvSpPr>
        <xdr:spPr bwMode="auto">
          <a:xfrm rot="21366465" flipH="1">
            <a:off x="2245881" y="1376192"/>
            <a:ext cx="87801" cy="216793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1" name="Freeform 49"/>
          <xdr:cNvSpPr>
            <a:spLocks/>
          </xdr:cNvSpPr>
        </xdr:nvSpPr>
        <xdr:spPr bwMode="auto">
          <a:xfrm rot="3574825">
            <a:off x="1751139" y="1578699"/>
            <a:ext cx="206530" cy="667032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3030" h="10205">
                <a:moveTo>
                  <a:pt x="13030" y="10205"/>
                </a:moveTo>
                <a:cubicBezTo>
                  <a:pt x="-844" y="9738"/>
                  <a:pt x="11133" y="1343"/>
                  <a:pt x="0" y="0"/>
                </a:cubicBezTo>
                <a:cubicBezTo>
                  <a:pt x="15687" y="1132"/>
                  <a:pt x="1171" y="9279"/>
                  <a:pt x="13030" y="1020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2" name="Freeform 49"/>
          <xdr:cNvSpPr>
            <a:spLocks/>
          </xdr:cNvSpPr>
        </xdr:nvSpPr>
        <xdr:spPr bwMode="auto">
          <a:xfrm rot="14946646">
            <a:off x="2264817" y="1848246"/>
            <a:ext cx="149399" cy="372906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1812" y="8181"/>
                  <a:pt x="13989" y="2696"/>
                  <a:pt x="0" y="0"/>
                </a:cubicBezTo>
                <a:cubicBezTo>
                  <a:pt x="14668" y="2474"/>
                  <a:pt x="5542" y="8279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3" name="Freeform 49"/>
          <xdr:cNvSpPr>
            <a:spLocks/>
          </xdr:cNvSpPr>
        </xdr:nvSpPr>
        <xdr:spPr bwMode="auto">
          <a:xfrm rot="4966314">
            <a:off x="3094678" y="1315999"/>
            <a:ext cx="257965" cy="1250579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4" name="Freeform 50"/>
          <xdr:cNvSpPr>
            <a:spLocks/>
          </xdr:cNvSpPr>
        </xdr:nvSpPr>
        <xdr:spPr bwMode="auto">
          <a:xfrm rot="20556234" flipH="1">
            <a:off x="4023136" y="1521482"/>
            <a:ext cx="104310" cy="183781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65" name="Group 164"/>
          <xdr:cNvGrpSpPr/>
        </xdr:nvGrpSpPr>
        <xdr:grpSpPr>
          <a:xfrm>
            <a:off x="2630065" y="1526251"/>
            <a:ext cx="369039" cy="355678"/>
            <a:chOff x="2767203" y="3610707"/>
            <a:chExt cx="369039" cy="346386"/>
          </a:xfrm>
        </xdr:grpSpPr>
        <xdr:grpSp>
          <xdr:nvGrpSpPr>
            <xdr:cNvPr id="188" name="Group 187"/>
            <xdr:cNvGrpSpPr/>
          </xdr:nvGrpSpPr>
          <xdr:grpSpPr>
            <a:xfrm>
              <a:off x="2767203" y="3610707"/>
              <a:ext cx="369039" cy="346386"/>
              <a:chOff x="2789505" y="3698987"/>
              <a:chExt cx="374615" cy="355679"/>
            </a:xfrm>
            <a:solidFill>
              <a:schemeClr val="accent6">
                <a:lumMod val="50000"/>
              </a:schemeClr>
            </a:solidFill>
          </xdr:grpSpPr>
          <xdr:sp macro="" textlink="">
            <xdr:nvSpPr>
              <xdr:cNvPr id="190" name="Freeform 10"/>
              <xdr:cNvSpPr>
                <a:spLocks/>
              </xdr:cNvSpPr>
            </xdr:nvSpPr>
            <xdr:spPr bwMode="auto">
              <a:xfrm rot="13383097">
                <a:off x="2886187" y="3707610"/>
                <a:ext cx="141782" cy="124442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6776"/>
                  <a:gd name="connsiteX1" fmla="*/ 7399 w 7772"/>
                  <a:gd name="connsiteY1" fmla="*/ 6279 h 6776"/>
                  <a:gd name="connsiteX2" fmla="*/ 225 w 7772"/>
                  <a:gd name="connsiteY2" fmla="*/ 0 h 6776"/>
                  <a:gd name="connsiteX3" fmla="*/ 769 w 7772"/>
                  <a:gd name="connsiteY3" fmla="*/ 1860 h 6776"/>
                  <a:gd name="connsiteX0" fmla="*/ 989 w 9888"/>
                  <a:gd name="connsiteY0" fmla="*/ 2745 h 11368"/>
                  <a:gd name="connsiteX1" fmla="*/ 9520 w 9888"/>
                  <a:gd name="connsiteY1" fmla="*/ 9267 h 11368"/>
                  <a:gd name="connsiteX2" fmla="*/ 290 w 9888"/>
                  <a:gd name="connsiteY2" fmla="*/ 0 h 11368"/>
                  <a:gd name="connsiteX3" fmla="*/ 989 w 9888"/>
                  <a:gd name="connsiteY3" fmla="*/ 2745 h 11368"/>
                  <a:gd name="connsiteX0" fmla="*/ 1401 w 10032"/>
                  <a:gd name="connsiteY0" fmla="*/ 4348 h 10151"/>
                  <a:gd name="connsiteX1" fmla="*/ 10029 w 10032"/>
                  <a:gd name="connsiteY1" fmla="*/ 10085 h 10151"/>
                  <a:gd name="connsiteX2" fmla="*/ 217 w 10032"/>
                  <a:gd name="connsiteY2" fmla="*/ 0 h 10151"/>
                  <a:gd name="connsiteX3" fmla="*/ 1401 w 10032"/>
                  <a:gd name="connsiteY3" fmla="*/ 4348 h 10151"/>
                  <a:gd name="connsiteX0" fmla="*/ 1401 w 10364"/>
                  <a:gd name="connsiteY0" fmla="*/ 4348 h 11792"/>
                  <a:gd name="connsiteX1" fmla="*/ 10029 w 10364"/>
                  <a:gd name="connsiteY1" fmla="*/ 10085 h 11792"/>
                  <a:gd name="connsiteX2" fmla="*/ 217 w 10364"/>
                  <a:gd name="connsiteY2" fmla="*/ 0 h 11792"/>
                  <a:gd name="connsiteX3" fmla="*/ 1401 w 10364"/>
                  <a:gd name="connsiteY3" fmla="*/ 4348 h 11792"/>
                  <a:gd name="connsiteX0" fmla="*/ 1633 w 9614"/>
                  <a:gd name="connsiteY0" fmla="*/ 4446 h 10741"/>
                  <a:gd name="connsiteX1" fmla="*/ 9234 w 9614"/>
                  <a:gd name="connsiteY1" fmla="*/ 8865 h 10741"/>
                  <a:gd name="connsiteX2" fmla="*/ 449 w 9614"/>
                  <a:gd name="connsiteY2" fmla="*/ 98 h 10741"/>
                  <a:gd name="connsiteX3" fmla="*/ 1633 w 9614"/>
                  <a:gd name="connsiteY3" fmla="*/ 4446 h 10741"/>
                  <a:gd name="connsiteX0" fmla="*/ 550 w 10390"/>
                  <a:gd name="connsiteY0" fmla="*/ 1588 h 8745"/>
                  <a:gd name="connsiteX1" fmla="*/ 10389 w 10390"/>
                  <a:gd name="connsiteY1" fmla="*/ 8742 h 8745"/>
                  <a:gd name="connsiteX2" fmla="*/ 1251 w 10390"/>
                  <a:gd name="connsiteY2" fmla="*/ 580 h 8745"/>
                  <a:gd name="connsiteX3" fmla="*/ 550 w 10390"/>
                  <a:gd name="connsiteY3" fmla="*/ 1588 h 8745"/>
                  <a:gd name="connsiteX0" fmla="*/ 529 w 10518"/>
                  <a:gd name="connsiteY0" fmla="*/ 1817 h 11145"/>
                  <a:gd name="connsiteX1" fmla="*/ 9999 w 10518"/>
                  <a:gd name="connsiteY1" fmla="*/ 9998 h 11145"/>
                  <a:gd name="connsiteX2" fmla="*/ 1204 w 10518"/>
                  <a:gd name="connsiteY2" fmla="*/ 664 h 11145"/>
                  <a:gd name="connsiteX3" fmla="*/ 529 w 10518"/>
                  <a:gd name="connsiteY3" fmla="*/ 1817 h 11145"/>
                  <a:gd name="connsiteX0" fmla="*/ 567 w 11206"/>
                  <a:gd name="connsiteY0" fmla="*/ 1920 h 12540"/>
                  <a:gd name="connsiteX1" fmla="*/ 10710 w 11206"/>
                  <a:gd name="connsiteY1" fmla="*/ 11488 h 12540"/>
                  <a:gd name="connsiteX2" fmla="*/ 1242 w 11206"/>
                  <a:gd name="connsiteY2" fmla="*/ 767 h 12540"/>
                  <a:gd name="connsiteX3" fmla="*/ 567 w 11206"/>
                  <a:gd name="connsiteY3" fmla="*/ 1920 h 1254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11206" h="12540">
                    <a:moveTo>
                      <a:pt x="567" y="1920"/>
                    </a:moveTo>
                    <a:cubicBezTo>
                      <a:pt x="993" y="3044"/>
                      <a:pt x="7810" y="16313"/>
                      <a:pt x="10710" y="11488"/>
                    </a:cubicBezTo>
                    <a:cubicBezTo>
                      <a:pt x="13610" y="6663"/>
                      <a:pt x="2932" y="2362"/>
                      <a:pt x="1242" y="767"/>
                    </a:cubicBezTo>
                    <a:cubicBezTo>
                      <a:pt x="-448" y="-828"/>
                      <a:pt x="-141" y="313"/>
                      <a:pt x="567" y="1920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1" name="Freeform 10"/>
              <xdr:cNvSpPr>
                <a:spLocks/>
              </xdr:cNvSpPr>
            </xdr:nvSpPr>
            <xdr:spPr bwMode="auto">
              <a:xfrm rot="16410178">
                <a:off x="2964223" y="3722946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2" name="Freeform 10"/>
              <xdr:cNvSpPr>
                <a:spLocks/>
              </xdr:cNvSpPr>
            </xdr:nvSpPr>
            <xdr:spPr bwMode="auto">
              <a:xfrm rot="11163762">
                <a:off x="2808648" y="3745171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3" name="Freeform 10"/>
              <xdr:cNvSpPr>
                <a:spLocks/>
              </xdr:cNvSpPr>
            </xdr:nvSpPr>
            <xdr:spPr bwMode="auto">
              <a:xfrm rot="19175370">
                <a:off x="2992194" y="3806737"/>
                <a:ext cx="171926" cy="106635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4" name="Freeform 10"/>
              <xdr:cNvSpPr>
                <a:spLocks/>
              </xdr:cNvSpPr>
            </xdr:nvSpPr>
            <xdr:spPr bwMode="auto">
              <a:xfrm rot="2771110">
                <a:off x="2920543" y="3921554"/>
                <a:ext cx="141782" cy="124442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6776"/>
                  <a:gd name="connsiteX1" fmla="*/ 7399 w 7772"/>
                  <a:gd name="connsiteY1" fmla="*/ 6279 h 6776"/>
                  <a:gd name="connsiteX2" fmla="*/ 225 w 7772"/>
                  <a:gd name="connsiteY2" fmla="*/ 0 h 6776"/>
                  <a:gd name="connsiteX3" fmla="*/ 769 w 7772"/>
                  <a:gd name="connsiteY3" fmla="*/ 1860 h 6776"/>
                  <a:gd name="connsiteX0" fmla="*/ 989 w 9888"/>
                  <a:gd name="connsiteY0" fmla="*/ 2745 h 11368"/>
                  <a:gd name="connsiteX1" fmla="*/ 9520 w 9888"/>
                  <a:gd name="connsiteY1" fmla="*/ 9267 h 11368"/>
                  <a:gd name="connsiteX2" fmla="*/ 290 w 9888"/>
                  <a:gd name="connsiteY2" fmla="*/ 0 h 11368"/>
                  <a:gd name="connsiteX3" fmla="*/ 989 w 9888"/>
                  <a:gd name="connsiteY3" fmla="*/ 2745 h 11368"/>
                  <a:gd name="connsiteX0" fmla="*/ 1401 w 10032"/>
                  <a:gd name="connsiteY0" fmla="*/ 4348 h 10151"/>
                  <a:gd name="connsiteX1" fmla="*/ 10029 w 10032"/>
                  <a:gd name="connsiteY1" fmla="*/ 10085 h 10151"/>
                  <a:gd name="connsiteX2" fmla="*/ 217 w 10032"/>
                  <a:gd name="connsiteY2" fmla="*/ 0 h 10151"/>
                  <a:gd name="connsiteX3" fmla="*/ 1401 w 10032"/>
                  <a:gd name="connsiteY3" fmla="*/ 4348 h 10151"/>
                  <a:gd name="connsiteX0" fmla="*/ 1401 w 10364"/>
                  <a:gd name="connsiteY0" fmla="*/ 4348 h 11792"/>
                  <a:gd name="connsiteX1" fmla="*/ 10029 w 10364"/>
                  <a:gd name="connsiteY1" fmla="*/ 10085 h 11792"/>
                  <a:gd name="connsiteX2" fmla="*/ 217 w 10364"/>
                  <a:gd name="connsiteY2" fmla="*/ 0 h 11792"/>
                  <a:gd name="connsiteX3" fmla="*/ 1401 w 10364"/>
                  <a:gd name="connsiteY3" fmla="*/ 4348 h 11792"/>
                  <a:gd name="connsiteX0" fmla="*/ 1633 w 9614"/>
                  <a:gd name="connsiteY0" fmla="*/ 4446 h 10741"/>
                  <a:gd name="connsiteX1" fmla="*/ 9234 w 9614"/>
                  <a:gd name="connsiteY1" fmla="*/ 8865 h 10741"/>
                  <a:gd name="connsiteX2" fmla="*/ 449 w 9614"/>
                  <a:gd name="connsiteY2" fmla="*/ 98 h 10741"/>
                  <a:gd name="connsiteX3" fmla="*/ 1633 w 9614"/>
                  <a:gd name="connsiteY3" fmla="*/ 4446 h 10741"/>
                  <a:gd name="connsiteX0" fmla="*/ 550 w 10390"/>
                  <a:gd name="connsiteY0" fmla="*/ 1588 h 8745"/>
                  <a:gd name="connsiteX1" fmla="*/ 10389 w 10390"/>
                  <a:gd name="connsiteY1" fmla="*/ 8742 h 8745"/>
                  <a:gd name="connsiteX2" fmla="*/ 1251 w 10390"/>
                  <a:gd name="connsiteY2" fmla="*/ 580 h 8745"/>
                  <a:gd name="connsiteX3" fmla="*/ 550 w 10390"/>
                  <a:gd name="connsiteY3" fmla="*/ 1588 h 8745"/>
                  <a:gd name="connsiteX0" fmla="*/ 529 w 10518"/>
                  <a:gd name="connsiteY0" fmla="*/ 1817 h 11145"/>
                  <a:gd name="connsiteX1" fmla="*/ 9999 w 10518"/>
                  <a:gd name="connsiteY1" fmla="*/ 9998 h 11145"/>
                  <a:gd name="connsiteX2" fmla="*/ 1204 w 10518"/>
                  <a:gd name="connsiteY2" fmla="*/ 664 h 11145"/>
                  <a:gd name="connsiteX3" fmla="*/ 529 w 10518"/>
                  <a:gd name="connsiteY3" fmla="*/ 1817 h 11145"/>
                  <a:gd name="connsiteX0" fmla="*/ 567 w 11206"/>
                  <a:gd name="connsiteY0" fmla="*/ 1920 h 12540"/>
                  <a:gd name="connsiteX1" fmla="*/ 10710 w 11206"/>
                  <a:gd name="connsiteY1" fmla="*/ 11488 h 12540"/>
                  <a:gd name="connsiteX2" fmla="*/ 1242 w 11206"/>
                  <a:gd name="connsiteY2" fmla="*/ 767 h 12540"/>
                  <a:gd name="connsiteX3" fmla="*/ 567 w 11206"/>
                  <a:gd name="connsiteY3" fmla="*/ 1920 h 1254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11206" h="12540">
                    <a:moveTo>
                      <a:pt x="567" y="1920"/>
                    </a:moveTo>
                    <a:cubicBezTo>
                      <a:pt x="993" y="3044"/>
                      <a:pt x="7810" y="16313"/>
                      <a:pt x="10710" y="11488"/>
                    </a:cubicBezTo>
                    <a:cubicBezTo>
                      <a:pt x="13610" y="6663"/>
                      <a:pt x="2932" y="2362"/>
                      <a:pt x="1242" y="767"/>
                    </a:cubicBezTo>
                    <a:cubicBezTo>
                      <a:pt x="-448" y="-828"/>
                      <a:pt x="-141" y="313"/>
                      <a:pt x="567" y="1920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5" name="Freeform 10"/>
              <xdr:cNvSpPr>
                <a:spLocks/>
              </xdr:cNvSpPr>
            </xdr:nvSpPr>
            <xdr:spPr bwMode="auto">
              <a:xfrm rot="5798191">
                <a:off x="2822109" y="3910860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6" name="Freeform 10"/>
              <xdr:cNvSpPr>
                <a:spLocks/>
              </xdr:cNvSpPr>
            </xdr:nvSpPr>
            <xdr:spPr bwMode="auto">
              <a:xfrm rot="551775">
                <a:off x="2978667" y="3897172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7" name="Freeform 10"/>
              <xdr:cNvSpPr>
                <a:spLocks/>
              </xdr:cNvSpPr>
            </xdr:nvSpPr>
            <xdr:spPr bwMode="auto">
              <a:xfrm rot="8563383">
                <a:off x="2789505" y="3833750"/>
                <a:ext cx="171926" cy="106635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</xdr:grpSp>
        <xdr:sp macro="" textlink="">
          <xdr:nvSpPr>
            <xdr:cNvPr id="189" name="Oval 188"/>
            <xdr:cNvSpPr/>
          </xdr:nvSpPr>
          <xdr:spPr>
            <a:xfrm>
              <a:off x="2912020" y="3742473"/>
              <a:ext cx="92903" cy="86391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66" name="Group 165"/>
          <xdr:cNvGrpSpPr/>
        </xdr:nvGrpSpPr>
        <xdr:grpSpPr>
          <a:xfrm>
            <a:off x="1685901" y="462273"/>
            <a:ext cx="932341" cy="904128"/>
            <a:chOff x="1682970" y="462273"/>
            <a:chExt cx="929358" cy="904128"/>
          </a:xfrm>
        </xdr:grpSpPr>
        <xdr:sp macro="" textlink="">
          <xdr:nvSpPr>
            <xdr:cNvPr id="177" name="Freeform 10"/>
            <xdr:cNvSpPr>
              <a:spLocks/>
            </xdr:cNvSpPr>
          </xdr:nvSpPr>
          <xdr:spPr bwMode="auto">
            <a:xfrm rot="16870863">
              <a:off x="2147065" y="597509"/>
              <a:ext cx="394582" cy="2743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8" name="Freeform 10"/>
            <xdr:cNvSpPr>
              <a:spLocks/>
            </xdr:cNvSpPr>
          </xdr:nvSpPr>
          <xdr:spPr bwMode="auto">
            <a:xfrm rot="4141195">
              <a:off x="1861200" y="971264"/>
              <a:ext cx="402144" cy="388129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9" name="Freeform 10"/>
            <xdr:cNvSpPr>
              <a:spLocks/>
            </xdr:cNvSpPr>
          </xdr:nvSpPr>
          <xdr:spPr bwMode="auto">
            <a:xfrm rot="18974380">
              <a:off x="2202061" y="731866"/>
              <a:ext cx="410267" cy="3025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0" name="Freeform 10"/>
            <xdr:cNvSpPr>
              <a:spLocks/>
            </xdr:cNvSpPr>
          </xdr:nvSpPr>
          <xdr:spPr bwMode="auto">
            <a:xfrm rot="14262739">
              <a:off x="1986299" y="474056"/>
              <a:ext cx="411126" cy="3875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1" name="Freeform 10"/>
            <xdr:cNvSpPr>
              <a:spLocks/>
            </xdr:cNvSpPr>
          </xdr:nvSpPr>
          <xdr:spPr bwMode="auto">
            <a:xfrm rot="13048214">
              <a:off x="1846000" y="514447"/>
              <a:ext cx="395241" cy="268843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  <a:gd name="connsiteX0" fmla="*/ 1039 w 10002"/>
                <a:gd name="connsiteY0" fmla="*/ 2359 h 9839"/>
                <a:gd name="connsiteX1" fmla="*/ 10000 w 10002"/>
                <a:gd name="connsiteY1" fmla="*/ 7962 h 9839"/>
                <a:gd name="connsiteX2" fmla="*/ 305 w 10002"/>
                <a:gd name="connsiteY2" fmla="*/ 0 h 9839"/>
                <a:gd name="connsiteX3" fmla="*/ 1039 w 10002"/>
                <a:gd name="connsiteY3" fmla="*/ 2359 h 9839"/>
                <a:gd name="connsiteX0" fmla="*/ 1039 w 10166"/>
                <a:gd name="connsiteY0" fmla="*/ 2398 h 9811"/>
                <a:gd name="connsiteX1" fmla="*/ 9998 w 10166"/>
                <a:gd name="connsiteY1" fmla="*/ 8092 h 9811"/>
                <a:gd name="connsiteX2" fmla="*/ 305 w 10166"/>
                <a:gd name="connsiteY2" fmla="*/ 0 h 9811"/>
                <a:gd name="connsiteX3" fmla="*/ 1039 w 10166"/>
                <a:gd name="connsiteY3" fmla="*/ 2398 h 981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166" h="9811">
                  <a:moveTo>
                    <a:pt x="1039" y="2398"/>
                  </a:moveTo>
                  <a:cubicBezTo>
                    <a:pt x="1480" y="3446"/>
                    <a:pt x="8376" y="13834"/>
                    <a:pt x="9998" y="8092"/>
                  </a:cubicBezTo>
                  <a:cubicBezTo>
                    <a:pt x="11620" y="2350"/>
                    <a:pt x="1039" y="0"/>
                    <a:pt x="305" y="0"/>
                  </a:cubicBezTo>
                  <a:cubicBezTo>
                    <a:pt x="-430" y="0"/>
                    <a:pt x="305" y="899"/>
                    <a:pt x="1039" y="2398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2" name="Freeform 10"/>
            <xdr:cNvSpPr>
              <a:spLocks/>
            </xdr:cNvSpPr>
          </xdr:nvSpPr>
          <xdr:spPr bwMode="auto">
            <a:xfrm rot="2209666">
              <a:off x="2017591" y="951081"/>
              <a:ext cx="391726" cy="37510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3" name="Freeform 10"/>
            <xdr:cNvSpPr>
              <a:spLocks/>
            </xdr:cNvSpPr>
          </xdr:nvSpPr>
          <xdr:spPr bwMode="auto">
            <a:xfrm rot="6521744">
              <a:off x="1717906" y="947204"/>
              <a:ext cx="394582" cy="2743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4" name="Freeform 10"/>
            <xdr:cNvSpPr>
              <a:spLocks/>
            </xdr:cNvSpPr>
          </xdr:nvSpPr>
          <xdr:spPr bwMode="auto">
            <a:xfrm>
              <a:off x="2160717" y="920009"/>
              <a:ext cx="388710" cy="278506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5" name="Freeform 10"/>
            <xdr:cNvSpPr>
              <a:spLocks/>
            </xdr:cNvSpPr>
          </xdr:nvSpPr>
          <xdr:spPr bwMode="auto">
            <a:xfrm rot="8250736">
              <a:off x="1682970" y="757239"/>
              <a:ext cx="392762" cy="325089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6" name="Freeform 10"/>
            <xdr:cNvSpPr>
              <a:spLocks/>
            </xdr:cNvSpPr>
          </xdr:nvSpPr>
          <xdr:spPr bwMode="auto">
            <a:xfrm rot="9975075">
              <a:off x="1727710" y="567516"/>
              <a:ext cx="387560" cy="411126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7" name="Oval 186"/>
            <xdr:cNvSpPr/>
          </xdr:nvSpPr>
          <xdr:spPr>
            <a:xfrm rot="19517674">
              <a:off x="2027091" y="787783"/>
              <a:ext cx="225840" cy="246949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67" name="Group 166"/>
          <xdr:cNvGrpSpPr/>
        </xdr:nvGrpSpPr>
        <xdr:grpSpPr>
          <a:xfrm>
            <a:off x="1031577" y="1717687"/>
            <a:ext cx="363934" cy="331618"/>
            <a:chOff x="5766882" y="1888482"/>
            <a:chExt cx="363934" cy="328710"/>
          </a:xfrm>
        </xdr:grpSpPr>
        <xdr:sp macro="" textlink="">
          <xdr:nvSpPr>
            <xdr:cNvPr id="168" name="Freeform 10"/>
            <xdr:cNvSpPr>
              <a:spLocks/>
            </xdr:cNvSpPr>
          </xdr:nvSpPr>
          <xdr:spPr bwMode="auto">
            <a:xfrm rot="13383097">
              <a:off x="5860582" y="1888482"/>
              <a:ext cx="163343" cy="158765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69" name="Freeform 10"/>
            <xdr:cNvSpPr>
              <a:spLocks/>
            </xdr:cNvSpPr>
          </xdr:nvSpPr>
          <xdr:spPr bwMode="auto">
            <a:xfrm rot="16410178">
              <a:off x="5942204" y="1918313"/>
              <a:ext cx="141814" cy="11515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0" name="Freeform 10"/>
            <xdr:cNvSpPr>
              <a:spLocks/>
            </xdr:cNvSpPr>
          </xdr:nvSpPr>
          <xdr:spPr bwMode="auto">
            <a:xfrm rot="11163762">
              <a:off x="5809660" y="1912113"/>
              <a:ext cx="141507" cy="12755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1" name="Freeform 10"/>
            <xdr:cNvSpPr>
              <a:spLocks/>
            </xdr:cNvSpPr>
          </xdr:nvSpPr>
          <xdr:spPr bwMode="auto">
            <a:xfrm rot="19175370">
              <a:off x="5962998" y="1979382"/>
              <a:ext cx="167818" cy="1090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2" name="Freeform 10"/>
            <xdr:cNvSpPr>
              <a:spLocks/>
            </xdr:cNvSpPr>
          </xdr:nvSpPr>
          <xdr:spPr bwMode="auto">
            <a:xfrm rot="2771110">
              <a:off x="5854580" y="2035813"/>
              <a:ext cx="200150" cy="16260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3" name="Freeform 10"/>
            <xdr:cNvSpPr>
              <a:spLocks/>
            </xdr:cNvSpPr>
          </xdr:nvSpPr>
          <xdr:spPr bwMode="auto">
            <a:xfrm rot="5798191">
              <a:off x="5799694" y="2057290"/>
              <a:ext cx="160570" cy="11761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4" name="Freeform 10"/>
            <xdr:cNvSpPr>
              <a:spLocks/>
            </xdr:cNvSpPr>
          </xdr:nvSpPr>
          <xdr:spPr bwMode="auto">
            <a:xfrm>
              <a:off x="5941599" y="2044458"/>
              <a:ext cx="166035" cy="12229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5" name="Freeform 10"/>
            <xdr:cNvSpPr>
              <a:spLocks/>
            </xdr:cNvSpPr>
          </xdr:nvSpPr>
          <xdr:spPr bwMode="auto">
            <a:xfrm rot="8563383">
              <a:off x="5766882" y="1976438"/>
              <a:ext cx="166744" cy="13863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6" name="Oval 175"/>
            <xdr:cNvSpPr/>
          </xdr:nvSpPr>
          <xdr:spPr>
            <a:xfrm>
              <a:off x="5908473" y="2000942"/>
              <a:ext cx="85910" cy="81044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 editAs="oneCell">
    <xdr:from>
      <xdr:col>2</xdr:col>
      <xdr:colOff>45358</xdr:colOff>
      <xdr:row>8</xdr:row>
      <xdr:rowOff>89579</xdr:rowOff>
    </xdr:from>
    <xdr:to>
      <xdr:col>2</xdr:col>
      <xdr:colOff>614078</xdr:colOff>
      <xdr:row>8</xdr:row>
      <xdr:rowOff>461922</xdr:rowOff>
    </xdr:to>
    <xdr:grpSp>
      <xdr:nvGrpSpPr>
        <xdr:cNvPr id="198" name="Flower Icon group" descr="Small flower icon" title="Plant data artwork"/>
        <xdr:cNvGrpSpPr/>
      </xdr:nvGrpSpPr>
      <xdr:grpSpPr>
        <a:xfrm>
          <a:off x="690941" y="1761746"/>
          <a:ext cx="568720" cy="372343"/>
          <a:chOff x="4405255" y="451646"/>
          <a:chExt cx="566864" cy="364567"/>
        </a:xfrm>
      </xdr:grpSpPr>
      <xdr:sp macro="" textlink="">
        <xdr:nvSpPr>
          <xdr:cNvPr id="199" name="Freeform 28"/>
          <xdr:cNvSpPr>
            <a:spLocks/>
          </xdr:cNvSpPr>
        </xdr:nvSpPr>
        <xdr:spPr bwMode="auto">
          <a:xfrm rot="2537187">
            <a:off x="4516044" y="534468"/>
            <a:ext cx="244225" cy="154526"/>
          </a:xfrm>
          <a:custGeom>
            <a:avLst/>
            <a:gdLst>
              <a:gd name="T0" fmla="*/ 100 w 104"/>
              <a:gd name="T1" fmla="*/ 55 h 82"/>
              <a:gd name="T2" fmla="*/ 65 w 104"/>
              <a:gd name="T3" fmla="*/ 23 h 82"/>
              <a:gd name="T4" fmla="*/ 32 w 104"/>
              <a:gd name="T5" fmla="*/ 3 h 82"/>
              <a:gd name="T6" fmla="*/ 51 w 104"/>
              <a:gd name="T7" fmla="*/ 70 h 82"/>
              <a:gd name="T8" fmla="*/ 104 w 104"/>
              <a:gd name="T9" fmla="*/ 62 h 82"/>
              <a:gd name="T10" fmla="*/ 100 w 104"/>
              <a:gd name="T11" fmla="*/ 55 h 82"/>
              <a:gd name="connsiteX0" fmla="*/ 8455 w 8840"/>
              <a:gd name="connsiteY0" fmla="*/ 6355 h 9070"/>
              <a:gd name="connsiteX1" fmla="*/ 5090 w 8840"/>
              <a:gd name="connsiteY1" fmla="*/ 2453 h 9070"/>
              <a:gd name="connsiteX2" fmla="*/ 1917 w 8840"/>
              <a:gd name="connsiteY2" fmla="*/ 14 h 9070"/>
              <a:gd name="connsiteX3" fmla="*/ 3744 w 8840"/>
              <a:gd name="connsiteY3" fmla="*/ 8185 h 9070"/>
              <a:gd name="connsiteX4" fmla="*/ 8840 w 8840"/>
              <a:gd name="connsiteY4" fmla="*/ 7209 h 9070"/>
              <a:gd name="connsiteX5" fmla="*/ 8455 w 8840"/>
              <a:gd name="connsiteY5" fmla="*/ 6355 h 9070"/>
              <a:gd name="connsiteX0" fmla="*/ 9564 w 10000"/>
              <a:gd name="connsiteY0" fmla="*/ 7007 h 9227"/>
              <a:gd name="connsiteX1" fmla="*/ 5758 w 10000"/>
              <a:gd name="connsiteY1" fmla="*/ 2705 h 9227"/>
              <a:gd name="connsiteX2" fmla="*/ 2169 w 10000"/>
              <a:gd name="connsiteY2" fmla="*/ 15 h 9227"/>
              <a:gd name="connsiteX3" fmla="*/ 4235 w 10000"/>
              <a:gd name="connsiteY3" fmla="*/ 9024 h 9227"/>
              <a:gd name="connsiteX4" fmla="*/ 10000 w 10000"/>
              <a:gd name="connsiteY4" fmla="*/ 7948 h 9227"/>
              <a:gd name="connsiteX5" fmla="*/ 9564 w 10000"/>
              <a:gd name="connsiteY5" fmla="*/ 7007 h 9227"/>
              <a:gd name="connsiteX0" fmla="*/ 9564 w 10000"/>
              <a:gd name="connsiteY0" fmla="*/ 7594 h 9780"/>
              <a:gd name="connsiteX1" fmla="*/ 5758 w 10000"/>
              <a:gd name="connsiteY1" fmla="*/ 2932 h 9780"/>
              <a:gd name="connsiteX2" fmla="*/ 2169 w 10000"/>
              <a:gd name="connsiteY2" fmla="*/ 16 h 9780"/>
              <a:gd name="connsiteX3" fmla="*/ 4235 w 10000"/>
              <a:gd name="connsiteY3" fmla="*/ 9780 h 9780"/>
              <a:gd name="connsiteX4" fmla="*/ 10000 w 10000"/>
              <a:gd name="connsiteY4" fmla="*/ 8614 h 9780"/>
              <a:gd name="connsiteX5" fmla="*/ 9564 w 10000"/>
              <a:gd name="connsiteY5" fmla="*/ 7594 h 9780"/>
              <a:gd name="connsiteX0" fmla="*/ 8320 w 8756"/>
              <a:gd name="connsiteY0" fmla="*/ 8100 h 10335"/>
              <a:gd name="connsiteX1" fmla="*/ 5349 w 8756"/>
              <a:gd name="connsiteY1" fmla="*/ 3001 h 10335"/>
              <a:gd name="connsiteX2" fmla="*/ 925 w 8756"/>
              <a:gd name="connsiteY2" fmla="*/ 351 h 10335"/>
              <a:gd name="connsiteX3" fmla="*/ 2991 w 8756"/>
              <a:gd name="connsiteY3" fmla="*/ 10335 h 10335"/>
              <a:gd name="connsiteX4" fmla="*/ 8756 w 8756"/>
              <a:gd name="connsiteY4" fmla="*/ 9143 h 10335"/>
              <a:gd name="connsiteX5" fmla="*/ 8320 w 8756"/>
              <a:gd name="connsiteY5" fmla="*/ 8100 h 10335"/>
              <a:gd name="connsiteX0" fmla="*/ 9732 w 10230"/>
              <a:gd name="connsiteY0" fmla="*/ 8027 h 10190"/>
              <a:gd name="connsiteX1" fmla="*/ 6339 w 10230"/>
              <a:gd name="connsiteY1" fmla="*/ 3094 h 10190"/>
              <a:gd name="connsiteX2" fmla="*/ 1286 w 10230"/>
              <a:gd name="connsiteY2" fmla="*/ 530 h 10190"/>
              <a:gd name="connsiteX3" fmla="*/ 3646 w 10230"/>
              <a:gd name="connsiteY3" fmla="*/ 10190 h 10190"/>
              <a:gd name="connsiteX4" fmla="*/ 10230 w 10230"/>
              <a:gd name="connsiteY4" fmla="*/ 9037 h 10190"/>
              <a:gd name="connsiteX5" fmla="*/ 9732 w 10230"/>
              <a:gd name="connsiteY5" fmla="*/ 8027 h 10190"/>
              <a:gd name="connsiteX0" fmla="*/ 10500 w 10998"/>
              <a:gd name="connsiteY0" fmla="*/ 7867 h 10030"/>
              <a:gd name="connsiteX1" fmla="*/ 7107 w 10998"/>
              <a:gd name="connsiteY1" fmla="*/ 2934 h 10030"/>
              <a:gd name="connsiteX2" fmla="*/ 2054 w 10998"/>
              <a:gd name="connsiteY2" fmla="*/ 370 h 10030"/>
              <a:gd name="connsiteX3" fmla="*/ 4414 w 10998"/>
              <a:gd name="connsiteY3" fmla="*/ 10030 h 10030"/>
              <a:gd name="connsiteX4" fmla="*/ 10998 w 10998"/>
              <a:gd name="connsiteY4" fmla="*/ 8877 h 10030"/>
              <a:gd name="connsiteX5" fmla="*/ 10500 w 10998"/>
              <a:gd name="connsiteY5" fmla="*/ 7867 h 10030"/>
              <a:gd name="connsiteX0" fmla="*/ 11396 w 11894"/>
              <a:gd name="connsiteY0" fmla="*/ 7725 h 9888"/>
              <a:gd name="connsiteX1" fmla="*/ 8003 w 11894"/>
              <a:gd name="connsiteY1" fmla="*/ 2792 h 9888"/>
              <a:gd name="connsiteX2" fmla="*/ 1587 w 11894"/>
              <a:gd name="connsiteY2" fmla="*/ 389 h 9888"/>
              <a:gd name="connsiteX3" fmla="*/ 5310 w 11894"/>
              <a:gd name="connsiteY3" fmla="*/ 9888 h 9888"/>
              <a:gd name="connsiteX4" fmla="*/ 11894 w 11894"/>
              <a:gd name="connsiteY4" fmla="*/ 8735 h 9888"/>
              <a:gd name="connsiteX5" fmla="*/ 11396 w 11894"/>
              <a:gd name="connsiteY5" fmla="*/ 7725 h 9888"/>
              <a:gd name="connsiteX0" fmla="*/ 8853 w 9272"/>
              <a:gd name="connsiteY0" fmla="*/ 7435 h 9622"/>
              <a:gd name="connsiteX1" fmla="*/ 606 w 9272"/>
              <a:gd name="connsiteY1" fmla="*/ 15 h 9622"/>
              <a:gd name="connsiteX2" fmla="*/ 3736 w 9272"/>
              <a:gd name="connsiteY2" fmla="*/ 9622 h 9622"/>
              <a:gd name="connsiteX3" fmla="*/ 9272 w 9272"/>
              <a:gd name="connsiteY3" fmla="*/ 8456 h 9622"/>
              <a:gd name="connsiteX4" fmla="*/ 8853 w 9272"/>
              <a:gd name="connsiteY4" fmla="*/ 7435 h 9622"/>
              <a:gd name="connsiteX0" fmla="*/ 9478 w 9930"/>
              <a:gd name="connsiteY0" fmla="*/ 8227 h 10500"/>
              <a:gd name="connsiteX1" fmla="*/ 584 w 9930"/>
              <a:gd name="connsiteY1" fmla="*/ 516 h 10500"/>
              <a:gd name="connsiteX2" fmla="*/ 3959 w 9930"/>
              <a:gd name="connsiteY2" fmla="*/ 10500 h 10500"/>
              <a:gd name="connsiteX3" fmla="*/ 9930 w 9930"/>
              <a:gd name="connsiteY3" fmla="*/ 9288 h 10500"/>
              <a:gd name="connsiteX4" fmla="*/ 9478 w 9930"/>
              <a:gd name="connsiteY4" fmla="*/ 8227 h 10500"/>
              <a:gd name="connsiteX0" fmla="*/ 10534 w 10989"/>
              <a:gd name="connsiteY0" fmla="*/ 7802 h 9967"/>
              <a:gd name="connsiteX1" fmla="*/ 1577 w 10989"/>
              <a:gd name="connsiteY1" fmla="*/ 458 h 9967"/>
              <a:gd name="connsiteX2" fmla="*/ 4976 w 10989"/>
              <a:gd name="connsiteY2" fmla="*/ 9967 h 9967"/>
              <a:gd name="connsiteX3" fmla="*/ 10989 w 10989"/>
              <a:gd name="connsiteY3" fmla="*/ 8813 h 9967"/>
              <a:gd name="connsiteX4" fmla="*/ 10534 w 10989"/>
              <a:gd name="connsiteY4" fmla="*/ 7802 h 9967"/>
              <a:gd name="connsiteX0" fmla="*/ 8365 w 8779"/>
              <a:gd name="connsiteY0" fmla="*/ 7379 h 9228"/>
              <a:gd name="connsiteX1" fmla="*/ 214 w 8779"/>
              <a:gd name="connsiteY1" fmla="*/ 11 h 9228"/>
              <a:gd name="connsiteX2" fmla="*/ 4666 w 8779"/>
              <a:gd name="connsiteY2" fmla="*/ 9228 h 9228"/>
              <a:gd name="connsiteX3" fmla="*/ 8779 w 8779"/>
              <a:gd name="connsiteY3" fmla="*/ 8393 h 9228"/>
              <a:gd name="connsiteX4" fmla="*/ 8365 w 8779"/>
              <a:gd name="connsiteY4" fmla="*/ 7379 h 9228"/>
              <a:gd name="connsiteX0" fmla="*/ 9444 w 9916"/>
              <a:gd name="connsiteY0" fmla="*/ 8607 h 10611"/>
              <a:gd name="connsiteX1" fmla="*/ 160 w 9916"/>
              <a:gd name="connsiteY1" fmla="*/ 623 h 10611"/>
              <a:gd name="connsiteX2" fmla="*/ 5231 w 9916"/>
              <a:gd name="connsiteY2" fmla="*/ 10611 h 10611"/>
              <a:gd name="connsiteX3" fmla="*/ 9916 w 9916"/>
              <a:gd name="connsiteY3" fmla="*/ 9706 h 10611"/>
              <a:gd name="connsiteX4" fmla="*/ 9444 w 9916"/>
              <a:gd name="connsiteY4" fmla="*/ 8607 h 10611"/>
              <a:gd name="connsiteX0" fmla="*/ 10282 w 10758"/>
              <a:gd name="connsiteY0" fmla="*/ 8192 h 10081"/>
              <a:gd name="connsiteX1" fmla="*/ 919 w 10758"/>
              <a:gd name="connsiteY1" fmla="*/ 668 h 10081"/>
              <a:gd name="connsiteX2" fmla="*/ 6033 w 10758"/>
              <a:gd name="connsiteY2" fmla="*/ 10081 h 10081"/>
              <a:gd name="connsiteX3" fmla="*/ 10758 w 10758"/>
              <a:gd name="connsiteY3" fmla="*/ 9228 h 10081"/>
              <a:gd name="connsiteX4" fmla="*/ 10282 w 10758"/>
              <a:gd name="connsiteY4" fmla="*/ 8192 h 10081"/>
              <a:gd name="connsiteX0" fmla="*/ 9868 w 10344"/>
              <a:gd name="connsiteY0" fmla="*/ 7544 h 10092"/>
              <a:gd name="connsiteX1" fmla="*/ 505 w 10344"/>
              <a:gd name="connsiteY1" fmla="*/ 20 h 10092"/>
              <a:gd name="connsiteX2" fmla="*/ 4578 w 10344"/>
              <a:gd name="connsiteY2" fmla="*/ 10092 h 10092"/>
              <a:gd name="connsiteX3" fmla="*/ 10344 w 10344"/>
              <a:gd name="connsiteY3" fmla="*/ 8580 h 10092"/>
              <a:gd name="connsiteX4" fmla="*/ 9868 w 10344"/>
              <a:gd name="connsiteY4" fmla="*/ 7544 h 10092"/>
              <a:gd name="connsiteX0" fmla="*/ 9836 w 10312"/>
              <a:gd name="connsiteY0" fmla="*/ 8044 h 10592"/>
              <a:gd name="connsiteX1" fmla="*/ 473 w 10312"/>
              <a:gd name="connsiteY1" fmla="*/ 520 h 10592"/>
              <a:gd name="connsiteX2" fmla="*/ 4546 w 10312"/>
              <a:gd name="connsiteY2" fmla="*/ 10592 h 10592"/>
              <a:gd name="connsiteX3" fmla="*/ 10312 w 10312"/>
              <a:gd name="connsiteY3" fmla="*/ 9080 h 10592"/>
              <a:gd name="connsiteX4" fmla="*/ 9836 w 10312"/>
              <a:gd name="connsiteY4" fmla="*/ 8044 h 10592"/>
              <a:gd name="connsiteX0" fmla="*/ 10702 w 11178"/>
              <a:gd name="connsiteY0" fmla="*/ 8088 h 10636"/>
              <a:gd name="connsiteX1" fmla="*/ 1339 w 11178"/>
              <a:gd name="connsiteY1" fmla="*/ 564 h 10636"/>
              <a:gd name="connsiteX2" fmla="*/ 5412 w 11178"/>
              <a:gd name="connsiteY2" fmla="*/ 10636 h 10636"/>
              <a:gd name="connsiteX3" fmla="*/ 11178 w 11178"/>
              <a:gd name="connsiteY3" fmla="*/ 9124 h 10636"/>
              <a:gd name="connsiteX4" fmla="*/ 10702 w 11178"/>
              <a:gd name="connsiteY4" fmla="*/ 8088 h 1063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1178" h="10636">
                <a:moveTo>
                  <a:pt x="10702" y="8088"/>
                </a:moveTo>
                <a:cubicBezTo>
                  <a:pt x="9063" y="6662"/>
                  <a:pt x="5241" y="-2311"/>
                  <a:pt x="1339" y="564"/>
                </a:cubicBezTo>
                <a:cubicBezTo>
                  <a:pt x="-1421" y="2598"/>
                  <a:pt x="157" y="8697"/>
                  <a:pt x="5412" y="10636"/>
                </a:cubicBezTo>
                <a:lnTo>
                  <a:pt x="11178" y="9124"/>
                </a:lnTo>
                <a:lnTo>
                  <a:pt x="10702" y="8088"/>
                </a:lnTo>
                <a:close/>
              </a:path>
            </a:pathLst>
          </a:custGeom>
          <a:solidFill>
            <a:schemeClr val="accent1">
              <a:lumMod val="5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0" name="Freeform 23"/>
          <xdr:cNvSpPr>
            <a:spLocks/>
          </xdr:cNvSpPr>
        </xdr:nvSpPr>
        <xdr:spPr bwMode="auto">
          <a:xfrm rot="2447421">
            <a:off x="4650576" y="451646"/>
            <a:ext cx="143009" cy="289474"/>
          </a:xfrm>
          <a:custGeom>
            <a:avLst/>
            <a:gdLst>
              <a:gd name="T0" fmla="*/ 52 w 56"/>
              <a:gd name="T1" fmla="*/ 82 h 115"/>
              <a:gd name="T2" fmla="*/ 51 w 56"/>
              <a:gd name="T3" fmla="*/ 56 h 115"/>
              <a:gd name="T4" fmla="*/ 49 w 56"/>
              <a:gd name="T5" fmla="*/ 21 h 115"/>
              <a:gd name="T6" fmla="*/ 35 w 56"/>
              <a:gd name="T7" fmla="*/ 6 h 115"/>
              <a:gd name="T8" fmla="*/ 12 w 56"/>
              <a:gd name="T9" fmla="*/ 64 h 115"/>
              <a:gd name="T10" fmla="*/ 55 w 56"/>
              <a:gd name="T11" fmla="*/ 102 h 115"/>
              <a:gd name="T12" fmla="*/ 52 w 56"/>
              <a:gd name="T13" fmla="*/ 82 h 115"/>
              <a:gd name="connsiteX0" fmla="*/ 7780 w 8315"/>
              <a:gd name="connsiteY0" fmla="*/ 6660 h 8619"/>
              <a:gd name="connsiteX1" fmla="*/ 7244 w 8315"/>
              <a:gd name="connsiteY1" fmla="*/ 1356 h 8619"/>
              <a:gd name="connsiteX2" fmla="*/ 4744 w 8315"/>
              <a:gd name="connsiteY2" fmla="*/ 52 h 8619"/>
              <a:gd name="connsiteX3" fmla="*/ 637 w 8315"/>
              <a:gd name="connsiteY3" fmla="*/ 5095 h 8619"/>
              <a:gd name="connsiteX4" fmla="*/ 8315 w 8315"/>
              <a:gd name="connsiteY4" fmla="*/ 8400 h 8619"/>
              <a:gd name="connsiteX5" fmla="*/ 7780 w 8315"/>
              <a:gd name="connsiteY5" fmla="*/ 6660 h 8619"/>
              <a:gd name="connsiteX0" fmla="*/ 10000 w 10000"/>
              <a:gd name="connsiteY0" fmla="*/ 9746 h 10000"/>
              <a:gd name="connsiteX1" fmla="*/ 8712 w 10000"/>
              <a:gd name="connsiteY1" fmla="*/ 1573 h 10000"/>
              <a:gd name="connsiteX2" fmla="*/ 5705 w 10000"/>
              <a:gd name="connsiteY2" fmla="*/ 60 h 10000"/>
              <a:gd name="connsiteX3" fmla="*/ 766 w 10000"/>
              <a:gd name="connsiteY3" fmla="*/ 5911 h 10000"/>
              <a:gd name="connsiteX4" fmla="*/ 10000 w 10000"/>
              <a:gd name="connsiteY4" fmla="*/ 9746 h 10000"/>
              <a:gd name="connsiteX0" fmla="*/ 10000 w 10840"/>
              <a:gd name="connsiteY0" fmla="*/ 9746 h 10000"/>
              <a:gd name="connsiteX1" fmla="*/ 10840 w 10840"/>
              <a:gd name="connsiteY1" fmla="*/ 2341 h 10000"/>
              <a:gd name="connsiteX2" fmla="*/ 5705 w 10840"/>
              <a:gd name="connsiteY2" fmla="*/ 60 h 10000"/>
              <a:gd name="connsiteX3" fmla="*/ 766 w 10840"/>
              <a:gd name="connsiteY3" fmla="*/ 5911 h 10000"/>
              <a:gd name="connsiteX4" fmla="*/ 10000 w 10840"/>
              <a:gd name="connsiteY4" fmla="*/ 9746 h 10000"/>
              <a:gd name="connsiteX0" fmla="*/ 10000 w 11944"/>
              <a:gd name="connsiteY0" fmla="*/ 9746 h 10000"/>
              <a:gd name="connsiteX1" fmla="*/ 10840 w 11944"/>
              <a:gd name="connsiteY1" fmla="*/ 2341 h 10000"/>
              <a:gd name="connsiteX2" fmla="*/ 5705 w 11944"/>
              <a:gd name="connsiteY2" fmla="*/ 60 h 10000"/>
              <a:gd name="connsiteX3" fmla="*/ 766 w 11944"/>
              <a:gd name="connsiteY3" fmla="*/ 5911 h 10000"/>
              <a:gd name="connsiteX4" fmla="*/ 10000 w 11944"/>
              <a:gd name="connsiteY4" fmla="*/ 9746 h 10000"/>
              <a:gd name="connsiteX0" fmla="*/ 10000 w 10877"/>
              <a:gd name="connsiteY0" fmla="*/ 9746 h 10000"/>
              <a:gd name="connsiteX1" fmla="*/ 10840 w 10877"/>
              <a:gd name="connsiteY1" fmla="*/ 2341 h 10000"/>
              <a:gd name="connsiteX2" fmla="*/ 5705 w 10877"/>
              <a:gd name="connsiteY2" fmla="*/ 60 h 10000"/>
              <a:gd name="connsiteX3" fmla="*/ 766 w 10877"/>
              <a:gd name="connsiteY3" fmla="*/ 5911 h 10000"/>
              <a:gd name="connsiteX4" fmla="*/ 10000 w 10877"/>
              <a:gd name="connsiteY4" fmla="*/ 9746 h 10000"/>
              <a:gd name="connsiteX0" fmla="*/ 10000 w 12743"/>
              <a:gd name="connsiteY0" fmla="*/ 9746 h 10000"/>
              <a:gd name="connsiteX1" fmla="*/ 12731 w 12743"/>
              <a:gd name="connsiteY1" fmla="*/ 1025 h 10000"/>
              <a:gd name="connsiteX2" fmla="*/ 5705 w 12743"/>
              <a:gd name="connsiteY2" fmla="*/ 60 h 10000"/>
              <a:gd name="connsiteX3" fmla="*/ 766 w 12743"/>
              <a:gd name="connsiteY3" fmla="*/ 5911 h 10000"/>
              <a:gd name="connsiteX4" fmla="*/ 10000 w 12743"/>
              <a:gd name="connsiteY4" fmla="*/ 9746 h 10000"/>
              <a:gd name="connsiteX0" fmla="*/ 10000 w 13744"/>
              <a:gd name="connsiteY0" fmla="*/ 9746 h 10000"/>
              <a:gd name="connsiteX1" fmla="*/ 12731 w 13744"/>
              <a:gd name="connsiteY1" fmla="*/ 1025 h 10000"/>
              <a:gd name="connsiteX2" fmla="*/ 5705 w 13744"/>
              <a:gd name="connsiteY2" fmla="*/ 60 h 10000"/>
              <a:gd name="connsiteX3" fmla="*/ 766 w 13744"/>
              <a:gd name="connsiteY3" fmla="*/ 5911 h 10000"/>
              <a:gd name="connsiteX4" fmla="*/ 10000 w 13744"/>
              <a:gd name="connsiteY4" fmla="*/ 9746 h 10000"/>
              <a:gd name="connsiteX0" fmla="*/ 10000 w 12161"/>
              <a:gd name="connsiteY0" fmla="*/ 9746 h 10000"/>
              <a:gd name="connsiteX1" fmla="*/ 10840 w 12161"/>
              <a:gd name="connsiteY1" fmla="*/ 2121 h 10000"/>
              <a:gd name="connsiteX2" fmla="*/ 5705 w 12161"/>
              <a:gd name="connsiteY2" fmla="*/ 60 h 10000"/>
              <a:gd name="connsiteX3" fmla="*/ 766 w 12161"/>
              <a:gd name="connsiteY3" fmla="*/ 5911 h 10000"/>
              <a:gd name="connsiteX4" fmla="*/ 10000 w 12161"/>
              <a:gd name="connsiteY4" fmla="*/ 9746 h 10000"/>
              <a:gd name="connsiteX0" fmla="*/ 10000 w 12161"/>
              <a:gd name="connsiteY0" fmla="*/ 9772 h 10026"/>
              <a:gd name="connsiteX1" fmla="*/ 10840 w 12161"/>
              <a:gd name="connsiteY1" fmla="*/ 2147 h 10026"/>
              <a:gd name="connsiteX2" fmla="*/ 5705 w 12161"/>
              <a:gd name="connsiteY2" fmla="*/ 86 h 10026"/>
              <a:gd name="connsiteX3" fmla="*/ 766 w 12161"/>
              <a:gd name="connsiteY3" fmla="*/ 5937 h 10026"/>
              <a:gd name="connsiteX4" fmla="*/ 10000 w 12161"/>
              <a:gd name="connsiteY4" fmla="*/ 9772 h 10026"/>
              <a:gd name="connsiteX0" fmla="*/ 9234 w 10632"/>
              <a:gd name="connsiteY0" fmla="*/ 7710 h 7964"/>
              <a:gd name="connsiteX1" fmla="*/ 10074 w 10632"/>
              <a:gd name="connsiteY1" fmla="*/ 85 h 7964"/>
              <a:gd name="connsiteX2" fmla="*/ 0 w 10632"/>
              <a:gd name="connsiteY2" fmla="*/ 3875 h 7964"/>
              <a:gd name="connsiteX3" fmla="*/ 9234 w 10632"/>
              <a:gd name="connsiteY3" fmla="*/ 7710 h 7964"/>
              <a:gd name="connsiteX0" fmla="*/ 9387 w 10702"/>
              <a:gd name="connsiteY0" fmla="*/ 10154 h 10473"/>
              <a:gd name="connsiteX1" fmla="*/ 10177 w 10702"/>
              <a:gd name="connsiteY1" fmla="*/ 580 h 10473"/>
              <a:gd name="connsiteX2" fmla="*/ 702 w 10702"/>
              <a:gd name="connsiteY2" fmla="*/ 5339 h 10473"/>
              <a:gd name="connsiteX3" fmla="*/ 9387 w 10702"/>
              <a:gd name="connsiteY3" fmla="*/ 10154 h 10473"/>
              <a:gd name="connsiteX0" fmla="*/ 9633 w 12707"/>
              <a:gd name="connsiteY0" fmla="*/ 11132 h 11451"/>
              <a:gd name="connsiteX1" fmla="*/ 10423 w 12707"/>
              <a:gd name="connsiteY1" fmla="*/ 1558 h 11451"/>
              <a:gd name="connsiteX2" fmla="*/ 948 w 12707"/>
              <a:gd name="connsiteY2" fmla="*/ 6317 h 11451"/>
              <a:gd name="connsiteX3" fmla="*/ 9633 w 12707"/>
              <a:gd name="connsiteY3" fmla="*/ 11132 h 11451"/>
              <a:gd name="connsiteX0" fmla="*/ 9898 w 11264"/>
              <a:gd name="connsiteY0" fmla="*/ 11336 h 11655"/>
              <a:gd name="connsiteX1" fmla="*/ 8242 w 11264"/>
              <a:gd name="connsiteY1" fmla="*/ 1487 h 11655"/>
              <a:gd name="connsiteX2" fmla="*/ 1213 w 11264"/>
              <a:gd name="connsiteY2" fmla="*/ 6521 h 11655"/>
              <a:gd name="connsiteX3" fmla="*/ 9898 w 11264"/>
              <a:gd name="connsiteY3" fmla="*/ 11336 h 11655"/>
              <a:gd name="connsiteX0" fmla="*/ 9668 w 10151"/>
              <a:gd name="connsiteY0" fmla="*/ 10786 h 11105"/>
              <a:gd name="connsiteX1" fmla="*/ 8012 w 10151"/>
              <a:gd name="connsiteY1" fmla="*/ 937 h 11105"/>
              <a:gd name="connsiteX2" fmla="*/ 983 w 10151"/>
              <a:gd name="connsiteY2" fmla="*/ 5971 h 11105"/>
              <a:gd name="connsiteX3" fmla="*/ 9668 w 10151"/>
              <a:gd name="connsiteY3" fmla="*/ 10786 h 11105"/>
              <a:gd name="connsiteX0" fmla="*/ 11004 w 11097"/>
              <a:gd name="connsiteY0" fmla="*/ 10906 h 11168"/>
              <a:gd name="connsiteX1" fmla="*/ 9348 w 11097"/>
              <a:gd name="connsiteY1" fmla="*/ 1057 h 11168"/>
              <a:gd name="connsiteX2" fmla="*/ 762 w 11097"/>
              <a:gd name="connsiteY2" fmla="*/ 4714 h 11168"/>
              <a:gd name="connsiteX3" fmla="*/ 11004 w 11097"/>
              <a:gd name="connsiteY3" fmla="*/ 10906 h 11168"/>
              <a:gd name="connsiteX0" fmla="*/ 11146 w 11893"/>
              <a:gd name="connsiteY0" fmla="*/ 11846 h 12108"/>
              <a:gd name="connsiteX1" fmla="*/ 9490 w 11893"/>
              <a:gd name="connsiteY1" fmla="*/ 1997 h 12108"/>
              <a:gd name="connsiteX2" fmla="*/ 904 w 11893"/>
              <a:gd name="connsiteY2" fmla="*/ 5654 h 12108"/>
              <a:gd name="connsiteX3" fmla="*/ 11146 w 11893"/>
              <a:gd name="connsiteY3" fmla="*/ 11846 h 12108"/>
              <a:gd name="connsiteX0" fmla="*/ 11038 w 12773"/>
              <a:gd name="connsiteY0" fmla="*/ 11670 h 11932"/>
              <a:gd name="connsiteX1" fmla="*/ 10939 w 12773"/>
              <a:gd name="connsiteY1" fmla="*/ 2096 h 11932"/>
              <a:gd name="connsiteX2" fmla="*/ 796 w 12773"/>
              <a:gd name="connsiteY2" fmla="*/ 5478 h 11932"/>
              <a:gd name="connsiteX3" fmla="*/ 11038 w 12773"/>
              <a:gd name="connsiteY3" fmla="*/ 11670 h 11932"/>
              <a:gd name="connsiteX0" fmla="*/ 10935 w 11784"/>
              <a:gd name="connsiteY0" fmla="*/ 11670 h 11932"/>
              <a:gd name="connsiteX1" fmla="*/ 10836 w 11784"/>
              <a:gd name="connsiteY1" fmla="*/ 2096 h 11932"/>
              <a:gd name="connsiteX2" fmla="*/ 693 w 11784"/>
              <a:gd name="connsiteY2" fmla="*/ 5478 h 11932"/>
              <a:gd name="connsiteX3" fmla="*/ 10935 w 11784"/>
              <a:gd name="connsiteY3" fmla="*/ 11670 h 119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1784" h="11932">
                <a:moveTo>
                  <a:pt x="10935" y="11670"/>
                </a:moveTo>
                <a:cubicBezTo>
                  <a:pt x="11198" y="8571"/>
                  <a:pt x="12766" y="5331"/>
                  <a:pt x="10836" y="2096"/>
                </a:cubicBezTo>
                <a:cubicBezTo>
                  <a:pt x="8906" y="-1139"/>
                  <a:pt x="-2955" y="-1074"/>
                  <a:pt x="693" y="5478"/>
                </a:cubicBezTo>
                <a:cubicBezTo>
                  <a:pt x="1703" y="6746"/>
                  <a:pt x="7703" y="13316"/>
                  <a:pt x="10935" y="11670"/>
                </a:cubicBezTo>
                <a:close/>
              </a:path>
            </a:pathLst>
          </a:cu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1" name="Freeform 24"/>
          <xdr:cNvSpPr>
            <a:spLocks/>
          </xdr:cNvSpPr>
        </xdr:nvSpPr>
        <xdr:spPr bwMode="auto">
          <a:xfrm rot="1649711">
            <a:off x="4723879" y="543351"/>
            <a:ext cx="212429" cy="271940"/>
          </a:xfrm>
          <a:custGeom>
            <a:avLst/>
            <a:gdLst>
              <a:gd name="T0" fmla="*/ 14 w 81"/>
              <a:gd name="T1" fmla="*/ 111 h 111"/>
              <a:gd name="T2" fmla="*/ 74 w 81"/>
              <a:gd name="T3" fmla="*/ 19 h 111"/>
              <a:gd name="T4" fmla="*/ 38 w 81"/>
              <a:gd name="T5" fmla="*/ 9 h 111"/>
              <a:gd name="T6" fmla="*/ 4 w 81"/>
              <a:gd name="T7" fmla="*/ 104 h 111"/>
              <a:gd name="T8" fmla="*/ 14 w 81"/>
              <a:gd name="T9" fmla="*/ 111 h 111"/>
              <a:gd name="connsiteX0" fmla="*/ 1339 w 9133"/>
              <a:gd name="connsiteY0" fmla="*/ 9563 h 9563"/>
              <a:gd name="connsiteX1" fmla="*/ 8747 w 9133"/>
              <a:gd name="connsiteY1" fmla="*/ 1275 h 9563"/>
              <a:gd name="connsiteX2" fmla="*/ 4302 w 9133"/>
              <a:gd name="connsiteY2" fmla="*/ 374 h 9563"/>
              <a:gd name="connsiteX3" fmla="*/ 105 w 9133"/>
              <a:gd name="connsiteY3" fmla="*/ 8932 h 9563"/>
              <a:gd name="connsiteX4" fmla="*/ 1339 w 9133"/>
              <a:gd name="connsiteY4" fmla="*/ 9563 h 956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133" h="9563">
                <a:moveTo>
                  <a:pt x="1339" y="9563"/>
                </a:moveTo>
                <a:cubicBezTo>
                  <a:pt x="5660" y="7311"/>
                  <a:pt x="10557" y="4174"/>
                  <a:pt x="8747" y="1275"/>
                </a:cubicBezTo>
                <a:cubicBezTo>
                  <a:pt x="7636" y="-437"/>
                  <a:pt x="5413" y="-77"/>
                  <a:pt x="4302" y="374"/>
                </a:cubicBezTo>
                <a:cubicBezTo>
                  <a:pt x="846" y="1545"/>
                  <a:pt x="-389" y="5689"/>
                  <a:pt x="105" y="8932"/>
                </a:cubicBezTo>
                <a:lnTo>
                  <a:pt x="1339" y="9563"/>
                </a:lnTo>
                <a:close/>
              </a:path>
            </a:pathLst>
          </a:custGeom>
          <a:solidFill>
            <a:schemeClr val="accent1">
              <a:lumMod val="5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2" name="Freeform 25"/>
          <xdr:cNvSpPr>
            <a:spLocks/>
          </xdr:cNvSpPr>
        </xdr:nvSpPr>
        <xdr:spPr bwMode="auto">
          <a:xfrm rot="690024">
            <a:off x="4682299" y="682559"/>
            <a:ext cx="289820" cy="104714"/>
          </a:xfrm>
          <a:custGeom>
            <a:avLst/>
            <a:gdLst>
              <a:gd name="T0" fmla="*/ 1 w 118"/>
              <a:gd name="T1" fmla="*/ 63 h 72"/>
              <a:gd name="T2" fmla="*/ 110 w 118"/>
              <a:gd name="T3" fmla="*/ 44 h 72"/>
              <a:gd name="T4" fmla="*/ 93 w 118"/>
              <a:gd name="T5" fmla="*/ 11 h 72"/>
              <a:gd name="T6" fmla="*/ 0 w 118"/>
              <a:gd name="T7" fmla="*/ 51 h 72"/>
              <a:gd name="T8" fmla="*/ 1 w 118"/>
              <a:gd name="T9" fmla="*/ 63 h 72"/>
              <a:gd name="connsiteX0" fmla="*/ 85 w 9513"/>
              <a:gd name="connsiteY0" fmla="*/ 7602 h 8049"/>
              <a:gd name="connsiteX1" fmla="*/ 9322 w 9513"/>
              <a:gd name="connsiteY1" fmla="*/ 4963 h 8049"/>
              <a:gd name="connsiteX2" fmla="*/ 7881 w 9513"/>
              <a:gd name="connsiteY2" fmla="*/ 380 h 8049"/>
              <a:gd name="connsiteX3" fmla="*/ 0 w 9513"/>
              <a:gd name="connsiteY3" fmla="*/ 5935 h 8049"/>
              <a:gd name="connsiteX4" fmla="*/ 85 w 9513"/>
              <a:gd name="connsiteY4" fmla="*/ 7602 h 804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9513" h="8049">
                <a:moveTo>
                  <a:pt x="85" y="7602"/>
                </a:moveTo>
                <a:cubicBezTo>
                  <a:pt x="3644" y="8852"/>
                  <a:pt x="8358" y="7324"/>
                  <a:pt x="9322" y="4963"/>
                </a:cubicBezTo>
                <a:cubicBezTo>
                  <a:pt x="10000" y="2324"/>
                  <a:pt x="8729" y="935"/>
                  <a:pt x="7881" y="380"/>
                </a:cubicBezTo>
                <a:cubicBezTo>
                  <a:pt x="5424" y="-1148"/>
                  <a:pt x="2034" y="2185"/>
                  <a:pt x="0" y="5935"/>
                </a:cubicBezTo>
                <a:cubicBezTo>
                  <a:pt x="28" y="6491"/>
                  <a:pt x="57" y="7046"/>
                  <a:pt x="85" y="7602"/>
                </a:cubicBezTo>
                <a:close/>
              </a:path>
            </a:pathLst>
          </a:cu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3" name="Freeform 29"/>
          <xdr:cNvSpPr>
            <a:spLocks/>
          </xdr:cNvSpPr>
        </xdr:nvSpPr>
        <xdr:spPr bwMode="auto">
          <a:xfrm rot="3485639">
            <a:off x="4424833" y="607676"/>
            <a:ext cx="236912" cy="103964"/>
          </a:xfrm>
          <a:custGeom>
            <a:avLst/>
            <a:gdLst>
              <a:gd name="T0" fmla="*/ 92 w 95"/>
              <a:gd name="T1" fmla="*/ 0 h 64"/>
              <a:gd name="T2" fmla="*/ 2 w 95"/>
              <a:gd name="T3" fmla="*/ 35 h 64"/>
              <a:gd name="T4" fmla="*/ 27 w 95"/>
              <a:gd name="T5" fmla="*/ 63 h 64"/>
              <a:gd name="T6" fmla="*/ 95 w 95"/>
              <a:gd name="T7" fmla="*/ 10 h 64"/>
              <a:gd name="T8" fmla="*/ 92 w 95"/>
              <a:gd name="T9" fmla="*/ 0 h 64"/>
              <a:gd name="connsiteX0" fmla="*/ 9490 w 9806"/>
              <a:gd name="connsiteY0" fmla="*/ 0 h 9848"/>
              <a:gd name="connsiteX1" fmla="*/ 17 w 9806"/>
              <a:gd name="connsiteY1" fmla="*/ 5469 h 9848"/>
              <a:gd name="connsiteX2" fmla="*/ 2648 w 9806"/>
              <a:gd name="connsiteY2" fmla="*/ 9844 h 9848"/>
              <a:gd name="connsiteX3" fmla="*/ 9806 w 9806"/>
              <a:gd name="connsiteY3" fmla="*/ 1563 h 9848"/>
              <a:gd name="connsiteX4" fmla="*/ 9490 w 9806"/>
              <a:gd name="connsiteY4" fmla="*/ 0 h 9848"/>
              <a:gd name="connsiteX0" fmla="*/ 10269 w 10591"/>
              <a:gd name="connsiteY0" fmla="*/ 0 h 10000"/>
              <a:gd name="connsiteX1" fmla="*/ 12 w 10591"/>
              <a:gd name="connsiteY1" fmla="*/ 3611 h 10000"/>
              <a:gd name="connsiteX2" fmla="*/ 3291 w 10591"/>
              <a:gd name="connsiteY2" fmla="*/ 9996 h 10000"/>
              <a:gd name="connsiteX3" fmla="*/ 10591 w 10591"/>
              <a:gd name="connsiteY3" fmla="*/ 1587 h 10000"/>
              <a:gd name="connsiteX4" fmla="*/ 10269 w 10591"/>
              <a:gd name="connsiteY4" fmla="*/ 0 h 10000"/>
              <a:gd name="connsiteX0" fmla="*/ 10269 w 10591"/>
              <a:gd name="connsiteY0" fmla="*/ 0 h 11764"/>
              <a:gd name="connsiteX1" fmla="*/ 12 w 10591"/>
              <a:gd name="connsiteY1" fmla="*/ 3611 h 11764"/>
              <a:gd name="connsiteX2" fmla="*/ 3410 w 10591"/>
              <a:gd name="connsiteY2" fmla="*/ 11762 h 11764"/>
              <a:gd name="connsiteX3" fmla="*/ 10591 w 10591"/>
              <a:gd name="connsiteY3" fmla="*/ 1587 h 11764"/>
              <a:gd name="connsiteX4" fmla="*/ 10269 w 10591"/>
              <a:gd name="connsiteY4" fmla="*/ 0 h 11764"/>
              <a:gd name="connsiteX0" fmla="*/ 10269 w 10591"/>
              <a:gd name="connsiteY0" fmla="*/ 0 h 11764"/>
              <a:gd name="connsiteX1" fmla="*/ 12 w 10591"/>
              <a:gd name="connsiteY1" fmla="*/ 3611 h 11764"/>
              <a:gd name="connsiteX2" fmla="*/ 3410 w 10591"/>
              <a:gd name="connsiteY2" fmla="*/ 11762 h 11764"/>
              <a:gd name="connsiteX3" fmla="*/ 10591 w 10591"/>
              <a:gd name="connsiteY3" fmla="*/ 1587 h 11764"/>
              <a:gd name="connsiteX4" fmla="*/ 10269 w 10591"/>
              <a:gd name="connsiteY4" fmla="*/ 0 h 11764"/>
              <a:gd name="connsiteX0" fmla="*/ 10563 w 10885"/>
              <a:gd name="connsiteY0" fmla="*/ 0 h 11764"/>
              <a:gd name="connsiteX1" fmla="*/ 306 w 10885"/>
              <a:gd name="connsiteY1" fmla="*/ 3611 h 11764"/>
              <a:gd name="connsiteX2" fmla="*/ 3704 w 10885"/>
              <a:gd name="connsiteY2" fmla="*/ 11762 h 11764"/>
              <a:gd name="connsiteX3" fmla="*/ 10885 w 10885"/>
              <a:gd name="connsiteY3" fmla="*/ 1587 h 11764"/>
              <a:gd name="connsiteX4" fmla="*/ 10563 w 10885"/>
              <a:gd name="connsiteY4" fmla="*/ 0 h 11764"/>
              <a:gd name="connsiteX0" fmla="*/ 9576 w 9898"/>
              <a:gd name="connsiteY0" fmla="*/ 0 h 11764"/>
              <a:gd name="connsiteX1" fmla="*/ 392 w 9898"/>
              <a:gd name="connsiteY1" fmla="*/ 3611 h 11764"/>
              <a:gd name="connsiteX2" fmla="*/ 2717 w 9898"/>
              <a:gd name="connsiteY2" fmla="*/ 11762 h 11764"/>
              <a:gd name="connsiteX3" fmla="*/ 9898 w 9898"/>
              <a:gd name="connsiteY3" fmla="*/ 1587 h 11764"/>
              <a:gd name="connsiteX4" fmla="*/ 9576 w 9898"/>
              <a:gd name="connsiteY4" fmla="*/ 0 h 11764"/>
              <a:gd name="connsiteX0" fmla="*/ 9713 w 10038"/>
              <a:gd name="connsiteY0" fmla="*/ 0 h 8200"/>
              <a:gd name="connsiteX1" fmla="*/ 434 w 10038"/>
              <a:gd name="connsiteY1" fmla="*/ 3070 h 8200"/>
              <a:gd name="connsiteX2" fmla="*/ 2422 w 10038"/>
              <a:gd name="connsiteY2" fmla="*/ 8197 h 8200"/>
              <a:gd name="connsiteX3" fmla="*/ 10038 w 10038"/>
              <a:gd name="connsiteY3" fmla="*/ 1349 h 8200"/>
              <a:gd name="connsiteX4" fmla="*/ 9713 w 10038"/>
              <a:gd name="connsiteY4" fmla="*/ 0 h 82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38" h="8200">
                <a:moveTo>
                  <a:pt x="9713" y="0"/>
                </a:moveTo>
                <a:cubicBezTo>
                  <a:pt x="5700" y="540"/>
                  <a:pt x="2267" y="-949"/>
                  <a:pt x="434" y="3070"/>
                </a:cubicBezTo>
                <a:cubicBezTo>
                  <a:pt x="-987" y="5378"/>
                  <a:pt x="1447" y="8197"/>
                  <a:pt x="2422" y="8197"/>
                </a:cubicBezTo>
                <a:cubicBezTo>
                  <a:pt x="5243" y="8332"/>
                  <a:pt x="8520" y="4855"/>
                  <a:pt x="10038" y="1349"/>
                </a:cubicBezTo>
                <a:cubicBezTo>
                  <a:pt x="9930" y="899"/>
                  <a:pt x="9821" y="450"/>
                  <a:pt x="9713" y="0"/>
                </a:cubicBezTo>
                <a:close/>
              </a:path>
            </a:pathLst>
          </a:custGeom>
          <a:solidFill>
            <a:schemeClr val="accent1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4" name="Freeform 30"/>
          <xdr:cNvSpPr>
            <a:spLocks/>
          </xdr:cNvSpPr>
        </xdr:nvSpPr>
        <xdr:spPr bwMode="auto">
          <a:xfrm rot="4097879">
            <a:off x="4442182" y="605227"/>
            <a:ext cx="160037" cy="233892"/>
          </a:xfrm>
          <a:custGeom>
            <a:avLst/>
            <a:gdLst>
              <a:gd name="T0" fmla="*/ 32 w 74"/>
              <a:gd name="T1" fmla="*/ 6 h 125"/>
              <a:gd name="T2" fmla="*/ 12 w 74"/>
              <a:gd name="T3" fmla="*/ 49 h 125"/>
              <a:gd name="T4" fmla="*/ 3 w 74"/>
              <a:gd name="T5" fmla="*/ 89 h 125"/>
              <a:gd name="T6" fmla="*/ 68 w 74"/>
              <a:gd name="T7" fmla="*/ 59 h 125"/>
              <a:gd name="T8" fmla="*/ 38 w 74"/>
              <a:gd name="T9" fmla="*/ 0 h 125"/>
              <a:gd name="T10" fmla="*/ 32 w 74"/>
              <a:gd name="T11" fmla="*/ 6 h 125"/>
              <a:gd name="connsiteX0" fmla="*/ 4882 w 9116"/>
              <a:gd name="connsiteY0" fmla="*/ 0 h 8213"/>
              <a:gd name="connsiteX1" fmla="*/ 1369 w 9116"/>
              <a:gd name="connsiteY1" fmla="*/ 3920 h 8213"/>
              <a:gd name="connsiteX2" fmla="*/ 152 w 9116"/>
              <a:gd name="connsiteY2" fmla="*/ 7120 h 8213"/>
              <a:gd name="connsiteX3" fmla="*/ 8936 w 9116"/>
              <a:gd name="connsiteY3" fmla="*/ 4720 h 8213"/>
              <a:gd name="connsiteX4" fmla="*/ 4882 w 9116"/>
              <a:gd name="connsiteY4" fmla="*/ 0 h 8213"/>
              <a:gd name="connsiteX0" fmla="*/ 4468 w 9113"/>
              <a:gd name="connsiteY0" fmla="*/ 0 h 10618"/>
              <a:gd name="connsiteX1" fmla="*/ 615 w 9113"/>
              <a:gd name="connsiteY1" fmla="*/ 4773 h 10618"/>
              <a:gd name="connsiteX2" fmla="*/ 916 w 9113"/>
              <a:gd name="connsiteY2" fmla="*/ 9410 h 10618"/>
              <a:gd name="connsiteX3" fmla="*/ 8916 w 9113"/>
              <a:gd name="connsiteY3" fmla="*/ 5747 h 10618"/>
              <a:gd name="connsiteX4" fmla="*/ 4468 w 9113"/>
              <a:gd name="connsiteY4" fmla="*/ 0 h 10618"/>
              <a:gd name="connsiteX0" fmla="*/ 4903 w 10000"/>
              <a:gd name="connsiteY0" fmla="*/ 0 h 9352"/>
              <a:gd name="connsiteX1" fmla="*/ 675 w 10000"/>
              <a:gd name="connsiteY1" fmla="*/ 4495 h 9352"/>
              <a:gd name="connsiteX2" fmla="*/ 1005 w 10000"/>
              <a:gd name="connsiteY2" fmla="*/ 8862 h 9352"/>
              <a:gd name="connsiteX3" fmla="*/ 9784 w 10000"/>
              <a:gd name="connsiteY3" fmla="*/ 5413 h 9352"/>
              <a:gd name="connsiteX4" fmla="*/ 4903 w 10000"/>
              <a:gd name="connsiteY4" fmla="*/ 0 h 9352"/>
              <a:gd name="connsiteX0" fmla="*/ 5609 w 10706"/>
              <a:gd name="connsiteY0" fmla="*/ 0 h 10000"/>
              <a:gd name="connsiteX1" fmla="*/ 1381 w 10706"/>
              <a:gd name="connsiteY1" fmla="*/ 4806 h 10000"/>
              <a:gd name="connsiteX2" fmla="*/ 1711 w 10706"/>
              <a:gd name="connsiteY2" fmla="*/ 9476 h 10000"/>
              <a:gd name="connsiteX3" fmla="*/ 10490 w 10706"/>
              <a:gd name="connsiteY3" fmla="*/ 5788 h 10000"/>
              <a:gd name="connsiteX4" fmla="*/ 5609 w 10706"/>
              <a:gd name="connsiteY4" fmla="*/ 0 h 10000"/>
              <a:gd name="connsiteX0" fmla="*/ 5609 w 9562"/>
              <a:gd name="connsiteY0" fmla="*/ 0 h 10107"/>
              <a:gd name="connsiteX1" fmla="*/ 1381 w 9562"/>
              <a:gd name="connsiteY1" fmla="*/ 4806 h 10107"/>
              <a:gd name="connsiteX2" fmla="*/ 1711 w 9562"/>
              <a:gd name="connsiteY2" fmla="*/ 9476 h 10107"/>
              <a:gd name="connsiteX3" fmla="*/ 9233 w 9562"/>
              <a:gd name="connsiteY3" fmla="*/ 6641 h 10107"/>
              <a:gd name="connsiteX4" fmla="*/ 5609 w 9562"/>
              <a:gd name="connsiteY4" fmla="*/ 0 h 10107"/>
              <a:gd name="connsiteX0" fmla="*/ 8119 w 10615"/>
              <a:gd name="connsiteY0" fmla="*/ 0 h 9895"/>
              <a:gd name="connsiteX1" fmla="*/ 1444 w 10615"/>
              <a:gd name="connsiteY1" fmla="*/ 4650 h 9895"/>
              <a:gd name="connsiteX2" fmla="*/ 1789 w 10615"/>
              <a:gd name="connsiteY2" fmla="*/ 9271 h 9895"/>
              <a:gd name="connsiteX3" fmla="*/ 9656 w 10615"/>
              <a:gd name="connsiteY3" fmla="*/ 6466 h 9895"/>
              <a:gd name="connsiteX4" fmla="*/ 8119 w 10615"/>
              <a:gd name="connsiteY4" fmla="*/ 0 h 9895"/>
              <a:gd name="connsiteX0" fmla="*/ 8822 w 11173"/>
              <a:gd name="connsiteY0" fmla="*/ 0 h 10000"/>
              <a:gd name="connsiteX1" fmla="*/ 2533 w 11173"/>
              <a:gd name="connsiteY1" fmla="*/ 4699 h 10000"/>
              <a:gd name="connsiteX2" fmla="*/ 2858 w 11173"/>
              <a:gd name="connsiteY2" fmla="*/ 9369 h 10000"/>
              <a:gd name="connsiteX3" fmla="*/ 10270 w 11173"/>
              <a:gd name="connsiteY3" fmla="*/ 6535 h 10000"/>
              <a:gd name="connsiteX4" fmla="*/ 8822 w 11173"/>
              <a:gd name="connsiteY4" fmla="*/ 0 h 10000"/>
              <a:gd name="connsiteX0" fmla="*/ 7599 w 9950"/>
              <a:gd name="connsiteY0" fmla="*/ 0 h 9738"/>
              <a:gd name="connsiteX1" fmla="*/ 1310 w 9950"/>
              <a:gd name="connsiteY1" fmla="*/ 4699 h 9738"/>
              <a:gd name="connsiteX2" fmla="*/ 1635 w 9950"/>
              <a:gd name="connsiteY2" fmla="*/ 9369 h 9738"/>
              <a:gd name="connsiteX3" fmla="*/ 9047 w 9950"/>
              <a:gd name="connsiteY3" fmla="*/ 6535 h 9738"/>
              <a:gd name="connsiteX4" fmla="*/ 7599 w 9950"/>
              <a:gd name="connsiteY4" fmla="*/ 0 h 9738"/>
              <a:gd name="connsiteX0" fmla="*/ 7111 w 10477"/>
              <a:gd name="connsiteY0" fmla="*/ 0 h 9680"/>
              <a:gd name="connsiteX1" fmla="*/ 791 w 10477"/>
              <a:gd name="connsiteY1" fmla="*/ 4825 h 9680"/>
              <a:gd name="connsiteX2" fmla="*/ 1117 w 10477"/>
              <a:gd name="connsiteY2" fmla="*/ 9621 h 9680"/>
              <a:gd name="connsiteX3" fmla="*/ 10045 w 10477"/>
              <a:gd name="connsiteY3" fmla="*/ 6750 h 9680"/>
              <a:gd name="connsiteX4" fmla="*/ 7111 w 10477"/>
              <a:gd name="connsiteY4" fmla="*/ 0 h 9680"/>
              <a:gd name="connsiteX0" fmla="*/ 7640 w 10853"/>
              <a:gd name="connsiteY0" fmla="*/ 0 h 10612"/>
              <a:gd name="connsiteX1" fmla="*/ 1608 w 10853"/>
              <a:gd name="connsiteY1" fmla="*/ 4985 h 10612"/>
              <a:gd name="connsiteX2" fmla="*/ 1919 w 10853"/>
              <a:gd name="connsiteY2" fmla="*/ 9939 h 10612"/>
              <a:gd name="connsiteX3" fmla="*/ 10441 w 10853"/>
              <a:gd name="connsiteY3" fmla="*/ 6973 h 10612"/>
              <a:gd name="connsiteX4" fmla="*/ 7640 w 10853"/>
              <a:gd name="connsiteY4" fmla="*/ 0 h 10612"/>
              <a:gd name="connsiteX0" fmla="*/ 6718 w 9117"/>
              <a:gd name="connsiteY0" fmla="*/ 0 h 9943"/>
              <a:gd name="connsiteX1" fmla="*/ 686 w 9117"/>
              <a:gd name="connsiteY1" fmla="*/ 4985 h 9943"/>
              <a:gd name="connsiteX2" fmla="*/ 997 w 9117"/>
              <a:gd name="connsiteY2" fmla="*/ 9939 h 9943"/>
              <a:gd name="connsiteX3" fmla="*/ 8360 w 9117"/>
              <a:gd name="connsiteY3" fmla="*/ 5642 h 9943"/>
              <a:gd name="connsiteX4" fmla="*/ 6718 w 9117"/>
              <a:gd name="connsiteY4" fmla="*/ 0 h 9943"/>
              <a:gd name="connsiteX0" fmla="*/ 11452 w 14083"/>
              <a:gd name="connsiteY0" fmla="*/ 0 h 9113"/>
              <a:gd name="connsiteX1" fmla="*/ 4835 w 14083"/>
              <a:gd name="connsiteY1" fmla="*/ 5014 h 9113"/>
              <a:gd name="connsiteX2" fmla="*/ 248 w 14083"/>
              <a:gd name="connsiteY2" fmla="*/ 9107 h 9113"/>
              <a:gd name="connsiteX3" fmla="*/ 13253 w 14083"/>
              <a:gd name="connsiteY3" fmla="*/ 5674 h 9113"/>
              <a:gd name="connsiteX4" fmla="*/ 11452 w 14083"/>
              <a:gd name="connsiteY4" fmla="*/ 0 h 9113"/>
              <a:gd name="connsiteX0" fmla="*/ 6814 w 8682"/>
              <a:gd name="connsiteY0" fmla="*/ 0 h 12618"/>
              <a:gd name="connsiteX1" fmla="*/ 2115 w 8682"/>
              <a:gd name="connsiteY1" fmla="*/ 5502 h 12618"/>
              <a:gd name="connsiteX2" fmla="*/ 263 w 8682"/>
              <a:gd name="connsiteY2" fmla="*/ 12616 h 12618"/>
              <a:gd name="connsiteX3" fmla="*/ 8093 w 8682"/>
              <a:gd name="connsiteY3" fmla="*/ 6226 h 12618"/>
              <a:gd name="connsiteX4" fmla="*/ 6814 w 8682"/>
              <a:gd name="connsiteY4" fmla="*/ 0 h 12618"/>
              <a:gd name="connsiteX0" fmla="*/ 8547 w 10699"/>
              <a:gd name="connsiteY0" fmla="*/ 0 h 10468"/>
              <a:gd name="connsiteX1" fmla="*/ 3135 w 10699"/>
              <a:gd name="connsiteY1" fmla="*/ 4360 h 10468"/>
              <a:gd name="connsiteX2" fmla="*/ 1002 w 10699"/>
              <a:gd name="connsiteY2" fmla="*/ 9998 h 10468"/>
              <a:gd name="connsiteX3" fmla="*/ 10021 w 10699"/>
              <a:gd name="connsiteY3" fmla="*/ 4934 h 10468"/>
              <a:gd name="connsiteX4" fmla="*/ 8547 w 10699"/>
              <a:gd name="connsiteY4" fmla="*/ 0 h 10468"/>
              <a:gd name="connsiteX0" fmla="*/ 9399 w 11551"/>
              <a:gd name="connsiteY0" fmla="*/ 0 h 8288"/>
              <a:gd name="connsiteX1" fmla="*/ 3987 w 11551"/>
              <a:gd name="connsiteY1" fmla="*/ 4360 h 8288"/>
              <a:gd name="connsiteX2" fmla="*/ 867 w 11551"/>
              <a:gd name="connsiteY2" fmla="*/ 7558 h 8288"/>
              <a:gd name="connsiteX3" fmla="*/ 10873 w 11551"/>
              <a:gd name="connsiteY3" fmla="*/ 4934 h 8288"/>
              <a:gd name="connsiteX4" fmla="*/ 9399 w 11551"/>
              <a:gd name="connsiteY4" fmla="*/ 0 h 8288"/>
              <a:gd name="connsiteX0" fmla="*/ 7489 w 9352"/>
              <a:gd name="connsiteY0" fmla="*/ 0 h 9873"/>
              <a:gd name="connsiteX1" fmla="*/ 2804 w 9352"/>
              <a:gd name="connsiteY1" fmla="*/ 5261 h 9873"/>
              <a:gd name="connsiteX2" fmla="*/ 103 w 9352"/>
              <a:gd name="connsiteY2" fmla="*/ 9119 h 9873"/>
              <a:gd name="connsiteX3" fmla="*/ 8765 w 9352"/>
              <a:gd name="connsiteY3" fmla="*/ 5953 h 9873"/>
              <a:gd name="connsiteX4" fmla="*/ 7489 w 9352"/>
              <a:gd name="connsiteY4" fmla="*/ 0 h 9873"/>
              <a:gd name="connsiteX0" fmla="*/ 8151 w 10143"/>
              <a:gd name="connsiteY0" fmla="*/ 0 h 9301"/>
              <a:gd name="connsiteX1" fmla="*/ 2817 w 10143"/>
              <a:gd name="connsiteY1" fmla="*/ 3872 h 9301"/>
              <a:gd name="connsiteX2" fmla="*/ 253 w 10143"/>
              <a:gd name="connsiteY2" fmla="*/ 9236 h 9301"/>
              <a:gd name="connsiteX3" fmla="*/ 9515 w 10143"/>
              <a:gd name="connsiteY3" fmla="*/ 6030 h 9301"/>
              <a:gd name="connsiteX4" fmla="*/ 8151 w 10143"/>
              <a:gd name="connsiteY4" fmla="*/ 0 h 9301"/>
              <a:gd name="connsiteX0" fmla="*/ 8491 w 10455"/>
              <a:gd name="connsiteY0" fmla="*/ 0 h 10602"/>
              <a:gd name="connsiteX1" fmla="*/ 3232 w 10455"/>
              <a:gd name="connsiteY1" fmla="*/ 4163 h 10602"/>
              <a:gd name="connsiteX2" fmla="*/ 704 w 10455"/>
              <a:gd name="connsiteY2" fmla="*/ 9930 h 10602"/>
              <a:gd name="connsiteX3" fmla="*/ 9836 w 10455"/>
              <a:gd name="connsiteY3" fmla="*/ 6483 h 10602"/>
              <a:gd name="connsiteX4" fmla="*/ 8491 w 10455"/>
              <a:gd name="connsiteY4" fmla="*/ 0 h 106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455" h="10602">
                <a:moveTo>
                  <a:pt x="8491" y="0"/>
                </a:moveTo>
                <a:lnTo>
                  <a:pt x="3232" y="4163"/>
                </a:lnTo>
                <a:cubicBezTo>
                  <a:pt x="2451" y="6065"/>
                  <a:pt x="-1609" y="7941"/>
                  <a:pt x="704" y="9930"/>
                </a:cubicBezTo>
                <a:cubicBezTo>
                  <a:pt x="3017" y="11919"/>
                  <a:pt x="9205" y="9113"/>
                  <a:pt x="9836" y="6483"/>
                </a:cubicBezTo>
                <a:cubicBezTo>
                  <a:pt x="10589" y="3972"/>
                  <a:pt x="11134" y="835"/>
                  <a:pt x="8491" y="0"/>
                </a:cubicBezTo>
                <a:close/>
              </a:path>
            </a:pathLst>
          </a:custGeom>
          <a:solidFill>
            <a:schemeClr val="accent1">
              <a:lumMod val="50000"/>
            </a:scheme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05" name="Freeform 31"/>
          <xdr:cNvSpPr>
            <a:spLocks/>
          </xdr:cNvSpPr>
        </xdr:nvSpPr>
        <xdr:spPr bwMode="auto">
          <a:xfrm>
            <a:off x="4615826" y="637900"/>
            <a:ext cx="176573" cy="178313"/>
          </a:xfrm>
          <a:custGeom>
            <a:avLst/>
            <a:gdLst>
              <a:gd name="T0" fmla="*/ 56 w 60"/>
              <a:gd name="T1" fmla="*/ 36 h 59"/>
              <a:gd name="T2" fmla="*/ 24 w 60"/>
              <a:gd name="T3" fmla="*/ 56 h 59"/>
              <a:gd name="T4" fmla="*/ 4 w 60"/>
              <a:gd name="T5" fmla="*/ 23 h 59"/>
              <a:gd name="T6" fmla="*/ 36 w 60"/>
              <a:gd name="T7" fmla="*/ 3 h 59"/>
              <a:gd name="T8" fmla="*/ 56 w 60"/>
              <a:gd name="T9" fmla="*/ 36 h 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0" h="59">
                <a:moveTo>
                  <a:pt x="56" y="36"/>
                </a:moveTo>
                <a:cubicBezTo>
                  <a:pt x="53" y="50"/>
                  <a:pt x="38" y="59"/>
                  <a:pt x="24" y="56"/>
                </a:cubicBezTo>
                <a:cubicBezTo>
                  <a:pt x="9" y="52"/>
                  <a:pt x="0" y="37"/>
                  <a:pt x="4" y="23"/>
                </a:cubicBezTo>
                <a:cubicBezTo>
                  <a:pt x="7" y="8"/>
                  <a:pt x="22" y="0"/>
                  <a:pt x="36" y="3"/>
                </a:cubicBezTo>
                <a:cubicBezTo>
                  <a:pt x="51" y="7"/>
                  <a:pt x="60" y="21"/>
                  <a:pt x="56" y="36"/>
                </a:cubicBezTo>
                <a:close/>
              </a:path>
            </a:pathLst>
          </a:custGeom>
          <a:solidFill>
            <a:schemeClr val="bg1"/>
          </a:solidFill>
          <a:ln w="12700" cap="flat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206" name="Freeform 31"/>
          <xdr:cNvSpPr>
            <a:spLocks/>
          </xdr:cNvSpPr>
        </xdr:nvSpPr>
        <xdr:spPr bwMode="auto">
          <a:xfrm>
            <a:off x="4623216" y="651201"/>
            <a:ext cx="151156" cy="152646"/>
          </a:xfrm>
          <a:custGeom>
            <a:avLst/>
            <a:gdLst>
              <a:gd name="T0" fmla="*/ 56 w 60"/>
              <a:gd name="T1" fmla="*/ 36 h 59"/>
              <a:gd name="T2" fmla="*/ 24 w 60"/>
              <a:gd name="T3" fmla="*/ 56 h 59"/>
              <a:gd name="T4" fmla="*/ 4 w 60"/>
              <a:gd name="T5" fmla="*/ 23 h 59"/>
              <a:gd name="T6" fmla="*/ 36 w 60"/>
              <a:gd name="T7" fmla="*/ 3 h 59"/>
              <a:gd name="T8" fmla="*/ 56 w 60"/>
              <a:gd name="T9" fmla="*/ 36 h 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60" h="59">
                <a:moveTo>
                  <a:pt x="56" y="36"/>
                </a:moveTo>
                <a:cubicBezTo>
                  <a:pt x="53" y="50"/>
                  <a:pt x="38" y="59"/>
                  <a:pt x="24" y="56"/>
                </a:cubicBezTo>
                <a:cubicBezTo>
                  <a:pt x="9" y="52"/>
                  <a:pt x="0" y="37"/>
                  <a:pt x="4" y="23"/>
                </a:cubicBezTo>
                <a:cubicBezTo>
                  <a:pt x="7" y="8"/>
                  <a:pt x="22" y="0"/>
                  <a:pt x="36" y="3"/>
                </a:cubicBezTo>
                <a:cubicBezTo>
                  <a:pt x="51" y="7"/>
                  <a:pt x="60" y="21"/>
                  <a:pt x="56" y="36"/>
                </a:cubicBezTo>
                <a:close/>
              </a:path>
            </a:pathLst>
          </a:custGeom>
          <a:solidFill>
            <a:schemeClr val="accent1">
              <a:lumMod val="50000"/>
            </a:schemeClr>
          </a:solidFill>
          <a:ln w="12700" cap="flat">
            <a:noFill/>
            <a:prstDash val="solid"/>
            <a:miter lim="800000"/>
            <a:headEnd/>
            <a:tailEnd/>
          </a:ln>
        </xdr:spPr>
      </xdr:sp>
    </xdr:grpSp>
    <xdr:clientData/>
  </xdr:twoCellAnchor>
  <xdr:twoCellAnchor editAs="oneCell">
    <xdr:from>
      <xdr:col>8</xdr:col>
      <xdr:colOff>1</xdr:colOff>
      <xdr:row>8</xdr:row>
      <xdr:rowOff>15996</xdr:rowOff>
    </xdr:from>
    <xdr:to>
      <xdr:col>8</xdr:col>
      <xdr:colOff>459922</xdr:colOff>
      <xdr:row>8</xdr:row>
      <xdr:rowOff>461922</xdr:rowOff>
    </xdr:to>
    <xdr:grpSp>
      <xdr:nvGrpSpPr>
        <xdr:cNvPr id="208" name="Leaf Icon group" descr="Small leaf icon" title="Planting Data artwork"/>
        <xdr:cNvGrpSpPr>
          <a:grpSpLocks noChangeAspect="1"/>
        </xdr:cNvGrpSpPr>
      </xdr:nvGrpSpPr>
      <xdr:grpSpPr bwMode="auto">
        <a:xfrm>
          <a:off x="6805084" y="1688163"/>
          <a:ext cx="459921" cy="445926"/>
          <a:chOff x="657" y="141"/>
          <a:chExt cx="48" cy="46"/>
        </a:xfrm>
      </xdr:grpSpPr>
      <xdr:sp macro="" textlink="">
        <xdr:nvSpPr>
          <xdr:cNvPr id="209" name="AutoShape 55"/>
          <xdr:cNvSpPr>
            <a:spLocks noChangeAspect="1" noChangeArrowheads="1" noTextEdit="1"/>
          </xdr:cNvSpPr>
        </xdr:nvSpPr>
        <xdr:spPr bwMode="auto">
          <a:xfrm>
            <a:off x="657" y="141"/>
            <a:ext cx="48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210" name="Freeform 57"/>
          <xdr:cNvSpPr>
            <a:spLocks/>
          </xdr:cNvSpPr>
        </xdr:nvSpPr>
        <xdr:spPr bwMode="auto">
          <a:xfrm>
            <a:off x="664" y="128"/>
            <a:ext cx="26" cy="56"/>
          </a:xfrm>
          <a:custGeom>
            <a:avLst/>
            <a:gdLst>
              <a:gd name="T0" fmla="*/ 54 w 66"/>
              <a:gd name="T1" fmla="*/ 142 h 142"/>
              <a:gd name="T2" fmla="*/ 25 w 66"/>
              <a:gd name="T3" fmla="*/ 39 h 142"/>
              <a:gd name="T4" fmla="*/ 50 w 66"/>
              <a:gd name="T5" fmla="*/ 135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66" h="142">
                <a:moveTo>
                  <a:pt x="54" y="142"/>
                </a:moveTo>
                <a:cubicBezTo>
                  <a:pt x="66" y="118"/>
                  <a:pt x="64" y="0"/>
                  <a:pt x="25" y="39"/>
                </a:cubicBezTo>
                <a:cubicBezTo>
                  <a:pt x="0" y="64"/>
                  <a:pt x="40" y="114"/>
                  <a:pt x="50" y="135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1" name="Freeform 58"/>
          <xdr:cNvSpPr>
            <a:spLocks/>
          </xdr:cNvSpPr>
        </xdr:nvSpPr>
        <xdr:spPr bwMode="auto">
          <a:xfrm>
            <a:off x="690" y="169"/>
            <a:ext cx="16" cy="18"/>
          </a:xfrm>
          <a:custGeom>
            <a:avLst/>
            <a:gdLst>
              <a:gd name="T0" fmla="*/ 1 w 42"/>
              <a:gd name="T1" fmla="*/ 38 h 47"/>
              <a:gd name="T2" fmla="*/ 37 w 42"/>
              <a:gd name="T3" fmla="*/ 6 h 47"/>
              <a:gd name="T4" fmla="*/ 0 w 42"/>
              <a:gd name="T5" fmla="*/ 4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2" h="47">
                <a:moveTo>
                  <a:pt x="1" y="38"/>
                </a:moveTo>
                <a:cubicBezTo>
                  <a:pt x="4" y="12"/>
                  <a:pt x="2" y="0"/>
                  <a:pt x="37" y="6"/>
                </a:cubicBezTo>
                <a:cubicBezTo>
                  <a:pt x="42" y="32"/>
                  <a:pt x="11" y="35"/>
                  <a:pt x="0" y="47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2" name="Freeform 59"/>
          <xdr:cNvSpPr>
            <a:spLocks/>
          </xdr:cNvSpPr>
        </xdr:nvSpPr>
        <xdr:spPr bwMode="auto">
          <a:xfrm>
            <a:off x="655" y="168"/>
            <a:ext cx="21" cy="17"/>
          </a:xfrm>
          <a:custGeom>
            <a:avLst/>
            <a:gdLst>
              <a:gd name="T0" fmla="*/ 52 w 52"/>
              <a:gd name="T1" fmla="*/ 33 h 44"/>
              <a:gd name="T2" fmla="*/ 5 w 52"/>
              <a:gd name="T3" fmla="*/ 4 h 44"/>
              <a:gd name="T4" fmla="*/ 52 w 52"/>
              <a:gd name="T5" fmla="*/ 44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52" h="44">
                <a:moveTo>
                  <a:pt x="52" y="33"/>
                </a:moveTo>
                <a:cubicBezTo>
                  <a:pt x="52" y="7"/>
                  <a:pt x="28" y="0"/>
                  <a:pt x="5" y="4"/>
                </a:cubicBezTo>
                <a:cubicBezTo>
                  <a:pt x="0" y="32"/>
                  <a:pt x="30" y="42"/>
                  <a:pt x="52" y="44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11</xdr:col>
      <xdr:colOff>124732</xdr:colOff>
      <xdr:row>8</xdr:row>
      <xdr:rowOff>99135</xdr:rowOff>
    </xdr:from>
    <xdr:to>
      <xdr:col>11</xdr:col>
      <xdr:colOff>391549</xdr:colOff>
      <xdr:row>8</xdr:row>
      <xdr:rowOff>461922</xdr:rowOff>
    </xdr:to>
    <xdr:grpSp>
      <xdr:nvGrpSpPr>
        <xdr:cNvPr id="213" name="Water Drop icon group" descr="Small water drop icon" title="Feeding/Fertilization &amp; Notes artwork"/>
        <xdr:cNvGrpSpPr/>
      </xdr:nvGrpSpPr>
      <xdr:grpSpPr>
        <a:xfrm>
          <a:off x="10009565" y="1771302"/>
          <a:ext cx="266817" cy="362787"/>
          <a:chOff x="3136583" y="223499"/>
          <a:chExt cx="266817" cy="351239"/>
        </a:xfrm>
      </xdr:grpSpPr>
      <xdr:sp macro="" textlink="">
        <xdr:nvSpPr>
          <xdr:cNvPr id="214" name="Freeform 50"/>
          <xdr:cNvSpPr>
            <a:spLocks/>
          </xdr:cNvSpPr>
        </xdr:nvSpPr>
        <xdr:spPr bwMode="auto">
          <a:xfrm rot="233535">
            <a:off x="3136583" y="223499"/>
            <a:ext cx="213719" cy="351239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  <a:gd name="connsiteX0" fmla="*/ 15393 w 24160"/>
              <a:gd name="connsiteY0" fmla="*/ 10000 h 10398"/>
              <a:gd name="connsiteX1" fmla="*/ 9052 w 24160"/>
              <a:gd name="connsiteY1" fmla="*/ 0 h 10398"/>
              <a:gd name="connsiteX2" fmla="*/ 15393 w 24160"/>
              <a:gd name="connsiteY2" fmla="*/ 10000 h 10398"/>
              <a:gd name="connsiteX0" fmla="*/ 14364 w 21917"/>
              <a:gd name="connsiteY0" fmla="*/ 10000 h 10199"/>
              <a:gd name="connsiteX1" fmla="*/ 8023 w 21917"/>
              <a:gd name="connsiteY1" fmla="*/ 0 h 10199"/>
              <a:gd name="connsiteX2" fmla="*/ 14364 w 21917"/>
              <a:gd name="connsiteY2" fmla="*/ 10000 h 10199"/>
              <a:gd name="connsiteX0" fmla="*/ 18280 w 18590"/>
              <a:gd name="connsiteY0" fmla="*/ 10078 h 10236"/>
              <a:gd name="connsiteX1" fmla="*/ 74 w 18590"/>
              <a:gd name="connsiteY1" fmla="*/ 5783 h 10236"/>
              <a:gd name="connsiteX2" fmla="*/ 11939 w 18590"/>
              <a:gd name="connsiteY2" fmla="*/ 78 h 10236"/>
              <a:gd name="connsiteX3" fmla="*/ 18280 w 18590"/>
              <a:gd name="connsiteY3" fmla="*/ 10078 h 10236"/>
              <a:gd name="connsiteX0" fmla="*/ 18280 w 22888"/>
              <a:gd name="connsiteY0" fmla="*/ 10078 h 10221"/>
              <a:gd name="connsiteX1" fmla="*/ 74 w 22888"/>
              <a:gd name="connsiteY1" fmla="*/ 5783 h 10221"/>
              <a:gd name="connsiteX2" fmla="*/ 11939 w 22888"/>
              <a:gd name="connsiteY2" fmla="*/ 78 h 10221"/>
              <a:gd name="connsiteX3" fmla="*/ 18280 w 22888"/>
              <a:gd name="connsiteY3" fmla="*/ 10078 h 10221"/>
              <a:gd name="connsiteX0" fmla="*/ 18373 w 22981"/>
              <a:gd name="connsiteY0" fmla="*/ 10078 h 10268"/>
              <a:gd name="connsiteX1" fmla="*/ 167 w 22981"/>
              <a:gd name="connsiteY1" fmla="*/ 5783 h 10268"/>
              <a:gd name="connsiteX2" fmla="*/ 12032 w 22981"/>
              <a:gd name="connsiteY2" fmla="*/ 78 h 10268"/>
              <a:gd name="connsiteX3" fmla="*/ 18373 w 22981"/>
              <a:gd name="connsiteY3" fmla="*/ 10078 h 10268"/>
              <a:gd name="connsiteX0" fmla="*/ 21714 w 22183"/>
              <a:gd name="connsiteY0" fmla="*/ 10081 h 10270"/>
              <a:gd name="connsiteX1" fmla="*/ 59 w 22183"/>
              <a:gd name="connsiteY1" fmla="*/ 5620 h 10270"/>
              <a:gd name="connsiteX2" fmla="*/ 15373 w 22183"/>
              <a:gd name="connsiteY2" fmla="*/ 81 h 10270"/>
              <a:gd name="connsiteX3" fmla="*/ 21714 w 22183"/>
              <a:gd name="connsiteY3" fmla="*/ 10081 h 10270"/>
              <a:gd name="connsiteX0" fmla="*/ 21714 w 22183"/>
              <a:gd name="connsiteY0" fmla="*/ 10105 h 10294"/>
              <a:gd name="connsiteX1" fmla="*/ 59 w 22183"/>
              <a:gd name="connsiteY1" fmla="*/ 5644 h 10294"/>
              <a:gd name="connsiteX2" fmla="*/ 15373 w 22183"/>
              <a:gd name="connsiteY2" fmla="*/ 105 h 10294"/>
              <a:gd name="connsiteX3" fmla="*/ 21714 w 22183"/>
              <a:gd name="connsiteY3" fmla="*/ 10105 h 10294"/>
              <a:gd name="connsiteX0" fmla="*/ 21655 w 22124"/>
              <a:gd name="connsiteY0" fmla="*/ 10105 h 10345"/>
              <a:gd name="connsiteX1" fmla="*/ 0 w 22124"/>
              <a:gd name="connsiteY1" fmla="*/ 5644 h 10345"/>
              <a:gd name="connsiteX2" fmla="*/ 15314 w 22124"/>
              <a:gd name="connsiteY2" fmla="*/ 105 h 10345"/>
              <a:gd name="connsiteX3" fmla="*/ 21655 w 22124"/>
              <a:gd name="connsiteY3" fmla="*/ 10105 h 10345"/>
              <a:gd name="connsiteX0" fmla="*/ 21655 w 26680"/>
              <a:gd name="connsiteY0" fmla="*/ 10105 h 10254"/>
              <a:gd name="connsiteX1" fmla="*/ 0 w 26680"/>
              <a:gd name="connsiteY1" fmla="*/ 5644 h 10254"/>
              <a:gd name="connsiteX2" fmla="*/ 15314 w 26680"/>
              <a:gd name="connsiteY2" fmla="*/ 105 h 10254"/>
              <a:gd name="connsiteX3" fmla="*/ 21655 w 26680"/>
              <a:gd name="connsiteY3" fmla="*/ 10105 h 10254"/>
              <a:gd name="connsiteX0" fmla="*/ 21655 w 25956"/>
              <a:gd name="connsiteY0" fmla="*/ 10105 h 10254"/>
              <a:gd name="connsiteX1" fmla="*/ 0 w 25956"/>
              <a:gd name="connsiteY1" fmla="*/ 5644 h 10254"/>
              <a:gd name="connsiteX2" fmla="*/ 15314 w 25956"/>
              <a:gd name="connsiteY2" fmla="*/ 105 h 10254"/>
              <a:gd name="connsiteX3" fmla="*/ 21655 w 25956"/>
              <a:gd name="connsiteY3" fmla="*/ 10105 h 10254"/>
              <a:gd name="connsiteX0" fmla="*/ 21655 w 27015"/>
              <a:gd name="connsiteY0" fmla="*/ 10105 h 10788"/>
              <a:gd name="connsiteX1" fmla="*/ 0 w 27015"/>
              <a:gd name="connsiteY1" fmla="*/ 5644 h 10788"/>
              <a:gd name="connsiteX2" fmla="*/ 15314 w 27015"/>
              <a:gd name="connsiteY2" fmla="*/ 105 h 10788"/>
              <a:gd name="connsiteX3" fmla="*/ 21655 w 27015"/>
              <a:gd name="connsiteY3" fmla="*/ 10105 h 10788"/>
              <a:gd name="connsiteX0" fmla="*/ 21655 w 25925"/>
              <a:gd name="connsiteY0" fmla="*/ 10105 h 10743"/>
              <a:gd name="connsiteX1" fmla="*/ 0 w 25925"/>
              <a:gd name="connsiteY1" fmla="*/ 5644 h 10743"/>
              <a:gd name="connsiteX2" fmla="*/ 15314 w 25925"/>
              <a:gd name="connsiteY2" fmla="*/ 105 h 10743"/>
              <a:gd name="connsiteX3" fmla="*/ 21655 w 25925"/>
              <a:gd name="connsiteY3" fmla="*/ 10105 h 10743"/>
              <a:gd name="connsiteX0" fmla="*/ 26678 w 27179"/>
              <a:gd name="connsiteY0" fmla="*/ 10101 h 10373"/>
              <a:gd name="connsiteX1" fmla="*/ 0 w 27179"/>
              <a:gd name="connsiteY1" fmla="*/ 5856 h 10373"/>
              <a:gd name="connsiteX2" fmla="*/ 20337 w 27179"/>
              <a:gd name="connsiteY2" fmla="*/ 101 h 10373"/>
              <a:gd name="connsiteX3" fmla="*/ 26678 w 27179"/>
              <a:gd name="connsiteY3" fmla="*/ 10101 h 10373"/>
              <a:gd name="connsiteX0" fmla="*/ 26678 w 27179"/>
              <a:gd name="connsiteY0" fmla="*/ 10101 h 10655"/>
              <a:gd name="connsiteX1" fmla="*/ 0 w 27179"/>
              <a:gd name="connsiteY1" fmla="*/ 5856 h 10655"/>
              <a:gd name="connsiteX2" fmla="*/ 20337 w 27179"/>
              <a:gd name="connsiteY2" fmla="*/ 101 h 10655"/>
              <a:gd name="connsiteX3" fmla="*/ 26678 w 27179"/>
              <a:gd name="connsiteY3" fmla="*/ 10101 h 10655"/>
              <a:gd name="connsiteX0" fmla="*/ 26770 w 27271"/>
              <a:gd name="connsiteY0" fmla="*/ 10148 h 10702"/>
              <a:gd name="connsiteX1" fmla="*/ 92 w 27271"/>
              <a:gd name="connsiteY1" fmla="*/ 5903 h 10702"/>
              <a:gd name="connsiteX2" fmla="*/ 20429 w 27271"/>
              <a:gd name="connsiteY2" fmla="*/ 148 h 10702"/>
              <a:gd name="connsiteX3" fmla="*/ 26770 w 27271"/>
              <a:gd name="connsiteY3" fmla="*/ 10148 h 10702"/>
              <a:gd name="connsiteX0" fmla="*/ 26770 w 30027"/>
              <a:gd name="connsiteY0" fmla="*/ 10148 h 11169"/>
              <a:gd name="connsiteX1" fmla="*/ 92 w 30027"/>
              <a:gd name="connsiteY1" fmla="*/ 5903 h 11169"/>
              <a:gd name="connsiteX2" fmla="*/ 20429 w 30027"/>
              <a:gd name="connsiteY2" fmla="*/ 148 h 11169"/>
              <a:gd name="connsiteX3" fmla="*/ 26770 w 30027"/>
              <a:gd name="connsiteY3" fmla="*/ 10148 h 11169"/>
              <a:gd name="connsiteX0" fmla="*/ 26802 w 30059"/>
              <a:gd name="connsiteY0" fmla="*/ 10000 h 11021"/>
              <a:gd name="connsiteX1" fmla="*/ 124 w 30059"/>
              <a:gd name="connsiteY1" fmla="*/ 5755 h 11021"/>
              <a:gd name="connsiteX2" fmla="*/ 20461 w 30059"/>
              <a:gd name="connsiteY2" fmla="*/ 0 h 11021"/>
              <a:gd name="connsiteX3" fmla="*/ 26802 w 30059"/>
              <a:gd name="connsiteY3" fmla="*/ 10000 h 11021"/>
              <a:gd name="connsiteX0" fmla="*/ 26802 w 29696"/>
              <a:gd name="connsiteY0" fmla="*/ 10000 h 11021"/>
              <a:gd name="connsiteX1" fmla="*/ 124 w 29696"/>
              <a:gd name="connsiteY1" fmla="*/ 5755 h 11021"/>
              <a:gd name="connsiteX2" fmla="*/ 20461 w 29696"/>
              <a:gd name="connsiteY2" fmla="*/ 0 h 11021"/>
              <a:gd name="connsiteX3" fmla="*/ 26802 w 29696"/>
              <a:gd name="connsiteY3" fmla="*/ 10000 h 11021"/>
              <a:gd name="connsiteX0" fmla="*/ 26188 w 26573"/>
              <a:gd name="connsiteY0" fmla="*/ 10000 h 11398"/>
              <a:gd name="connsiteX1" fmla="*/ 131 w 26573"/>
              <a:gd name="connsiteY1" fmla="*/ 7686 h 11398"/>
              <a:gd name="connsiteX2" fmla="*/ 19847 w 26573"/>
              <a:gd name="connsiteY2" fmla="*/ 0 h 11398"/>
              <a:gd name="connsiteX3" fmla="*/ 26188 w 26573"/>
              <a:gd name="connsiteY3" fmla="*/ 10000 h 11398"/>
              <a:gd name="connsiteX0" fmla="*/ 26188 w 26561"/>
              <a:gd name="connsiteY0" fmla="*/ 10000 h 12332"/>
              <a:gd name="connsiteX1" fmla="*/ 131 w 26561"/>
              <a:gd name="connsiteY1" fmla="*/ 7686 h 12332"/>
              <a:gd name="connsiteX2" fmla="*/ 19847 w 26561"/>
              <a:gd name="connsiteY2" fmla="*/ 0 h 12332"/>
              <a:gd name="connsiteX3" fmla="*/ 26188 w 26561"/>
              <a:gd name="connsiteY3" fmla="*/ 10000 h 12332"/>
              <a:gd name="connsiteX0" fmla="*/ 26066 w 26441"/>
              <a:gd name="connsiteY0" fmla="*/ 8565 h 11540"/>
              <a:gd name="connsiteX1" fmla="*/ 131 w 26441"/>
              <a:gd name="connsiteY1" fmla="*/ 7686 h 11540"/>
              <a:gd name="connsiteX2" fmla="*/ 19847 w 26441"/>
              <a:gd name="connsiteY2" fmla="*/ 0 h 11540"/>
              <a:gd name="connsiteX3" fmla="*/ 26066 w 26441"/>
              <a:gd name="connsiteY3" fmla="*/ 8565 h 11540"/>
              <a:gd name="connsiteX0" fmla="*/ 26066 w 26141"/>
              <a:gd name="connsiteY0" fmla="*/ 8565 h 11373"/>
              <a:gd name="connsiteX1" fmla="*/ 131 w 26141"/>
              <a:gd name="connsiteY1" fmla="*/ 7686 h 11373"/>
              <a:gd name="connsiteX2" fmla="*/ 19847 w 26141"/>
              <a:gd name="connsiteY2" fmla="*/ 0 h 11373"/>
              <a:gd name="connsiteX3" fmla="*/ 26066 w 26141"/>
              <a:gd name="connsiteY3" fmla="*/ 8565 h 11373"/>
              <a:gd name="connsiteX0" fmla="*/ 26066 w 26141"/>
              <a:gd name="connsiteY0" fmla="*/ 8565 h 11114"/>
              <a:gd name="connsiteX1" fmla="*/ 131 w 26141"/>
              <a:gd name="connsiteY1" fmla="*/ 7686 h 11114"/>
              <a:gd name="connsiteX2" fmla="*/ 19847 w 26141"/>
              <a:gd name="connsiteY2" fmla="*/ 0 h 11114"/>
              <a:gd name="connsiteX3" fmla="*/ 26066 w 26141"/>
              <a:gd name="connsiteY3" fmla="*/ 8565 h 11114"/>
              <a:gd name="connsiteX0" fmla="*/ 32096 w 32711"/>
              <a:gd name="connsiteY0" fmla="*/ 8565 h 10435"/>
              <a:gd name="connsiteX1" fmla="*/ 92 w 32711"/>
              <a:gd name="connsiteY1" fmla="*/ 7631 h 10435"/>
              <a:gd name="connsiteX2" fmla="*/ 25877 w 32711"/>
              <a:gd name="connsiteY2" fmla="*/ 0 h 10435"/>
              <a:gd name="connsiteX3" fmla="*/ 32096 w 32711"/>
              <a:gd name="connsiteY3" fmla="*/ 8565 h 10435"/>
              <a:gd name="connsiteX0" fmla="*/ 32096 w 32112"/>
              <a:gd name="connsiteY0" fmla="*/ 8565 h 10853"/>
              <a:gd name="connsiteX1" fmla="*/ 92 w 32112"/>
              <a:gd name="connsiteY1" fmla="*/ 7631 h 10853"/>
              <a:gd name="connsiteX2" fmla="*/ 25877 w 32112"/>
              <a:gd name="connsiteY2" fmla="*/ 0 h 10853"/>
              <a:gd name="connsiteX3" fmla="*/ 32096 w 32112"/>
              <a:gd name="connsiteY3" fmla="*/ 8565 h 10853"/>
              <a:gd name="connsiteX0" fmla="*/ 32096 w 32112"/>
              <a:gd name="connsiteY0" fmla="*/ 8565 h 10853"/>
              <a:gd name="connsiteX1" fmla="*/ 92 w 32112"/>
              <a:gd name="connsiteY1" fmla="*/ 7631 h 10853"/>
              <a:gd name="connsiteX2" fmla="*/ 25877 w 32112"/>
              <a:gd name="connsiteY2" fmla="*/ 0 h 10853"/>
              <a:gd name="connsiteX3" fmla="*/ 32096 w 32112"/>
              <a:gd name="connsiteY3" fmla="*/ 8565 h 10853"/>
              <a:gd name="connsiteX0" fmla="*/ 32096 w 33050"/>
              <a:gd name="connsiteY0" fmla="*/ 8565 h 10785"/>
              <a:gd name="connsiteX1" fmla="*/ 92 w 33050"/>
              <a:gd name="connsiteY1" fmla="*/ 7631 h 10785"/>
              <a:gd name="connsiteX2" fmla="*/ 25877 w 33050"/>
              <a:gd name="connsiteY2" fmla="*/ 0 h 10785"/>
              <a:gd name="connsiteX3" fmla="*/ 32096 w 33050"/>
              <a:gd name="connsiteY3" fmla="*/ 8565 h 10785"/>
              <a:gd name="connsiteX0" fmla="*/ 26879 w 28056"/>
              <a:gd name="connsiteY0" fmla="*/ 9072 h 11034"/>
              <a:gd name="connsiteX1" fmla="*/ 92 w 28056"/>
              <a:gd name="connsiteY1" fmla="*/ 7631 h 11034"/>
              <a:gd name="connsiteX2" fmla="*/ 25877 w 28056"/>
              <a:gd name="connsiteY2" fmla="*/ 0 h 11034"/>
              <a:gd name="connsiteX3" fmla="*/ 26879 w 28056"/>
              <a:gd name="connsiteY3" fmla="*/ 9072 h 11034"/>
              <a:gd name="connsiteX0" fmla="*/ 26879 w 28871"/>
              <a:gd name="connsiteY0" fmla="*/ 9072 h 11330"/>
              <a:gd name="connsiteX1" fmla="*/ 92 w 28871"/>
              <a:gd name="connsiteY1" fmla="*/ 7631 h 11330"/>
              <a:gd name="connsiteX2" fmla="*/ 25877 w 28871"/>
              <a:gd name="connsiteY2" fmla="*/ 0 h 11330"/>
              <a:gd name="connsiteX3" fmla="*/ 26879 w 28871"/>
              <a:gd name="connsiteY3" fmla="*/ 9072 h 11330"/>
              <a:gd name="connsiteX0" fmla="*/ 29465 w 31277"/>
              <a:gd name="connsiteY0" fmla="*/ 8747 h 11156"/>
              <a:gd name="connsiteX1" fmla="*/ 92 w 31277"/>
              <a:gd name="connsiteY1" fmla="*/ 7631 h 11156"/>
              <a:gd name="connsiteX2" fmla="*/ 25877 w 31277"/>
              <a:gd name="connsiteY2" fmla="*/ 0 h 11156"/>
              <a:gd name="connsiteX3" fmla="*/ 29465 w 31277"/>
              <a:gd name="connsiteY3" fmla="*/ 8747 h 11156"/>
              <a:gd name="connsiteX0" fmla="*/ 29465 w 29871"/>
              <a:gd name="connsiteY0" fmla="*/ 8747 h 10754"/>
              <a:gd name="connsiteX1" fmla="*/ 92 w 29871"/>
              <a:gd name="connsiteY1" fmla="*/ 7631 h 10754"/>
              <a:gd name="connsiteX2" fmla="*/ 25877 w 29871"/>
              <a:gd name="connsiteY2" fmla="*/ 0 h 10754"/>
              <a:gd name="connsiteX3" fmla="*/ 29465 w 29871"/>
              <a:gd name="connsiteY3" fmla="*/ 8747 h 10754"/>
              <a:gd name="connsiteX0" fmla="*/ 29465 w 30634"/>
              <a:gd name="connsiteY0" fmla="*/ 8747 h 11200"/>
              <a:gd name="connsiteX1" fmla="*/ 92 w 30634"/>
              <a:gd name="connsiteY1" fmla="*/ 7631 h 11200"/>
              <a:gd name="connsiteX2" fmla="*/ 25877 w 30634"/>
              <a:gd name="connsiteY2" fmla="*/ 0 h 11200"/>
              <a:gd name="connsiteX3" fmla="*/ 29465 w 30634"/>
              <a:gd name="connsiteY3" fmla="*/ 8747 h 11200"/>
              <a:gd name="connsiteX0" fmla="*/ 29465 w 30404"/>
              <a:gd name="connsiteY0" fmla="*/ 8747 h 11200"/>
              <a:gd name="connsiteX1" fmla="*/ 92 w 30404"/>
              <a:gd name="connsiteY1" fmla="*/ 7631 h 11200"/>
              <a:gd name="connsiteX2" fmla="*/ 25877 w 30404"/>
              <a:gd name="connsiteY2" fmla="*/ 0 h 11200"/>
              <a:gd name="connsiteX3" fmla="*/ 29465 w 30404"/>
              <a:gd name="connsiteY3" fmla="*/ 8747 h 11200"/>
              <a:gd name="connsiteX0" fmla="*/ 29465 w 30404"/>
              <a:gd name="connsiteY0" fmla="*/ 8747 h 10680"/>
              <a:gd name="connsiteX1" fmla="*/ 92 w 30404"/>
              <a:gd name="connsiteY1" fmla="*/ 7631 h 10680"/>
              <a:gd name="connsiteX2" fmla="*/ 25877 w 30404"/>
              <a:gd name="connsiteY2" fmla="*/ 0 h 10680"/>
              <a:gd name="connsiteX3" fmla="*/ 29465 w 30404"/>
              <a:gd name="connsiteY3" fmla="*/ 8747 h 106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0404" h="10680">
                <a:moveTo>
                  <a:pt x="29465" y="8747"/>
                </a:moveTo>
                <a:cubicBezTo>
                  <a:pt x="23082" y="11917"/>
                  <a:pt x="2041" y="10937"/>
                  <a:pt x="92" y="7631"/>
                </a:cubicBezTo>
                <a:cubicBezTo>
                  <a:pt x="-1501" y="3242"/>
                  <a:pt x="17969" y="1198"/>
                  <a:pt x="25877" y="0"/>
                </a:cubicBezTo>
                <a:cubicBezTo>
                  <a:pt x="6932" y="6282"/>
                  <a:pt x="35848" y="5577"/>
                  <a:pt x="29465" y="8747"/>
                </a:cubicBezTo>
                <a:close/>
              </a:path>
            </a:pathLst>
          </a:custGeom>
          <a:solidFill>
            <a:schemeClr val="accent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215" name="Freeform 50"/>
          <xdr:cNvSpPr>
            <a:spLocks/>
          </xdr:cNvSpPr>
        </xdr:nvSpPr>
        <xdr:spPr bwMode="auto">
          <a:xfrm rot="21013151">
            <a:off x="3310125" y="239099"/>
            <a:ext cx="93275" cy="171490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  <a:gd name="connsiteX0" fmla="*/ 15393 w 24160"/>
              <a:gd name="connsiteY0" fmla="*/ 10000 h 10398"/>
              <a:gd name="connsiteX1" fmla="*/ 9052 w 24160"/>
              <a:gd name="connsiteY1" fmla="*/ 0 h 10398"/>
              <a:gd name="connsiteX2" fmla="*/ 15393 w 24160"/>
              <a:gd name="connsiteY2" fmla="*/ 10000 h 10398"/>
              <a:gd name="connsiteX0" fmla="*/ 14364 w 21917"/>
              <a:gd name="connsiteY0" fmla="*/ 10000 h 10199"/>
              <a:gd name="connsiteX1" fmla="*/ 8023 w 21917"/>
              <a:gd name="connsiteY1" fmla="*/ 0 h 10199"/>
              <a:gd name="connsiteX2" fmla="*/ 14364 w 21917"/>
              <a:gd name="connsiteY2" fmla="*/ 10000 h 10199"/>
              <a:gd name="connsiteX0" fmla="*/ 18280 w 18590"/>
              <a:gd name="connsiteY0" fmla="*/ 10078 h 10236"/>
              <a:gd name="connsiteX1" fmla="*/ 74 w 18590"/>
              <a:gd name="connsiteY1" fmla="*/ 5783 h 10236"/>
              <a:gd name="connsiteX2" fmla="*/ 11939 w 18590"/>
              <a:gd name="connsiteY2" fmla="*/ 78 h 10236"/>
              <a:gd name="connsiteX3" fmla="*/ 18280 w 18590"/>
              <a:gd name="connsiteY3" fmla="*/ 10078 h 10236"/>
              <a:gd name="connsiteX0" fmla="*/ 18280 w 22888"/>
              <a:gd name="connsiteY0" fmla="*/ 10078 h 10221"/>
              <a:gd name="connsiteX1" fmla="*/ 74 w 22888"/>
              <a:gd name="connsiteY1" fmla="*/ 5783 h 10221"/>
              <a:gd name="connsiteX2" fmla="*/ 11939 w 22888"/>
              <a:gd name="connsiteY2" fmla="*/ 78 h 10221"/>
              <a:gd name="connsiteX3" fmla="*/ 18280 w 22888"/>
              <a:gd name="connsiteY3" fmla="*/ 10078 h 10221"/>
              <a:gd name="connsiteX0" fmla="*/ 18373 w 22981"/>
              <a:gd name="connsiteY0" fmla="*/ 10078 h 10268"/>
              <a:gd name="connsiteX1" fmla="*/ 167 w 22981"/>
              <a:gd name="connsiteY1" fmla="*/ 5783 h 10268"/>
              <a:gd name="connsiteX2" fmla="*/ 12032 w 22981"/>
              <a:gd name="connsiteY2" fmla="*/ 78 h 10268"/>
              <a:gd name="connsiteX3" fmla="*/ 18373 w 22981"/>
              <a:gd name="connsiteY3" fmla="*/ 10078 h 10268"/>
              <a:gd name="connsiteX0" fmla="*/ 21714 w 22183"/>
              <a:gd name="connsiteY0" fmla="*/ 10081 h 10270"/>
              <a:gd name="connsiteX1" fmla="*/ 59 w 22183"/>
              <a:gd name="connsiteY1" fmla="*/ 5620 h 10270"/>
              <a:gd name="connsiteX2" fmla="*/ 15373 w 22183"/>
              <a:gd name="connsiteY2" fmla="*/ 81 h 10270"/>
              <a:gd name="connsiteX3" fmla="*/ 21714 w 22183"/>
              <a:gd name="connsiteY3" fmla="*/ 10081 h 10270"/>
              <a:gd name="connsiteX0" fmla="*/ 21714 w 22183"/>
              <a:gd name="connsiteY0" fmla="*/ 10105 h 10294"/>
              <a:gd name="connsiteX1" fmla="*/ 59 w 22183"/>
              <a:gd name="connsiteY1" fmla="*/ 5644 h 10294"/>
              <a:gd name="connsiteX2" fmla="*/ 15373 w 22183"/>
              <a:gd name="connsiteY2" fmla="*/ 105 h 10294"/>
              <a:gd name="connsiteX3" fmla="*/ 21714 w 22183"/>
              <a:gd name="connsiteY3" fmla="*/ 10105 h 10294"/>
              <a:gd name="connsiteX0" fmla="*/ 21655 w 22124"/>
              <a:gd name="connsiteY0" fmla="*/ 10105 h 10345"/>
              <a:gd name="connsiteX1" fmla="*/ 0 w 22124"/>
              <a:gd name="connsiteY1" fmla="*/ 5644 h 10345"/>
              <a:gd name="connsiteX2" fmla="*/ 15314 w 22124"/>
              <a:gd name="connsiteY2" fmla="*/ 105 h 10345"/>
              <a:gd name="connsiteX3" fmla="*/ 21655 w 22124"/>
              <a:gd name="connsiteY3" fmla="*/ 10105 h 10345"/>
              <a:gd name="connsiteX0" fmla="*/ 21655 w 26680"/>
              <a:gd name="connsiteY0" fmla="*/ 10105 h 10254"/>
              <a:gd name="connsiteX1" fmla="*/ 0 w 26680"/>
              <a:gd name="connsiteY1" fmla="*/ 5644 h 10254"/>
              <a:gd name="connsiteX2" fmla="*/ 15314 w 26680"/>
              <a:gd name="connsiteY2" fmla="*/ 105 h 10254"/>
              <a:gd name="connsiteX3" fmla="*/ 21655 w 26680"/>
              <a:gd name="connsiteY3" fmla="*/ 10105 h 10254"/>
              <a:gd name="connsiteX0" fmla="*/ 21655 w 25956"/>
              <a:gd name="connsiteY0" fmla="*/ 10105 h 10254"/>
              <a:gd name="connsiteX1" fmla="*/ 0 w 25956"/>
              <a:gd name="connsiteY1" fmla="*/ 5644 h 10254"/>
              <a:gd name="connsiteX2" fmla="*/ 15314 w 25956"/>
              <a:gd name="connsiteY2" fmla="*/ 105 h 10254"/>
              <a:gd name="connsiteX3" fmla="*/ 21655 w 25956"/>
              <a:gd name="connsiteY3" fmla="*/ 10105 h 10254"/>
              <a:gd name="connsiteX0" fmla="*/ 21655 w 27015"/>
              <a:gd name="connsiteY0" fmla="*/ 10105 h 10788"/>
              <a:gd name="connsiteX1" fmla="*/ 0 w 27015"/>
              <a:gd name="connsiteY1" fmla="*/ 5644 h 10788"/>
              <a:gd name="connsiteX2" fmla="*/ 15314 w 27015"/>
              <a:gd name="connsiteY2" fmla="*/ 105 h 10788"/>
              <a:gd name="connsiteX3" fmla="*/ 21655 w 27015"/>
              <a:gd name="connsiteY3" fmla="*/ 10105 h 10788"/>
              <a:gd name="connsiteX0" fmla="*/ 21655 w 25925"/>
              <a:gd name="connsiteY0" fmla="*/ 10105 h 10743"/>
              <a:gd name="connsiteX1" fmla="*/ 0 w 25925"/>
              <a:gd name="connsiteY1" fmla="*/ 5644 h 10743"/>
              <a:gd name="connsiteX2" fmla="*/ 15314 w 25925"/>
              <a:gd name="connsiteY2" fmla="*/ 105 h 10743"/>
              <a:gd name="connsiteX3" fmla="*/ 21655 w 25925"/>
              <a:gd name="connsiteY3" fmla="*/ 10105 h 10743"/>
              <a:gd name="connsiteX0" fmla="*/ 26678 w 27179"/>
              <a:gd name="connsiteY0" fmla="*/ 10101 h 10373"/>
              <a:gd name="connsiteX1" fmla="*/ 0 w 27179"/>
              <a:gd name="connsiteY1" fmla="*/ 5856 h 10373"/>
              <a:gd name="connsiteX2" fmla="*/ 20337 w 27179"/>
              <a:gd name="connsiteY2" fmla="*/ 101 h 10373"/>
              <a:gd name="connsiteX3" fmla="*/ 26678 w 27179"/>
              <a:gd name="connsiteY3" fmla="*/ 10101 h 10373"/>
              <a:gd name="connsiteX0" fmla="*/ 26678 w 27179"/>
              <a:gd name="connsiteY0" fmla="*/ 10101 h 10655"/>
              <a:gd name="connsiteX1" fmla="*/ 0 w 27179"/>
              <a:gd name="connsiteY1" fmla="*/ 5856 h 10655"/>
              <a:gd name="connsiteX2" fmla="*/ 20337 w 27179"/>
              <a:gd name="connsiteY2" fmla="*/ 101 h 10655"/>
              <a:gd name="connsiteX3" fmla="*/ 26678 w 27179"/>
              <a:gd name="connsiteY3" fmla="*/ 10101 h 10655"/>
              <a:gd name="connsiteX0" fmla="*/ 26770 w 27271"/>
              <a:gd name="connsiteY0" fmla="*/ 10148 h 10702"/>
              <a:gd name="connsiteX1" fmla="*/ 92 w 27271"/>
              <a:gd name="connsiteY1" fmla="*/ 5903 h 10702"/>
              <a:gd name="connsiteX2" fmla="*/ 20429 w 27271"/>
              <a:gd name="connsiteY2" fmla="*/ 148 h 10702"/>
              <a:gd name="connsiteX3" fmla="*/ 26770 w 27271"/>
              <a:gd name="connsiteY3" fmla="*/ 10148 h 10702"/>
              <a:gd name="connsiteX0" fmla="*/ 26770 w 30027"/>
              <a:gd name="connsiteY0" fmla="*/ 10148 h 11169"/>
              <a:gd name="connsiteX1" fmla="*/ 92 w 30027"/>
              <a:gd name="connsiteY1" fmla="*/ 5903 h 11169"/>
              <a:gd name="connsiteX2" fmla="*/ 20429 w 30027"/>
              <a:gd name="connsiteY2" fmla="*/ 148 h 11169"/>
              <a:gd name="connsiteX3" fmla="*/ 26770 w 30027"/>
              <a:gd name="connsiteY3" fmla="*/ 10148 h 11169"/>
              <a:gd name="connsiteX0" fmla="*/ 26802 w 30059"/>
              <a:gd name="connsiteY0" fmla="*/ 10000 h 11021"/>
              <a:gd name="connsiteX1" fmla="*/ 124 w 30059"/>
              <a:gd name="connsiteY1" fmla="*/ 5755 h 11021"/>
              <a:gd name="connsiteX2" fmla="*/ 20461 w 30059"/>
              <a:gd name="connsiteY2" fmla="*/ 0 h 11021"/>
              <a:gd name="connsiteX3" fmla="*/ 26802 w 30059"/>
              <a:gd name="connsiteY3" fmla="*/ 10000 h 11021"/>
              <a:gd name="connsiteX0" fmla="*/ 26802 w 29696"/>
              <a:gd name="connsiteY0" fmla="*/ 10000 h 11021"/>
              <a:gd name="connsiteX1" fmla="*/ 124 w 29696"/>
              <a:gd name="connsiteY1" fmla="*/ 5755 h 11021"/>
              <a:gd name="connsiteX2" fmla="*/ 20461 w 29696"/>
              <a:gd name="connsiteY2" fmla="*/ 0 h 11021"/>
              <a:gd name="connsiteX3" fmla="*/ 26802 w 29696"/>
              <a:gd name="connsiteY3" fmla="*/ 10000 h 11021"/>
              <a:gd name="connsiteX0" fmla="*/ 26188 w 26573"/>
              <a:gd name="connsiteY0" fmla="*/ 10000 h 11398"/>
              <a:gd name="connsiteX1" fmla="*/ 131 w 26573"/>
              <a:gd name="connsiteY1" fmla="*/ 7686 h 11398"/>
              <a:gd name="connsiteX2" fmla="*/ 19847 w 26573"/>
              <a:gd name="connsiteY2" fmla="*/ 0 h 11398"/>
              <a:gd name="connsiteX3" fmla="*/ 26188 w 26573"/>
              <a:gd name="connsiteY3" fmla="*/ 10000 h 11398"/>
              <a:gd name="connsiteX0" fmla="*/ 26188 w 26561"/>
              <a:gd name="connsiteY0" fmla="*/ 10000 h 12332"/>
              <a:gd name="connsiteX1" fmla="*/ 131 w 26561"/>
              <a:gd name="connsiteY1" fmla="*/ 7686 h 12332"/>
              <a:gd name="connsiteX2" fmla="*/ 19847 w 26561"/>
              <a:gd name="connsiteY2" fmla="*/ 0 h 12332"/>
              <a:gd name="connsiteX3" fmla="*/ 26188 w 26561"/>
              <a:gd name="connsiteY3" fmla="*/ 10000 h 12332"/>
              <a:gd name="connsiteX0" fmla="*/ 26066 w 26441"/>
              <a:gd name="connsiteY0" fmla="*/ 8565 h 11540"/>
              <a:gd name="connsiteX1" fmla="*/ 131 w 26441"/>
              <a:gd name="connsiteY1" fmla="*/ 7686 h 11540"/>
              <a:gd name="connsiteX2" fmla="*/ 19847 w 26441"/>
              <a:gd name="connsiteY2" fmla="*/ 0 h 11540"/>
              <a:gd name="connsiteX3" fmla="*/ 26066 w 26441"/>
              <a:gd name="connsiteY3" fmla="*/ 8565 h 11540"/>
              <a:gd name="connsiteX0" fmla="*/ 26066 w 26141"/>
              <a:gd name="connsiteY0" fmla="*/ 8565 h 11373"/>
              <a:gd name="connsiteX1" fmla="*/ 131 w 26141"/>
              <a:gd name="connsiteY1" fmla="*/ 7686 h 11373"/>
              <a:gd name="connsiteX2" fmla="*/ 19847 w 26141"/>
              <a:gd name="connsiteY2" fmla="*/ 0 h 11373"/>
              <a:gd name="connsiteX3" fmla="*/ 26066 w 26141"/>
              <a:gd name="connsiteY3" fmla="*/ 8565 h 11373"/>
              <a:gd name="connsiteX0" fmla="*/ 26066 w 26141"/>
              <a:gd name="connsiteY0" fmla="*/ 8565 h 11114"/>
              <a:gd name="connsiteX1" fmla="*/ 131 w 26141"/>
              <a:gd name="connsiteY1" fmla="*/ 7686 h 11114"/>
              <a:gd name="connsiteX2" fmla="*/ 19847 w 26141"/>
              <a:gd name="connsiteY2" fmla="*/ 0 h 11114"/>
              <a:gd name="connsiteX3" fmla="*/ 26066 w 26141"/>
              <a:gd name="connsiteY3" fmla="*/ 8565 h 11114"/>
              <a:gd name="connsiteX0" fmla="*/ 26130 w 26313"/>
              <a:gd name="connsiteY0" fmla="*/ 8487 h 10389"/>
              <a:gd name="connsiteX1" fmla="*/ 195 w 26313"/>
              <a:gd name="connsiteY1" fmla="*/ 7608 h 10389"/>
              <a:gd name="connsiteX2" fmla="*/ 14924 w 26313"/>
              <a:gd name="connsiteY2" fmla="*/ 0 h 10389"/>
              <a:gd name="connsiteX3" fmla="*/ 26130 w 26313"/>
              <a:gd name="connsiteY3" fmla="*/ 8487 h 10389"/>
              <a:gd name="connsiteX0" fmla="*/ 26130 w 26187"/>
              <a:gd name="connsiteY0" fmla="*/ 8487 h 11239"/>
              <a:gd name="connsiteX1" fmla="*/ 195 w 26187"/>
              <a:gd name="connsiteY1" fmla="*/ 7608 h 11239"/>
              <a:gd name="connsiteX2" fmla="*/ 14924 w 26187"/>
              <a:gd name="connsiteY2" fmla="*/ 0 h 11239"/>
              <a:gd name="connsiteX3" fmla="*/ 26130 w 26187"/>
              <a:gd name="connsiteY3" fmla="*/ 8487 h 11239"/>
              <a:gd name="connsiteX0" fmla="*/ 23008 w 23124"/>
              <a:gd name="connsiteY0" fmla="*/ 8487 h 9822"/>
              <a:gd name="connsiteX1" fmla="*/ 288 w 23124"/>
              <a:gd name="connsiteY1" fmla="*/ 6684 h 9822"/>
              <a:gd name="connsiteX2" fmla="*/ 11802 w 23124"/>
              <a:gd name="connsiteY2" fmla="*/ 0 h 9822"/>
              <a:gd name="connsiteX3" fmla="*/ 23008 w 23124"/>
              <a:gd name="connsiteY3" fmla="*/ 8487 h 9822"/>
              <a:gd name="connsiteX0" fmla="*/ 9950 w 10000"/>
              <a:gd name="connsiteY0" fmla="*/ 8641 h 9592"/>
              <a:gd name="connsiteX1" fmla="*/ 125 w 10000"/>
              <a:gd name="connsiteY1" fmla="*/ 6805 h 9592"/>
              <a:gd name="connsiteX2" fmla="*/ 5104 w 10000"/>
              <a:gd name="connsiteY2" fmla="*/ 0 h 9592"/>
              <a:gd name="connsiteX3" fmla="*/ 9950 w 10000"/>
              <a:gd name="connsiteY3" fmla="*/ 8641 h 9592"/>
              <a:gd name="connsiteX0" fmla="*/ 9950 w 10443"/>
              <a:gd name="connsiteY0" fmla="*/ 9009 h 11097"/>
              <a:gd name="connsiteX1" fmla="*/ 125 w 10443"/>
              <a:gd name="connsiteY1" fmla="*/ 7094 h 11097"/>
              <a:gd name="connsiteX2" fmla="*/ 5104 w 10443"/>
              <a:gd name="connsiteY2" fmla="*/ 0 h 11097"/>
              <a:gd name="connsiteX3" fmla="*/ 9950 w 10443"/>
              <a:gd name="connsiteY3" fmla="*/ 9009 h 11097"/>
              <a:gd name="connsiteX0" fmla="*/ 10698 w 11165"/>
              <a:gd name="connsiteY0" fmla="*/ 7556 h 10222"/>
              <a:gd name="connsiteX1" fmla="*/ 125 w 11165"/>
              <a:gd name="connsiteY1" fmla="*/ 7094 h 10222"/>
              <a:gd name="connsiteX2" fmla="*/ 5104 w 11165"/>
              <a:gd name="connsiteY2" fmla="*/ 0 h 10222"/>
              <a:gd name="connsiteX3" fmla="*/ 10698 w 11165"/>
              <a:gd name="connsiteY3" fmla="*/ 7556 h 10222"/>
              <a:gd name="connsiteX0" fmla="*/ 10698 w 11016"/>
              <a:gd name="connsiteY0" fmla="*/ 7556 h 9824"/>
              <a:gd name="connsiteX1" fmla="*/ 125 w 11016"/>
              <a:gd name="connsiteY1" fmla="*/ 7094 h 9824"/>
              <a:gd name="connsiteX2" fmla="*/ 5104 w 11016"/>
              <a:gd name="connsiteY2" fmla="*/ 0 h 9824"/>
              <a:gd name="connsiteX3" fmla="*/ 10698 w 11016"/>
              <a:gd name="connsiteY3" fmla="*/ 7556 h 9824"/>
              <a:gd name="connsiteX0" fmla="*/ 9711 w 10010"/>
              <a:gd name="connsiteY0" fmla="*/ 7691 h 10370"/>
              <a:gd name="connsiteX1" fmla="*/ 113 w 10010"/>
              <a:gd name="connsiteY1" fmla="*/ 7221 h 10370"/>
              <a:gd name="connsiteX2" fmla="*/ 4633 w 10010"/>
              <a:gd name="connsiteY2" fmla="*/ 0 h 10370"/>
              <a:gd name="connsiteX3" fmla="*/ 9711 w 10010"/>
              <a:gd name="connsiteY3" fmla="*/ 7691 h 10370"/>
              <a:gd name="connsiteX0" fmla="*/ 9711 w 10039"/>
              <a:gd name="connsiteY0" fmla="*/ 7691 h 10370"/>
              <a:gd name="connsiteX1" fmla="*/ 113 w 10039"/>
              <a:gd name="connsiteY1" fmla="*/ 7221 h 10370"/>
              <a:gd name="connsiteX2" fmla="*/ 4633 w 10039"/>
              <a:gd name="connsiteY2" fmla="*/ 0 h 10370"/>
              <a:gd name="connsiteX3" fmla="*/ 9711 w 10039"/>
              <a:gd name="connsiteY3" fmla="*/ 7691 h 10370"/>
              <a:gd name="connsiteX0" fmla="*/ 9711 w 10039"/>
              <a:gd name="connsiteY0" fmla="*/ 7691 h 9910"/>
              <a:gd name="connsiteX1" fmla="*/ 113 w 10039"/>
              <a:gd name="connsiteY1" fmla="*/ 7221 h 9910"/>
              <a:gd name="connsiteX2" fmla="*/ 4633 w 10039"/>
              <a:gd name="connsiteY2" fmla="*/ 0 h 9910"/>
              <a:gd name="connsiteX3" fmla="*/ 9711 w 10039"/>
              <a:gd name="connsiteY3" fmla="*/ 7691 h 9910"/>
              <a:gd name="connsiteX0" fmla="*/ 8271 w 8645"/>
              <a:gd name="connsiteY0" fmla="*/ 7618 h 9914"/>
              <a:gd name="connsiteX1" fmla="*/ 113 w 8645"/>
              <a:gd name="connsiteY1" fmla="*/ 7287 h 9914"/>
              <a:gd name="connsiteX2" fmla="*/ 4615 w 8645"/>
              <a:gd name="connsiteY2" fmla="*/ 0 h 9914"/>
              <a:gd name="connsiteX3" fmla="*/ 8271 w 8645"/>
              <a:gd name="connsiteY3" fmla="*/ 7618 h 9914"/>
              <a:gd name="connsiteX0" fmla="*/ 9567 w 9892"/>
              <a:gd name="connsiteY0" fmla="*/ 7684 h 9837"/>
              <a:gd name="connsiteX1" fmla="*/ 131 w 9892"/>
              <a:gd name="connsiteY1" fmla="*/ 7350 h 9837"/>
              <a:gd name="connsiteX2" fmla="*/ 5338 w 9892"/>
              <a:gd name="connsiteY2" fmla="*/ 0 h 9837"/>
              <a:gd name="connsiteX3" fmla="*/ 9567 w 9892"/>
              <a:gd name="connsiteY3" fmla="*/ 7684 h 9837"/>
              <a:gd name="connsiteX0" fmla="*/ 9706 w 10035"/>
              <a:gd name="connsiteY0" fmla="*/ 7811 h 10001"/>
              <a:gd name="connsiteX1" fmla="*/ 167 w 10035"/>
              <a:gd name="connsiteY1" fmla="*/ 7472 h 10001"/>
              <a:gd name="connsiteX2" fmla="*/ 5431 w 10035"/>
              <a:gd name="connsiteY2" fmla="*/ 0 h 10001"/>
              <a:gd name="connsiteX3" fmla="*/ 9706 w 10035"/>
              <a:gd name="connsiteY3" fmla="*/ 7811 h 10001"/>
              <a:gd name="connsiteX0" fmla="*/ 10585 w 10674"/>
              <a:gd name="connsiteY0" fmla="*/ 7811 h 9908"/>
              <a:gd name="connsiteX1" fmla="*/ 123 w 10674"/>
              <a:gd name="connsiteY1" fmla="*/ 8554 h 9908"/>
              <a:gd name="connsiteX2" fmla="*/ 6310 w 10674"/>
              <a:gd name="connsiteY2" fmla="*/ 0 h 9908"/>
              <a:gd name="connsiteX3" fmla="*/ 10585 w 10674"/>
              <a:gd name="connsiteY3" fmla="*/ 7811 h 9908"/>
              <a:gd name="connsiteX0" fmla="*/ 9917 w 9966"/>
              <a:gd name="connsiteY0" fmla="*/ 7884 h 10529"/>
              <a:gd name="connsiteX1" fmla="*/ 115 w 9966"/>
              <a:gd name="connsiteY1" fmla="*/ 8633 h 10529"/>
              <a:gd name="connsiteX2" fmla="*/ 5912 w 9966"/>
              <a:gd name="connsiteY2" fmla="*/ 0 h 10529"/>
              <a:gd name="connsiteX3" fmla="*/ 9917 w 9966"/>
              <a:gd name="connsiteY3" fmla="*/ 7884 h 10529"/>
              <a:gd name="connsiteX0" fmla="*/ 10737 w 10786"/>
              <a:gd name="connsiteY0" fmla="*/ 7488 h 10000"/>
              <a:gd name="connsiteX1" fmla="*/ 901 w 10786"/>
              <a:gd name="connsiteY1" fmla="*/ 8199 h 10000"/>
              <a:gd name="connsiteX2" fmla="*/ 6718 w 10786"/>
              <a:gd name="connsiteY2" fmla="*/ 0 h 10000"/>
              <a:gd name="connsiteX3" fmla="*/ 10737 w 10786"/>
              <a:gd name="connsiteY3" fmla="*/ 7488 h 10000"/>
              <a:gd name="connsiteX0" fmla="*/ 10737 w 10786"/>
              <a:gd name="connsiteY0" fmla="*/ 7488 h 9804"/>
              <a:gd name="connsiteX1" fmla="*/ 901 w 10786"/>
              <a:gd name="connsiteY1" fmla="*/ 8199 h 9804"/>
              <a:gd name="connsiteX2" fmla="*/ 6718 w 10786"/>
              <a:gd name="connsiteY2" fmla="*/ 0 h 9804"/>
              <a:gd name="connsiteX3" fmla="*/ 10737 w 10786"/>
              <a:gd name="connsiteY3" fmla="*/ 7488 h 9804"/>
              <a:gd name="connsiteX0" fmla="*/ 9955 w 10001"/>
              <a:gd name="connsiteY0" fmla="*/ 7638 h 10622"/>
              <a:gd name="connsiteX1" fmla="*/ 835 w 10001"/>
              <a:gd name="connsiteY1" fmla="*/ 8363 h 10622"/>
              <a:gd name="connsiteX2" fmla="*/ 6228 w 10001"/>
              <a:gd name="connsiteY2" fmla="*/ 0 h 10622"/>
              <a:gd name="connsiteX3" fmla="*/ 9955 w 10001"/>
              <a:gd name="connsiteY3" fmla="*/ 7638 h 10622"/>
              <a:gd name="connsiteX0" fmla="*/ 9897 w 9943"/>
              <a:gd name="connsiteY0" fmla="*/ 7638 h 10147"/>
              <a:gd name="connsiteX1" fmla="*/ 777 w 9943"/>
              <a:gd name="connsiteY1" fmla="*/ 8363 h 10147"/>
              <a:gd name="connsiteX2" fmla="*/ 6170 w 9943"/>
              <a:gd name="connsiteY2" fmla="*/ 0 h 10147"/>
              <a:gd name="connsiteX3" fmla="*/ 9897 w 9943"/>
              <a:gd name="connsiteY3" fmla="*/ 7638 h 10147"/>
              <a:gd name="connsiteX0" fmla="*/ 9475 w 9521"/>
              <a:gd name="connsiteY0" fmla="*/ 7527 h 10062"/>
              <a:gd name="connsiteX1" fmla="*/ 302 w 9521"/>
              <a:gd name="connsiteY1" fmla="*/ 8242 h 10062"/>
              <a:gd name="connsiteX2" fmla="*/ 5726 w 9521"/>
              <a:gd name="connsiteY2" fmla="*/ 0 h 10062"/>
              <a:gd name="connsiteX3" fmla="*/ 9475 w 9521"/>
              <a:gd name="connsiteY3" fmla="*/ 7527 h 100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521" h="10062">
                <a:moveTo>
                  <a:pt x="9475" y="7527"/>
                </a:moveTo>
                <a:cubicBezTo>
                  <a:pt x="8793" y="10607"/>
                  <a:pt x="1560" y="10925"/>
                  <a:pt x="302" y="8242"/>
                </a:cubicBezTo>
                <a:cubicBezTo>
                  <a:pt x="-956" y="5559"/>
                  <a:pt x="1897" y="3469"/>
                  <a:pt x="5726" y="0"/>
                </a:cubicBezTo>
                <a:cubicBezTo>
                  <a:pt x="3086" y="5853"/>
                  <a:pt x="10155" y="4447"/>
                  <a:pt x="9475" y="7527"/>
                </a:cubicBezTo>
                <a:close/>
              </a:path>
            </a:pathLst>
          </a:custGeom>
          <a:solidFill>
            <a:schemeClr val="accent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11</xdr:col>
      <xdr:colOff>440533</xdr:colOff>
      <xdr:row>0</xdr:row>
      <xdr:rowOff>95248</xdr:rowOff>
    </xdr:from>
    <xdr:to>
      <xdr:col>13</xdr:col>
      <xdr:colOff>1619249</xdr:colOff>
      <xdr:row>3</xdr:row>
      <xdr:rowOff>137584</xdr:rowOff>
    </xdr:to>
    <xdr:sp macro="" textlink="">
      <xdr:nvSpPr>
        <xdr:cNvPr id="94" name="Garden Planner Note" descr="To add a new row to any table in this workbook, select the last cell in the table and then press the Tab key.&#10;&#10;(To delete this note, select it and press the Delete key.)&#10; &#10;" title="Garden Planner instructions"/>
        <xdr:cNvSpPr txBox="1"/>
      </xdr:nvSpPr>
      <xdr:spPr>
        <a:xfrm>
          <a:off x="11072814" y="95248"/>
          <a:ext cx="3869530" cy="100012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i="1">
              <a:solidFill>
                <a:schemeClr val="accent3"/>
              </a:solidFill>
            </a:rPr>
            <a:t>To add a new row to</a:t>
          </a:r>
          <a:r>
            <a:rPr lang="en-US" sz="1000" i="1" baseline="0">
              <a:solidFill>
                <a:schemeClr val="accent3"/>
              </a:solidFill>
            </a:rPr>
            <a:t> any table in this workbook</a:t>
          </a:r>
          <a:r>
            <a:rPr lang="en-US" sz="1000" i="1">
              <a:solidFill>
                <a:schemeClr val="accent3"/>
              </a:solidFill>
            </a:rPr>
            <a:t>, select the last cell in the table and then press the Tab key.</a:t>
          </a:r>
        </a:p>
        <a:p>
          <a:endParaRPr lang="en-US" sz="1000" i="1">
            <a:solidFill>
              <a:schemeClr val="accent3"/>
            </a:solidFill>
          </a:endParaRPr>
        </a:p>
        <a:p>
          <a:r>
            <a:rPr lang="en-US" sz="1000" i="1">
              <a:solidFill>
                <a:schemeClr val="accent3"/>
              </a:solidFill>
            </a:rPr>
            <a:t>(Notes in this workbook do not print. To</a:t>
          </a:r>
          <a:r>
            <a:rPr lang="en-US" sz="1000" i="1" baseline="0">
              <a:solidFill>
                <a:schemeClr val="accent3"/>
              </a:solidFill>
            </a:rPr>
            <a:t> delete them, select a note and press the Delete key.)</a:t>
          </a:r>
          <a:endParaRPr lang="en-US" sz="1000" i="1">
            <a:solidFill>
              <a:schemeClr val="accent3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1403615</xdr:colOff>
      <xdr:row>8</xdr:row>
      <xdr:rowOff>126667</xdr:rowOff>
    </xdr:from>
    <xdr:to>
      <xdr:col>5</xdr:col>
      <xdr:colOff>338100</xdr:colOff>
      <xdr:row>8</xdr:row>
      <xdr:rowOff>460407</xdr:rowOff>
    </xdr:to>
    <xdr:grpSp>
      <xdr:nvGrpSpPr>
        <xdr:cNvPr id="43" name="Flower Pot icon group" descr="Small flower pot icon" title="Averages artwork"/>
        <xdr:cNvGrpSpPr/>
      </xdr:nvGrpSpPr>
      <xdr:grpSpPr>
        <a:xfrm>
          <a:off x="4224073" y="1798834"/>
          <a:ext cx="336777" cy="333740"/>
          <a:chOff x="5363861" y="801949"/>
          <a:chExt cx="336776" cy="316141"/>
        </a:xfrm>
      </xdr:grpSpPr>
      <xdr:sp macro="" textlink="">
        <xdr:nvSpPr>
          <xdr:cNvPr id="44" name="Freeform 88"/>
          <xdr:cNvSpPr>
            <a:spLocks/>
          </xdr:cNvSpPr>
        </xdr:nvSpPr>
        <xdr:spPr bwMode="auto">
          <a:xfrm>
            <a:off x="5372849" y="801949"/>
            <a:ext cx="324234" cy="62628"/>
          </a:xfrm>
          <a:custGeom>
            <a:avLst/>
            <a:gdLst>
              <a:gd name="T0" fmla="*/ 97 w 99"/>
              <a:gd name="T1" fmla="*/ 11 h 18"/>
              <a:gd name="T2" fmla="*/ 49 w 99"/>
              <a:gd name="T3" fmla="*/ 18 h 18"/>
              <a:gd name="T4" fmla="*/ 0 w 99"/>
              <a:gd name="T5" fmla="*/ 9 h 18"/>
              <a:gd name="T6" fmla="*/ 49 w 99"/>
              <a:gd name="T7" fmla="*/ 0 h 18"/>
              <a:gd name="T8" fmla="*/ 97 w 99"/>
              <a:gd name="T9" fmla="*/ 11 h 18"/>
              <a:gd name="connsiteX0" fmla="*/ 9798 w 9798"/>
              <a:gd name="connsiteY0" fmla="*/ 1329 h 5218"/>
              <a:gd name="connsiteX1" fmla="*/ 4949 w 9798"/>
              <a:gd name="connsiteY1" fmla="*/ 5218 h 5218"/>
              <a:gd name="connsiteX2" fmla="*/ 0 w 9798"/>
              <a:gd name="connsiteY2" fmla="*/ 218 h 5218"/>
              <a:gd name="connsiteX3" fmla="*/ 9798 w 9798"/>
              <a:gd name="connsiteY3" fmla="*/ 1329 h 5218"/>
              <a:gd name="connsiteX0" fmla="*/ 10000 w 10000"/>
              <a:gd name="connsiteY0" fmla="*/ 4933 h 12386"/>
              <a:gd name="connsiteX1" fmla="*/ 5051 w 10000"/>
              <a:gd name="connsiteY1" fmla="*/ 12386 h 12386"/>
              <a:gd name="connsiteX2" fmla="*/ 0 w 10000"/>
              <a:gd name="connsiteY2" fmla="*/ 2804 h 12386"/>
              <a:gd name="connsiteX3" fmla="*/ 10000 w 10000"/>
              <a:gd name="connsiteY3" fmla="*/ 4933 h 12386"/>
              <a:gd name="connsiteX0" fmla="*/ 10000 w 10000"/>
              <a:gd name="connsiteY0" fmla="*/ 5551 h 13004"/>
              <a:gd name="connsiteX1" fmla="*/ 5051 w 10000"/>
              <a:gd name="connsiteY1" fmla="*/ 13004 h 13004"/>
              <a:gd name="connsiteX2" fmla="*/ 0 w 10000"/>
              <a:gd name="connsiteY2" fmla="*/ 3422 h 13004"/>
              <a:gd name="connsiteX3" fmla="*/ 10000 w 10000"/>
              <a:gd name="connsiteY3" fmla="*/ 5551 h 13004"/>
              <a:gd name="connsiteX0" fmla="*/ 10000 w 10000"/>
              <a:gd name="connsiteY0" fmla="*/ 6945 h 14398"/>
              <a:gd name="connsiteX1" fmla="*/ 5051 w 10000"/>
              <a:gd name="connsiteY1" fmla="*/ 14398 h 14398"/>
              <a:gd name="connsiteX2" fmla="*/ 0 w 10000"/>
              <a:gd name="connsiteY2" fmla="*/ 4816 h 14398"/>
              <a:gd name="connsiteX3" fmla="*/ 10000 w 10000"/>
              <a:gd name="connsiteY3" fmla="*/ 6945 h 14398"/>
              <a:gd name="connsiteX0" fmla="*/ 10149 w 10149"/>
              <a:gd name="connsiteY0" fmla="*/ 5775 h 15601"/>
              <a:gd name="connsiteX1" fmla="*/ 5051 w 10149"/>
              <a:gd name="connsiteY1" fmla="*/ 15601 h 15601"/>
              <a:gd name="connsiteX2" fmla="*/ 0 w 10149"/>
              <a:gd name="connsiteY2" fmla="*/ 6019 h 15601"/>
              <a:gd name="connsiteX3" fmla="*/ 10149 w 10149"/>
              <a:gd name="connsiteY3" fmla="*/ 5775 h 1560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149" h="15601">
                <a:moveTo>
                  <a:pt x="10149" y="5775"/>
                </a:moveTo>
                <a:cubicBezTo>
                  <a:pt x="10149" y="11099"/>
                  <a:pt x="6742" y="15560"/>
                  <a:pt x="5051" y="15601"/>
                </a:cubicBezTo>
                <a:cubicBezTo>
                  <a:pt x="3360" y="15642"/>
                  <a:pt x="0" y="11343"/>
                  <a:pt x="0" y="6019"/>
                </a:cubicBezTo>
                <a:cubicBezTo>
                  <a:pt x="2207" y="-698"/>
                  <a:pt x="7579" y="-3122"/>
                  <a:pt x="10149" y="5775"/>
                </a:cubicBezTo>
                <a:close/>
              </a:path>
            </a:pathLst>
          </a:custGeom>
          <a:solidFill>
            <a:srgbClr val="D9D5CE"/>
          </a:solidFill>
          <a:ln w="1" cap="flat">
            <a:noFill/>
            <a:prstDash val="solid"/>
            <a:miter lim="800000"/>
            <a:headEnd/>
            <a:tailEnd/>
          </a:ln>
        </xdr:spPr>
      </xdr:sp>
      <xdr:sp macro="" textlink="">
        <xdr:nvSpPr>
          <xdr:cNvPr id="45" name="Freeform 89"/>
          <xdr:cNvSpPr>
            <a:spLocks/>
          </xdr:cNvSpPr>
        </xdr:nvSpPr>
        <xdr:spPr bwMode="auto">
          <a:xfrm>
            <a:off x="5375032" y="853588"/>
            <a:ext cx="312859" cy="264502"/>
          </a:xfrm>
          <a:custGeom>
            <a:avLst/>
            <a:gdLst>
              <a:gd name="T0" fmla="*/ 0 w 94"/>
              <a:gd name="T1" fmla="*/ 3 h 64"/>
              <a:gd name="T2" fmla="*/ 9 w 94"/>
              <a:gd name="T3" fmla="*/ 62 h 64"/>
              <a:gd name="T4" fmla="*/ 19 w 94"/>
              <a:gd name="T5" fmla="*/ 64 h 64"/>
              <a:gd name="T6" fmla="*/ 80 w 94"/>
              <a:gd name="T7" fmla="*/ 64 h 64"/>
              <a:gd name="T8" fmla="*/ 86 w 94"/>
              <a:gd name="T9" fmla="*/ 59 h 64"/>
              <a:gd name="T10" fmla="*/ 92 w 94"/>
              <a:gd name="T11" fmla="*/ 1 h 64"/>
              <a:gd name="T12" fmla="*/ 0 w 94"/>
              <a:gd name="T13" fmla="*/ 3 h 64"/>
              <a:gd name="connsiteX0" fmla="*/ 548 w 10601"/>
              <a:gd name="connsiteY0" fmla="*/ 929 h 10460"/>
              <a:gd name="connsiteX1" fmla="*/ 1505 w 10601"/>
              <a:gd name="connsiteY1" fmla="*/ 10148 h 10460"/>
              <a:gd name="connsiteX2" fmla="*/ 2569 w 10601"/>
              <a:gd name="connsiteY2" fmla="*/ 10460 h 10460"/>
              <a:gd name="connsiteX3" fmla="*/ 9059 w 10601"/>
              <a:gd name="connsiteY3" fmla="*/ 10460 h 10460"/>
              <a:gd name="connsiteX4" fmla="*/ 9697 w 10601"/>
              <a:gd name="connsiteY4" fmla="*/ 9679 h 10460"/>
              <a:gd name="connsiteX5" fmla="*/ 10571 w 10601"/>
              <a:gd name="connsiteY5" fmla="*/ 1 h 10460"/>
              <a:gd name="connsiteX6" fmla="*/ 548 w 10601"/>
              <a:gd name="connsiteY6" fmla="*/ 929 h 10460"/>
              <a:gd name="connsiteX0" fmla="*/ 548 w 10601"/>
              <a:gd name="connsiteY0" fmla="*/ 929 h 10460"/>
              <a:gd name="connsiteX1" fmla="*/ 1505 w 10601"/>
              <a:gd name="connsiteY1" fmla="*/ 10148 h 10460"/>
              <a:gd name="connsiteX2" fmla="*/ 2569 w 10601"/>
              <a:gd name="connsiteY2" fmla="*/ 10460 h 10460"/>
              <a:gd name="connsiteX3" fmla="*/ 9059 w 10601"/>
              <a:gd name="connsiteY3" fmla="*/ 10460 h 10460"/>
              <a:gd name="connsiteX4" fmla="*/ 9697 w 10601"/>
              <a:gd name="connsiteY4" fmla="*/ 9679 h 10460"/>
              <a:gd name="connsiteX5" fmla="*/ 10571 w 10601"/>
              <a:gd name="connsiteY5" fmla="*/ 1 h 10460"/>
              <a:gd name="connsiteX6" fmla="*/ 548 w 10601"/>
              <a:gd name="connsiteY6" fmla="*/ 929 h 10460"/>
              <a:gd name="connsiteX0" fmla="*/ 478 w 11002"/>
              <a:gd name="connsiteY0" fmla="*/ 621 h 10460"/>
              <a:gd name="connsiteX1" fmla="*/ 1906 w 11002"/>
              <a:gd name="connsiteY1" fmla="*/ 10148 h 10460"/>
              <a:gd name="connsiteX2" fmla="*/ 2970 w 11002"/>
              <a:gd name="connsiteY2" fmla="*/ 10460 h 10460"/>
              <a:gd name="connsiteX3" fmla="*/ 9460 w 11002"/>
              <a:gd name="connsiteY3" fmla="*/ 10460 h 10460"/>
              <a:gd name="connsiteX4" fmla="*/ 10098 w 11002"/>
              <a:gd name="connsiteY4" fmla="*/ 9679 h 10460"/>
              <a:gd name="connsiteX5" fmla="*/ 10972 w 11002"/>
              <a:gd name="connsiteY5" fmla="*/ 1 h 10460"/>
              <a:gd name="connsiteX6" fmla="*/ 478 w 11002"/>
              <a:gd name="connsiteY6" fmla="*/ 621 h 10460"/>
              <a:gd name="connsiteX0" fmla="*/ 722 w 11246"/>
              <a:gd name="connsiteY0" fmla="*/ 621 h 10460"/>
              <a:gd name="connsiteX1" fmla="*/ 2150 w 11246"/>
              <a:gd name="connsiteY1" fmla="*/ 10148 h 10460"/>
              <a:gd name="connsiteX2" fmla="*/ 3214 w 11246"/>
              <a:gd name="connsiteY2" fmla="*/ 10460 h 10460"/>
              <a:gd name="connsiteX3" fmla="*/ 9704 w 11246"/>
              <a:gd name="connsiteY3" fmla="*/ 10460 h 10460"/>
              <a:gd name="connsiteX4" fmla="*/ 10342 w 11246"/>
              <a:gd name="connsiteY4" fmla="*/ 9679 h 10460"/>
              <a:gd name="connsiteX5" fmla="*/ 11216 w 11246"/>
              <a:gd name="connsiteY5" fmla="*/ 1 h 10460"/>
              <a:gd name="connsiteX6" fmla="*/ 722 w 11246"/>
              <a:gd name="connsiteY6" fmla="*/ 621 h 10460"/>
              <a:gd name="connsiteX0" fmla="*/ 0 w 10524"/>
              <a:gd name="connsiteY0" fmla="*/ 621 h 10460"/>
              <a:gd name="connsiteX1" fmla="*/ 1428 w 10524"/>
              <a:gd name="connsiteY1" fmla="*/ 10148 h 10460"/>
              <a:gd name="connsiteX2" fmla="*/ 2492 w 10524"/>
              <a:gd name="connsiteY2" fmla="*/ 10460 h 10460"/>
              <a:gd name="connsiteX3" fmla="*/ 8982 w 10524"/>
              <a:gd name="connsiteY3" fmla="*/ 10460 h 10460"/>
              <a:gd name="connsiteX4" fmla="*/ 9620 w 10524"/>
              <a:gd name="connsiteY4" fmla="*/ 9679 h 10460"/>
              <a:gd name="connsiteX5" fmla="*/ 10494 w 10524"/>
              <a:gd name="connsiteY5" fmla="*/ 1 h 10460"/>
              <a:gd name="connsiteX6" fmla="*/ 0 w 10524"/>
              <a:gd name="connsiteY6" fmla="*/ 621 h 10460"/>
              <a:gd name="connsiteX0" fmla="*/ 0 w 10494"/>
              <a:gd name="connsiteY0" fmla="*/ 620 h 10459"/>
              <a:gd name="connsiteX1" fmla="*/ 1428 w 10494"/>
              <a:gd name="connsiteY1" fmla="*/ 10147 h 10459"/>
              <a:gd name="connsiteX2" fmla="*/ 2492 w 10494"/>
              <a:gd name="connsiteY2" fmla="*/ 10459 h 10459"/>
              <a:gd name="connsiteX3" fmla="*/ 8982 w 10494"/>
              <a:gd name="connsiteY3" fmla="*/ 10459 h 10459"/>
              <a:gd name="connsiteX4" fmla="*/ 9620 w 10494"/>
              <a:gd name="connsiteY4" fmla="*/ 9678 h 10459"/>
              <a:gd name="connsiteX5" fmla="*/ 10494 w 10494"/>
              <a:gd name="connsiteY5" fmla="*/ 0 h 10459"/>
              <a:gd name="connsiteX6" fmla="*/ 0 w 10494"/>
              <a:gd name="connsiteY6" fmla="*/ 620 h 10459"/>
              <a:gd name="connsiteX0" fmla="*/ 0 w 10494"/>
              <a:gd name="connsiteY0" fmla="*/ 620 h 10459"/>
              <a:gd name="connsiteX1" fmla="*/ 1428 w 10494"/>
              <a:gd name="connsiteY1" fmla="*/ 10147 h 10459"/>
              <a:gd name="connsiteX2" fmla="*/ 2492 w 10494"/>
              <a:gd name="connsiteY2" fmla="*/ 10459 h 10459"/>
              <a:gd name="connsiteX3" fmla="*/ 8982 w 10494"/>
              <a:gd name="connsiteY3" fmla="*/ 10459 h 10459"/>
              <a:gd name="connsiteX4" fmla="*/ 9620 w 10494"/>
              <a:gd name="connsiteY4" fmla="*/ 9678 h 10459"/>
              <a:gd name="connsiteX5" fmla="*/ 10494 w 10494"/>
              <a:gd name="connsiteY5" fmla="*/ 0 h 10459"/>
              <a:gd name="connsiteX6" fmla="*/ 0 w 10494"/>
              <a:gd name="connsiteY6" fmla="*/ 620 h 104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</a:cxnLst>
            <a:rect l="l" t="t" r="r" b="b"/>
            <a:pathLst>
              <a:path w="10494" h="10459">
                <a:moveTo>
                  <a:pt x="0" y="620"/>
                </a:moveTo>
                <a:lnTo>
                  <a:pt x="1428" y="10147"/>
                </a:lnTo>
                <a:cubicBezTo>
                  <a:pt x="1641" y="10303"/>
                  <a:pt x="2067" y="10459"/>
                  <a:pt x="2492" y="10459"/>
                </a:cubicBezTo>
                <a:lnTo>
                  <a:pt x="8982" y="10459"/>
                </a:lnTo>
                <a:cubicBezTo>
                  <a:pt x="8982" y="10459"/>
                  <a:pt x="9407" y="10459"/>
                  <a:pt x="9620" y="9678"/>
                </a:cubicBezTo>
                <a:cubicBezTo>
                  <a:pt x="9911" y="6452"/>
                  <a:pt x="10203" y="3226"/>
                  <a:pt x="10494" y="0"/>
                </a:cubicBezTo>
                <a:cubicBezTo>
                  <a:pt x="6520" y="2798"/>
                  <a:pt x="2100" y="1391"/>
                  <a:pt x="0" y="620"/>
                </a:cubicBezTo>
                <a:close/>
              </a:path>
            </a:pathLst>
          </a:custGeom>
          <a:solidFill>
            <a:schemeClr val="accent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90"/>
          <xdr:cNvSpPr>
            <a:spLocks/>
          </xdr:cNvSpPr>
        </xdr:nvSpPr>
        <xdr:spPr bwMode="auto">
          <a:xfrm>
            <a:off x="5363861" y="821898"/>
            <a:ext cx="336776" cy="84506"/>
          </a:xfrm>
          <a:custGeom>
            <a:avLst/>
            <a:gdLst>
              <a:gd name="T0" fmla="*/ 1 w 101"/>
              <a:gd name="T1" fmla="*/ 1 h 15"/>
              <a:gd name="T2" fmla="*/ 51 w 101"/>
              <a:gd name="T3" fmla="*/ 7 h 15"/>
              <a:gd name="T4" fmla="*/ 98 w 101"/>
              <a:gd name="T5" fmla="*/ 0 h 15"/>
              <a:gd name="T6" fmla="*/ 97 w 101"/>
              <a:gd name="T7" fmla="*/ 8 h 15"/>
              <a:gd name="T8" fmla="*/ 50 w 101"/>
              <a:gd name="T9" fmla="*/ 15 h 15"/>
              <a:gd name="T10" fmla="*/ 4 w 101"/>
              <a:gd name="T11" fmla="*/ 10 h 15"/>
              <a:gd name="T12" fmla="*/ 1 w 101"/>
              <a:gd name="T13" fmla="*/ 1 h 15"/>
              <a:gd name="connsiteX0" fmla="*/ 11 w 9995"/>
              <a:gd name="connsiteY0" fmla="*/ 673 h 10006"/>
              <a:gd name="connsiteX1" fmla="*/ 4962 w 9995"/>
              <a:gd name="connsiteY1" fmla="*/ 4673 h 10006"/>
              <a:gd name="connsiteX2" fmla="*/ 9615 w 9995"/>
              <a:gd name="connsiteY2" fmla="*/ 6 h 10006"/>
              <a:gd name="connsiteX3" fmla="*/ 9449 w 9995"/>
              <a:gd name="connsiteY3" fmla="*/ 5930 h 10006"/>
              <a:gd name="connsiteX4" fmla="*/ 4862 w 9995"/>
              <a:gd name="connsiteY4" fmla="*/ 10006 h 10006"/>
              <a:gd name="connsiteX5" fmla="*/ 308 w 9995"/>
              <a:gd name="connsiteY5" fmla="*/ 6673 h 10006"/>
              <a:gd name="connsiteX6" fmla="*/ 11 w 9995"/>
              <a:gd name="connsiteY6" fmla="*/ 673 h 10006"/>
              <a:gd name="connsiteX0" fmla="*/ 11 w 9620"/>
              <a:gd name="connsiteY0" fmla="*/ 673 h 10000"/>
              <a:gd name="connsiteX1" fmla="*/ 4964 w 9620"/>
              <a:gd name="connsiteY1" fmla="*/ 4670 h 10000"/>
              <a:gd name="connsiteX2" fmla="*/ 9620 w 9620"/>
              <a:gd name="connsiteY2" fmla="*/ 6 h 10000"/>
              <a:gd name="connsiteX3" fmla="*/ 9454 w 9620"/>
              <a:gd name="connsiteY3" fmla="*/ 5926 h 10000"/>
              <a:gd name="connsiteX4" fmla="*/ 4864 w 9620"/>
              <a:gd name="connsiteY4" fmla="*/ 10000 h 10000"/>
              <a:gd name="connsiteX5" fmla="*/ 308 w 9620"/>
              <a:gd name="connsiteY5" fmla="*/ 6669 h 10000"/>
              <a:gd name="connsiteX6" fmla="*/ 11 w 9620"/>
              <a:gd name="connsiteY6" fmla="*/ 673 h 10000"/>
              <a:gd name="connsiteX0" fmla="*/ 0 w 9989"/>
              <a:gd name="connsiteY0" fmla="*/ 673 h 10000"/>
              <a:gd name="connsiteX1" fmla="*/ 5149 w 9989"/>
              <a:gd name="connsiteY1" fmla="*/ 4670 h 10000"/>
              <a:gd name="connsiteX2" fmla="*/ 9989 w 9989"/>
              <a:gd name="connsiteY2" fmla="*/ 6 h 10000"/>
              <a:gd name="connsiteX3" fmla="*/ 9816 w 9989"/>
              <a:gd name="connsiteY3" fmla="*/ 5926 h 10000"/>
              <a:gd name="connsiteX4" fmla="*/ 5045 w 9989"/>
              <a:gd name="connsiteY4" fmla="*/ 10000 h 10000"/>
              <a:gd name="connsiteX5" fmla="*/ 309 w 9989"/>
              <a:gd name="connsiteY5" fmla="*/ 6669 h 10000"/>
              <a:gd name="connsiteX6" fmla="*/ 0 w 9989"/>
              <a:gd name="connsiteY6" fmla="*/ 673 h 10000"/>
              <a:gd name="connsiteX0" fmla="*/ 357 w 10357"/>
              <a:gd name="connsiteY0" fmla="*/ 673 h 10000"/>
              <a:gd name="connsiteX1" fmla="*/ 5512 w 10357"/>
              <a:gd name="connsiteY1" fmla="*/ 4670 h 10000"/>
              <a:gd name="connsiteX2" fmla="*/ 10357 w 10357"/>
              <a:gd name="connsiteY2" fmla="*/ 6 h 10000"/>
              <a:gd name="connsiteX3" fmla="*/ 10184 w 10357"/>
              <a:gd name="connsiteY3" fmla="*/ 5926 h 10000"/>
              <a:gd name="connsiteX4" fmla="*/ 5408 w 10357"/>
              <a:gd name="connsiteY4" fmla="*/ 10000 h 10000"/>
              <a:gd name="connsiteX5" fmla="*/ 455 w 10357"/>
              <a:gd name="connsiteY5" fmla="*/ 6669 h 10000"/>
              <a:gd name="connsiteX6" fmla="*/ 357 w 10357"/>
              <a:gd name="connsiteY6" fmla="*/ 673 h 10000"/>
              <a:gd name="connsiteX0" fmla="*/ 0 w 10000"/>
              <a:gd name="connsiteY0" fmla="*/ 673 h 10000"/>
              <a:gd name="connsiteX1" fmla="*/ 5155 w 10000"/>
              <a:gd name="connsiteY1" fmla="*/ 4670 h 10000"/>
              <a:gd name="connsiteX2" fmla="*/ 10000 w 10000"/>
              <a:gd name="connsiteY2" fmla="*/ 6 h 10000"/>
              <a:gd name="connsiteX3" fmla="*/ 9827 w 10000"/>
              <a:gd name="connsiteY3" fmla="*/ 5926 h 10000"/>
              <a:gd name="connsiteX4" fmla="*/ 5051 w 10000"/>
              <a:gd name="connsiteY4" fmla="*/ 10000 h 10000"/>
              <a:gd name="connsiteX5" fmla="*/ 98 w 10000"/>
              <a:gd name="connsiteY5" fmla="*/ 6669 h 10000"/>
              <a:gd name="connsiteX6" fmla="*/ 0 w 10000"/>
              <a:gd name="connsiteY6" fmla="*/ 673 h 10000"/>
              <a:gd name="connsiteX0" fmla="*/ 0 w 10288"/>
              <a:gd name="connsiteY0" fmla="*/ 8051 h 17378"/>
              <a:gd name="connsiteX1" fmla="*/ 5155 w 10288"/>
              <a:gd name="connsiteY1" fmla="*/ 12048 h 17378"/>
              <a:gd name="connsiteX2" fmla="*/ 10140 w 10288"/>
              <a:gd name="connsiteY2" fmla="*/ 2 h 17378"/>
              <a:gd name="connsiteX3" fmla="*/ 9827 w 10288"/>
              <a:gd name="connsiteY3" fmla="*/ 13304 h 17378"/>
              <a:gd name="connsiteX4" fmla="*/ 5051 w 10288"/>
              <a:gd name="connsiteY4" fmla="*/ 17378 h 17378"/>
              <a:gd name="connsiteX5" fmla="*/ 98 w 10288"/>
              <a:gd name="connsiteY5" fmla="*/ 14047 h 17378"/>
              <a:gd name="connsiteX6" fmla="*/ 0 w 10288"/>
              <a:gd name="connsiteY6" fmla="*/ 8051 h 17378"/>
              <a:gd name="connsiteX0" fmla="*/ 0 w 10611"/>
              <a:gd name="connsiteY0" fmla="*/ 8051 h 17378"/>
              <a:gd name="connsiteX1" fmla="*/ 5155 w 10611"/>
              <a:gd name="connsiteY1" fmla="*/ 12048 h 17378"/>
              <a:gd name="connsiteX2" fmla="*/ 10140 w 10611"/>
              <a:gd name="connsiteY2" fmla="*/ 2 h 17378"/>
              <a:gd name="connsiteX3" fmla="*/ 9827 w 10611"/>
              <a:gd name="connsiteY3" fmla="*/ 13009 h 17378"/>
              <a:gd name="connsiteX4" fmla="*/ 5051 w 10611"/>
              <a:gd name="connsiteY4" fmla="*/ 17378 h 17378"/>
              <a:gd name="connsiteX5" fmla="*/ 98 w 10611"/>
              <a:gd name="connsiteY5" fmla="*/ 14047 h 17378"/>
              <a:gd name="connsiteX6" fmla="*/ 0 w 10611"/>
              <a:gd name="connsiteY6" fmla="*/ 8051 h 17378"/>
              <a:gd name="connsiteX0" fmla="*/ 0 w 10906"/>
              <a:gd name="connsiteY0" fmla="*/ 8051 h 14725"/>
              <a:gd name="connsiteX1" fmla="*/ 5155 w 10906"/>
              <a:gd name="connsiteY1" fmla="*/ 12048 h 14725"/>
              <a:gd name="connsiteX2" fmla="*/ 10140 w 10906"/>
              <a:gd name="connsiteY2" fmla="*/ 2 h 14725"/>
              <a:gd name="connsiteX3" fmla="*/ 9827 w 10906"/>
              <a:gd name="connsiteY3" fmla="*/ 13009 h 14725"/>
              <a:gd name="connsiteX4" fmla="*/ 98 w 10906"/>
              <a:gd name="connsiteY4" fmla="*/ 14047 h 14725"/>
              <a:gd name="connsiteX5" fmla="*/ 0 w 10906"/>
              <a:gd name="connsiteY5" fmla="*/ 8051 h 14725"/>
              <a:gd name="connsiteX0" fmla="*/ 0 w 10140"/>
              <a:gd name="connsiteY0" fmla="*/ 8051 h 14725"/>
              <a:gd name="connsiteX1" fmla="*/ 5155 w 10140"/>
              <a:gd name="connsiteY1" fmla="*/ 12048 h 14725"/>
              <a:gd name="connsiteX2" fmla="*/ 10140 w 10140"/>
              <a:gd name="connsiteY2" fmla="*/ 2 h 14725"/>
              <a:gd name="connsiteX3" fmla="*/ 9827 w 10140"/>
              <a:gd name="connsiteY3" fmla="*/ 13009 h 14725"/>
              <a:gd name="connsiteX4" fmla="*/ 98 w 10140"/>
              <a:gd name="connsiteY4" fmla="*/ 14047 h 14725"/>
              <a:gd name="connsiteX5" fmla="*/ 0 w 10140"/>
              <a:gd name="connsiteY5" fmla="*/ 8051 h 14725"/>
              <a:gd name="connsiteX0" fmla="*/ 0 w 10140"/>
              <a:gd name="connsiteY0" fmla="*/ 8051 h 16256"/>
              <a:gd name="connsiteX1" fmla="*/ 5155 w 10140"/>
              <a:gd name="connsiteY1" fmla="*/ 12048 h 16256"/>
              <a:gd name="connsiteX2" fmla="*/ 10140 w 10140"/>
              <a:gd name="connsiteY2" fmla="*/ 2 h 16256"/>
              <a:gd name="connsiteX3" fmla="*/ 9827 w 10140"/>
              <a:gd name="connsiteY3" fmla="*/ 13009 h 16256"/>
              <a:gd name="connsiteX4" fmla="*/ 98 w 10140"/>
              <a:gd name="connsiteY4" fmla="*/ 14047 h 16256"/>
              <a:gd name="connsiteX5" fmla="*/ 0 w 10140"/>
              <a:gd name="connsiteY5" fmla="*/ 8051 h 16256"/>
              <a:gd name="connsiteX0" fmla="*/ 0 w 10648"/>
              <a:gd name="connsiteY0" fmla="*/ 8051 h 16863"/>
              <a:gd name="connsiteX1" fmla="*/ 5155 w 10648"/>
              <a:gd name="connsiteY1" fmla="*/ 12048 h 16863"/>
              <a:gd name="connsiteX2" fmla="*/ 10140 w 10648"/>
              <a:gd name="connsiteY2" fmla="*/ 2 h 16863"/>
              <a:gd name="connsiteX3" fmla="*/ 9827 w 10648"/>
              <a:gd name="connsiteY3" fmla="*/ 13009 h 16863"/>
              <a:gd name="connsiteX4" fmla="*/ 98 w 10648"/>
              <a:gd name="connsiteY4" fmla="*/ 14047 h 16863"/>
              <a:gd name="connsiteX5" fmla="*/ 0 w 10648"/>
              <a:gd name="connsiteY5" fmla="*/ 8051 h 16863"/>
              <a:gd name="connsiteX0" fmla="*/ 0 w 10140"/>
              <a:gd name="connsiteY0" fmla="*/ 8051 h 16863"/>
              <a:gd name="connsiteX1" fmla="*/ 5155 w 10140"/>
              <a:gd name="connsiteY1" fmla="*/ 12048 h 16863"/>
              <a:gd name="connsiteX2" fmla="*/ 10140 w 10140"/>
              <a:gd name="connsiteY2" fmla="*/ 2 h 16863"/>
              <a:gd name="connsiteX3" fmla="*/ 9827 w 10140"/>
              <a:gd name="connsiteY3" fmla="*/ 13009 h 16863"/>
              <a:gd name="connsiteX4" fmla="*/ 98 w 10140"/>
              <a:gd name="connsiteY4" fmla="*/ 14047 h 16863"/>
              <a:gd name="connsiteX5" fmla="*/ 0 w 10140"/>
              <a:gd name="connsiteY5" fmla="*/ 8051 h 16863"/>
              <a:gd name="connsiteX0" fmla="*/ 0 w 10558"/>
              <a:gd name="connsiteY0" fmla="*/ 966 h 8893"/>
              <a:gd name="connsiteX1" fmla="*/ 5155 w 10558"/>
              <a:gd name="connsiteY1" fmla="*/ 4963 h 8893"/>
              <a:gd name="connsiteX2" fmla="*/ 9929 w 10558"/>
              <a:gd name="connsiteY2" fmla="*/ 4 h 8893"/>
              <a:gd name="connsiteX3" fmla="*/ 9827 w 10558"/>
              <a:gd name="connsiteY3" fmla="*/ 5924 h 8893"/>
              <a:gd name="connsiteX4" fmla="*/ 98 w 10558"/>
              <a:gd name="connsiteY4" fmla="*/ 6962 h 8893"/>
              <a:gd name="connsiteX5" fmla="*/ 0 w 10558"/>
              <a:gd name="connsiteY5" fmla="*/ 966 h 8893"/>
              <a:gd name="connsiteX0" fmla="*/ 0 w 9404"/>
              <a:gd name="connsiteY0" fmla="*/ 1086 h 10000"/>
              <a:gd name="connsiteX1" fmla="*/ 4883 w 9404"/>
              <a:gd name="connsiteY1" fmla="*/ 5581 h 10000"/>
              <a:gd name="connsiteX2" fmla="*/ 9404 w 9404"/>
              <a:gd name="connsiteY2" fmla="*/ 4 h 10000"/>
              <a:gd name="connsiteX3" fmla="*/ 9308 w 9404"/>
              <a:gd name="connsiteY3" fmla="*/ 6661 h 10000"/>
              <a:gd name="connsiteX4" fmla="*/ 93 w 9404"/>
              <a:gd name="connsiteY4" fmla="*/ 7829 h 10000"/>
              <a:gd name="connsiteX5" fmla="*/ 0 w 9404"/>
              <a:gd name="connsiteY5" fmla="*/ 1086 h 10000"/>
              <a:gd name="connsiteX0" fmla="*/ 0 w 10274"/>
              <a:gd name="connsiteY0" fmla="*/ 1086 h 10888"/>
              <a:gd name="connsiteX1" fmla="*/ 5192 w 10274"/>
              <a:gd name="connsiteY1" fmla="*/ 5581 h 10888"/>
              <a:gd name="connsiteX2" fmla="*/ 10000 w 10274"/>
              <a:gd name="connsiteY2" fmla="*/ 4 h 10888"/>
              <a:gd name="connsiteX3" fmla="*/ 9898 w 10274"/>
              <a:gd name="connsiteY3" fmla="*/ 6661 h 10888"/>
              <a:gd name="connsiteX4" fmla="*/ 99 w 10274"/>
              <a:gd name="connsiteY4" fmla="*/ 7829 h 10888"/>
              <a:gd name="connsiteX5" fmla="*/ 0 w 10274"/>
              <a:gd name="connsiteY5" fmla="*/ 1086 h 10888"/>
              <a:gd name="connsiteX0" fmla="*/ 0 w 10274"/>
              <a:gd name="connsiteY0" fmla="*/ 1505 h 11307"/>
              <a:gd name="connsiteX1" fmla="*/ 10000 w 10274"/>
              <a:gd name="connsiteY1" fmla="*/ 423 h 11307"/>
              <a:gd name="connsiteX2" fmla="*/ 9898 w 10274"/>
              <a:gd name="connsiteY2" fmla="*/ 7080 h 11307"/>
              <a:gd name="connsiteX3" fmla="*/ 99 w 10274"/>
              <a:gd name="connsiteY3" fmla="*/ 8248 h 11307"/>
              <a:gd name="connsiteX4" fmla="*/ 0 w 10274"/>
              <a:gd name="connsiteY4" fmla="*/ 1505 h 11307"/>
              <a:gd name="connsiteX0" fmla="*/ 0 w 10274"/>
              <a:gd name="connsiteY0" fmla="*/ 1505 h 11307"/>
              <a:gd name="connsiteX1" fmla="*/ 10000 w 10274"/>
              <a:gd name="connsiteY1" fmla="*/ 423 h 11307"/>
              <a:gd name="connsiteX2" fmla="*/ 9898 w 10274"/>
              <a:gd name="connsiteY2" fmla="*/ 7080 h 11307"/>
              <a:gd name="connsiteX3" fmla="*/ 99 w 10274"/>
              <a:gd name="connsiteY3" fmla="*/ 8248 h 11307"/>
              <a:gd name="connsiteX4" fmla="*/ 0 w 10274"/>
              <a:gd name="connsiteY4" fmla="*/ 1505 h 11307"/>
              <a:gd name="connsiteX0" fmla="*/ 0 w 10000"/>
              <a:gd name="connsiteY0" fmla="*/ 1505 h 11307"/>
              <a:gd name="connsiteX1" fmla="*/ 10000 w 10000"/>
              <a:gd name="connsiteY1" fmla="*/ 423 h 11307"/>
              <a:gd name="connsiteX2" fmla="*/ 9898 w 10000"/>
              <a:gd name="connsiteY2" fmla="*/ 7080 h 11307"/>
              <a:gd name="connsiteX3" fmla="*/ 99 w 10000"/>
              <a:gd name="connsiteY3" fmla="*/ 8248 h 11307"/>
              <a:gd name="connsiteX4" fmla="*/ 0 w 10000"/>
              <a:gd name="connsiteY4" fmla="*/ 1505 h 11307"/>
              <a:gd name="connsiteX0" fmla="*/ 0 w 10966"/>
              <a:gd name="connsiteY0" fmla="*/ 2671 h 12473"/>
              <a:gd name="connsiteX1" fmla="*/ 10000 w 10966"/>
              <a:gd name="connsiteY1" fmla="*/ 1589 h 12473"/>
              <a:gd name="connsiteX2" fmla="*/ 9898 w 10966"/>
              <a:gd name="connsiteY2" fmla="*/ 8246 h 12473"/>
              <a:gd name="connsiteX3" fmla="*/ 99 w 10966"/>
              <a:gd name="connsiteY3" fmla="*/ 9414 h 12473"/>
              <a:gd name="connsiteX4" fmla="*/ 0 w 10966"/>
              <a:gd name="connsiteY4" fmla="*/ 2671 h 12473"/>
              <a:gd name="connsiteX0" fmla="*/ 903 w 11869"/>
              <a:gd name="connsiteY0" fmla="*/ 2671 h 12473"/>
              <a:gd name="connsiteX1" fmla="*/ 10903 w 11869"/>
              <a:gd name="connsiteY1" fmla="*/ 1589 h 12473"/>
              <a:gd name="connsiteX2" fmla="*/ 10801 w 11869"/>
              <a:gd name="connsiteY2" fmla="*/ 8246 h 12473"/>
              <a:gd name="connsiteX3" fmla="*/ 1002 w 11869"/>
              <a:gd name="connsiteY3" fmla="*/ 9414 h 12473"/>
              <a:gd name="connsiteX4" fmla="*/ 903 w 11869"/>
              <a:gd name="connsiteY4" fmla="*/ 2671 h 12473"/>
              <a:gd name="connsiteX0" fmla="*/ 903 w 11869"/>
              <a:gd name="connsiteY0" fmla="*/ 2671 h 12473"/>
              <a:gd name="connsiteX1" fmla="*/ 10903 w 11869"/>
              <a:gd name="connsiteY1" fmla="*/ 1589 h 12473"/>
              <a:gd name="connsiteX2" fmla="*/ 10801 w 11869"/>
              <a:gd name="connsiteY2" fmla="*/ 8246 h 12473"/>
              <a:gd name="connsiteX3" fmla="*/ 1002 w 11869"/>
              <a:gd name="connsiteY3" fmla="*/ 9414 h 12473"/>
              <a:gd name="connsiteX4" fmla="*/ 903 w 11869"/>
              <a:gd name="connsiteY4" fmla="*/ 2671 h 12473"/>
              <a:gd name="connsiteX0" fmla="*/ 0 w 10966"/>
              <a:gd name="connsiteY0" fmla="*/ 2671 h 12473"/>
              <a:gd name="connsiteX1" fmla="*/ 10000 w 10966"/>
              <a:gd name="connsiteY1" fmla="*/ 1589 h 12473"/>
              <a:gd name="connsiteX2" fmla="*/ 9898 w 10966"/>
              <a:gd name="connsiteY2" fmla="*/ 8246 h 12473"/>
              <a:gd name="connsiteX3" fmla="*/ 99 w 10966"/>
              <a:gd name="connsiteY3" fmla="*/ 9414 h 12473"/>
              <a:gd name="connsiteX4" fmla="*/ 0 w 10966"/>
              <a:gd name="connsiteY4" fmla="*/ 2671 h 12473"/>
              <a:gd name="connsiteX0" fmla="*/ 0 w 10000"/>
              <a:gd name="connsiteY0" fmla="*/ 1082 h 10884"/>
              <a:gd name="connsiteX1" fmla="*/ 10000 w 10000"/>
              <a:gd name="connsiteY1" fmla="*/ 0 h 10884"/>
              <a:gd name="connsiteX2" fmla="*/ 9898 w 10000"/>
              <a:gd name="connsiteY2" fmla="*/ 6657 h 10884"/>
              <a:gd name="connsiteX3" fmla="*/ 99 w 10000"/>
              <a:gd name="connsiteY3" fmla="*/ 7825 h 10884"/>
              <a:gd name="connsiteX4" fmla="*/ 0 w 10000"/>
              <a:gd name="connsiteY4" fmla="*/ 1082 h 10884"/>
              <a:gd name="connsiteX0" fmla="*/ 0 w 10680"/>
              <a:gd name="connsiteY0" fmla="*/ 1243 h 11992"/>
              <a:gd name="connsiteX1" fmla="*/ 10000 w 10680"/>
              <a:gd name="connsiteY1" fmla="*/ 161 h 11992"/>
              <a:gd name="connsiteX2" fmla="*/ 9757 w 10680"/>
              <a:gd name="connsiteY2" fmla="*/ 8810 h 11992"/>
              <a:gd name="connsiteX3" fmla="*/ 99 w 10680"/>
              <a:gd name="connsiteY3" fmla="*/ 7986 h 11992"/>
              <a:gd name="connsiteX4" fmla="*/ 0 w 10680"/>
              <a:gd name="connsiteY4" fmla="*/ 1243 h 11992"/>
              <a:gd name="connsiteX0" fmla="*/ 0 w 10680"/>
              <a:gd name="connsiteY0" fmla="*/ 1243 h 11992"/>
              <a:gd name="connsiteX1" fmla="*/ 10000 w 10680"/>
              <a:gd name="connsiteY1" fmla="*/ 161 h 11992"/>
              <a:gd name="connsiteX2" fmla="*/ 9757 w 10680"/>
              <a:gd name="connsiteY2" fmla="*/ 8810 h 11992"/>
              <a:gd name="connsiteX3" fmla="*/ 99 w 10680"/>
              <a:gd name="connsiteY3" fmla="*/ 7986 h 11992"/>
              <a:gd name="connsiteX4" fmla="*/ 0 w 10680"/>
              <a:gd name="connsiteY4" fmla="*/ 1243 h 11992"/>
              <a:gd name="connsiteX0" fmla="*/ 0 w 10000"/>
              <a:gd name="connsiteY0" fmla="*/ 1243 h 11992"/>
              <a:gd name="connsiteX1" fmla="*/ 10000 w 10000"/>
              <a:gd name="connsiteY1" fmla="*/ 161 h 11992"/>
              <a:gd name="connsiteX2" fmla="*/ 9757 w 10000"/>
              <a:gd name="connsiteY2" fmla="*/ 8810 h 11992"/>
              <a:gd name="connsiteX3" fmla="*/ 99 w 10000"/>
              <a:gd name="connsiteY3" fmla="*/ 7986 h 11992"/>
              <a:gd name="connsiteX4" fmla="*/ 0 w 10000"/>
              <a:gd name="connsiteY4" fmla="*/ 1243 h 11992"/>
              <a:gd name="connsiteX0" fmla="*/ 0 w 10000"/>
              <a:gd name="connsiteY0" fmla="*/ 1082 h 11831"/>
              <a:gd name="connsiteX1" fmla="*/ 10000 w 10000"/>
              <a:gd name="connsiteY1" fmla="*/ 0 h 11831"/>
              <a:gd name="connsiteX2" fmla="*/ 9757 w 10000"/>
              <a:gd name="connsiteY2" fmla="*/ 8649 h 11831"/>
              <a:gd name="connsiteX3" fmla="*/ 99 w 10000"/>
              <a:gd name="connsiteY3" fmla="*/ 7825 h 11831"/>
              <a:gd name="connsiteX4" fmla="*/ 0 w 10000"/>
              <a:gd name="connsiteY4" fmla="*/ 1082 h 11831"/>
              <a:gd name="connsiteX0" fmla="*/ 0 w 10000"/>
              <a:gd name="connsiteY0" fmla="*/ 1082 h 12145"/>
              <a:gd name="connsiteX1" fmla="*/ 10000 w 10000"/>
              <a:gd name="connsiteY1" fmla="*/ 0 h 12145"/>
              <a:gd name="connsiteX2" fmla="*/ 9757 w 10000"/>
              <a:gd name="connsiteY2" fmla="*/ 8649 h 12145"/>
              <a:gd name="connsiteX3" fmla="*/ 99 w 10000"/>
              <a:gd name="connsiteY3" fmla="*/ 8489 h 12145"/>
              <a:gd name="connsiteX4" fmla="*/ 0 w 10000"/>
              <a:gd name="connsiteY4" fmla="*/ 1082 h 12145"/>
              <a:gd name="connsiteX0" fmla="*/ 0 w 10000"/>
              <a:gd name="connsiteY0" fmla="*/ 1082 h 11783"/>
              <a:gd name="connsiteX1" fmla="*/ 10000 w 10000"/>
              <a:gd name="connsiteY1" fmla="*/ 0 h 11783"/>
              <a:gd name="connsiteX2" fmla="*/ 9757 w 10000"/>
              <a:gd name="connsiteY2" fmla="*/ 8649 h 11783"/>
              <a:gd name="connsiteX3" fmla="*/ 99 w 10000"/>
              <a:gd name="connsiteY3" fmla="*/ 8489 h 11783"/>
              <a:gd name="connsiteX4" fmla="*/ 0 w 10000"/>
              <a:gd name="connsiteY4" fmla="*/ 1082 h 1178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783">
                <a:moveTo>
                  <a:pt x="0" y="1082"/>
                </a:moveTo>
                <a:cubicBezTo>
                  <a:pt x="2074" y="5423"/>
                  <a:pt x="8303" y="4384"/>
                  <a:pt x="10000" y="0"/>
                </a:cubicBezTo>
                <a:lnTo>
                  <a:pt x="9757" y="8649"/>
                </a:lnTo>
                <a:cubicBezTo>
                  <a:pt x="7966" y="13274"/>
                  <a:pt x="2244" y="12405"/>
                  <a:pt x="99" y="8489"/>
                </a:cubicBezTo>
                <a:cubicBezTo>
                  <a:pt x="66" y="6241"/>
                  <a:pt x="33" y="3330"/>
                  <a:pt x="0" y="1082"/>
                </a:cubicBezTo>
                <a:close/>
              </a:path>
            </a:pathLst>
          </a:custGeom>
          <a:solidFill>
            <a:schemeClr val="accent3">
              <a:lumMod val="75000"/>
            </a:schemeClr>
          </a:solidFill>
          <a:ln>
            <a:noFill/>
          </a:ln>
        </xdr:spPr>
      </xdr:sp>
    </xdr:grpSp>
    <xdr:clientData/>
  </xdr:twoCellAnchor>
  <xdr:twoCellAnchor editAs="oneCell">
    <xdr:from>
      <xdr:col>7</xdr:col>
      <xdr:colOff>30050</xdr:colOff>
      <xdr:row>8</xdr:row>
      <xdr:rowOff>6543</xdr:rowOff>
    </xdr:from>
    <xdr:to>
      <xdr:col>7</xdr:col>
      <xdr:colOff>489971</xdr:colOff>
      <xdr:row>8</xdr:row>
      <xdr:rowOff>460407</xdr:rowOff>
    </xdr:to>
    <xdr:grpSp>
      <xdr:nvGrpSpPr>
        <xdr:cNvPr id="56" name="Leaf Icon group" descr="Small leaf icon" title="Planting data icon"/>
        <xdr:cNvGrpSpPr>
          <a:grpSpLocks noChangeAspect="1"/>
        </xdr:cNvGrpSpPr>
      </xdr:nvGrpSpPr>
      <xdr:grpSpPr bwMode="auto">
        <a:xfrm>
          <a:off x="6644633" y="1678710"/>
          <a:ext cx="459921" cy="453864"/>
          <a:chOff x="657" y="141"/>
          <a:chExt cx="48" cy="46"/>
        </a:xfrm>
      </xdr:grpSpPr>
      <xdr:sp macro="" textlink="">
        <xdr:nvSpPr>
          <xdr:cNvPr id="57" name="AutoShape 55"/>
          <xdr:cNvSpPr>
            <a:spLocks noChangeAspect="1" noChangeArrowheads="1" noTextEdit="1"/>
          </xdr:cNvSpPr>
        </xdr:nvSpPr>
        <xdr:spPr bwMode="auto">
          <a:xfrm>
            <a:off x="657" y="141"/>
            <a:ext cx="48" cy="4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8" name="Freeform 57"/>
          <xdr:cNvSpPr>
            <a:spLocks/>
          </xdr:cNvSpPr>
        </xdr:nvSpPr>
        <xdr:spPr bwMode="auto">
          <a:xfrm>
            <a:off x="664" y="128"/>
            <a:ext cx="26" cy="56"/>
          </a:xfrm>
          <a:custGeom>
            <a:avLst/>
            <a:gdLst>
              <a:gd name="T0" fmla="*/ 54 w 66"/>
              <a:gd name="T1" fmla="*/ 142 h 142"/>
              <a:gd name="T2" fmla="*/ 25 w 66"/>
              <a:gd name="T3" fmla="*/ 39 h 142"/>
              <a:gd name="T4" fmla="*/ 50 w 66"/>
              <a:gd name="T5" fmla="*/ 135 h 14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66" h="142">
                <a:moveTo>
                  <a:pt x="54" y="142"/>
                </a:moveTo>
                <a:cubicBezTo>
                  <a:pt x="66" y="118"/>
                  <a:pt x="64" y="0"/>
                  <a:pt x="25" y="39"/>
                </a:cubicBezTo>
                <a:cubicBezTo>
                  <a:pt x="0" y="64"/>
                  <a:pt x="40" y="114"/>
                  <a:pt x="50" y="135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58"/>
          <xdr:cNvSpPr>
            <a:spLocks/>
          </xdr:cNvSpPr>
        </xdr:nvSpPr>
        <xdr:spPr bwMode="auto">
          <a:xfrm>
            <a:off x="690" y="169"/>
            <a:ext cx="16" cy="18"/>
          </a:xfrm>
          <a:custGeom>
            <a:avLst/>
            <a:gdLst>
              <a:gd name="T0" fmla="*/ 1 w 42"/>
              <a:gd name="T1" fmla="*/ 38 h 47"/>
              <a:gd name="T2" fmla="*/ 37 w 42"/>
              <a:gd name="T3" fmla="*/ 6 h 47"/>
              <a:gd name="T4" fmla="*/ 0 w 42"/>
              <a:gd name="T5" fmla="*/ 47 h 4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42" h="47">
                <a:moveTo>
                  <a:pt x="1" y="38"/>
                </a:moveTo>
                <a:cubicBezTo>
                  <a:pt x="4" y="12"/>
                  <a:pt x="2" y="0"/>
                  <a:pt x="37" y="6"/>
                </a:cubicBezTo>
                <a:cubicBezTo>
                  <a:pt x="42" y="32"/>
                  <a:pt x="11" y="35"/>
                  <a:pt x="0" y="47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59"/>
          <xdr:cNvSpPr>
            <a:spLocks/>
          </xdr:cNvSpPr>
        </xdr:nvSpPr>
        <xdr:spPr bwMode="auto">
          <a:xfrm>
            <a:off x="655" y="168"/>
            <a:ext cx="21" cy="17"/>
          </a:xfrm>
          <a:custGeom>
            <a:avLst/>
            <a:gdLst>
              <a:gd name="T0" fmla="*/ 52 w 52"/>
              <a:gd name="T1" fmla="*/ 33 h 44"/>
              <a:gd name="T2" fmla="*/ 5 w 52"/>
              <a:gd name="T3" fmla="*/ 4 h 44"/>
              <a:gd name="T4" fmla="*/ 52 w 52"/>
              <a:gd name="T5" fmla="*/ 44 h 4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52" h="44">
                <a:moveTo>
                  <a:pt x="52" y="33"/>
                </a:moveTo>
                <a:cubicBezTo>
                  <a:pt x="52" y="7"/>
                  <a:pt x="28" y="0"/>
                  <a:pt x="5" y="4"/>
                </a:cubicBezTo>
                <a:cubicBezTo>
                  <a:pt x="0" y="32"/>
                  <a:pt x="30" y="42"/>
                  <a:pt x="52" y="44"/>
                </a:cubicBezTo>
              </a:path>
            </a:pathLst>
          </a:custGeom>
          <a:solidFill>
            <a:schemeClr val="accent2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9</xdr:col>
      <xdr:colOff>63501</xdr:colOff>
      <xdr:row>8</xdr:row>
      <xdr:rowOff>89682</xdr:rowOff>
    </xdr:from>
    <xdr:to>
      <xdr:col>9</xdr:col>
      <xdr:colOff>330318</xdr:colOff>
      <xdr:row>8</xdr:row>
      <xdr:rowOff>460407</xdr:rowOff>
    </xdr:to>
    <xdr:grpSp>
      <xdr:nvGrpSpPr>
        <xdr:cNvPr id="61" name="Water Drop icon group" descr="Small water drop icon" title="Feeding &amp; Notes artwork"/>
        <xdr:cNvGrpSpPr/>
      </xdr:nvGrpSpPr>
      <xdr:grpSpPr>
        <a:xfrm>
          <a:off x="8921751" y="1761849"/>
          <a:ext cx="266817" cy="370725"/>
          <a:chOff x="3136583" y="223499"/>
          <a:chExt cx="266817" cy="351239"/>
        </a:xfrm>
      </xdr:grpSpPr>
      <xdr:sp macro="" textlink="">
        <xdr:nvSpPr>
          <xdr:cNvPr id="62" name="Freeform 50"/>
          <xdr:cNvSpPr>
            <a:spLocks/>
          </xdr:cNvSpPr>
        </xdr:nvSpPr>
        <xdr:spPr bwMode="auto">
          <a:xfrm rot="233535">
            <a:off x="3136583" y="223499"/>
            <a:ext cx="213719" cy="351239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  <a:gd name="connsiteX0" fmla="*/ 15393 w 24160"/>
              <a:gd name="connsiteY0" fmla="*/ 10000 h 10398"/>
              <a:gd name="connsiteX1" fmla="*/ 9052 w 24160"/>
              <a:gd name="connsiteY1" fmla="*/ 0 h 10398"/>
              <a:gd name="connsiteX2" fmla="*/ 15393 w 24160"/>
              <a:gd name="connsiteY2" fmla="*/ 10000 h 10398"/>
              <a:gd name="connsiteX0" fmla="*/ 14364 w 21917"/>
              <a:gd name="connsiteY0" fmla="*/ 10000 h 10199"/>
              <a:gd name="connsiteX1" fmla="*/ 8023 w 21917"/>
              <a:gd name="connsiteY1" fmla="*/ 0 h 10199"/>
              <a:gd name="connsiteX2" fmla="*/ 14364 w 21917"/>
              <a:gd name="connsiteY2" fmla="*/ 10000 h 10199"/>
              <a:gd name="connsiteX0" fmla="*/ 18280 w 18590"/>
              <a:gd name="connsiteY0" fmla="*/ 10078 h 10236"/>
              <a:gd name="connsiteX1" fmla="*/ 74 w 18590"/>
              <a:gd name="connsiteY1" fmla="*/ 5783 h 10236"/>
              <a:gd name="connsiteX2" fmla="*/ 11939 w 18590"/>
              <a:gd name="connsiteY2" fmla="*/ 78 h 10236"/>
              <a:gd name="connsiteX3" fmla="*/ 18280 w 18590"/>
              <a:gd name="connsiteY3" fmla="*/ 10078 h 10236"/>
              <a:gd name="connsiteX0" fmla="*/ 18280 w 22888"/>
              <a:gd name="connsiteY0" fmla="*/ 10078 h 10221"/>
              <a:gd name="connsiteX1" fmla="*/ 74 w 22888"/>
              <a:gd name="connsiteY1" fmla="*/ 5783 h 10221"/>
              <a:gd name="connsiteX2" fmla="*/ 11939 w 22888"/>
              <a:gd name="connsiteY2" fmla="*/ 78 h 10221"/>
              <a:gd name="connsiteX3" fmla="*/ 18280 w 22888"/>
              <a:gd name="connsiteY3" fmla="*/ 10078 h 10221"/>
              <a:gd name="connsiteX0" fmla="*/ 18373 w 22981"/>
              <a:gd name="connsiteY0" fmla="*/ 10078 h 10268"/>
              <a:gd name="connsiteX1" fmla="*/ 167 w 22981"/>
              <a:gd name="connsiteY1" fmla="*/ 5783 h 10268"/>
              <a:gd name="connsiteX2" fmla="*/ 12032 w 22981"/>
              <a:gd name="connsiteY2" fmla="*/ 78 h 10268"/>
              <a:gd name="connsiteX3" fmla="*/ 18373 w 22981"/>
              <a:gd name="connsiteY3" fmla="*/ 10078 h 10268"/>
              <a:gd name="connsiteX0" fmla="*/ 21714 w 22183"/>
              <a:gd name="connsiteY0" fmla="*/ 10081 h 10270"/>
              <a:gd name="connsiteX1" fmla="*/ 59 w 22183"/>
              <a:gd name="connsiteY1" fmla="*/ 5620 h 10270"/>
              <a:gd name="connsiteX2" fmla="*/ 15373 w 22183"/>
              <a:gd name="connsiteY2" fmla="*/ 81 h 10270"/>
              <a:gd name="connsiteX3" fmla="*/ 21714 w 22183"/>
              <a:gd name="connsiteY3" fmla="*/ 10081 h 10270"/>
              <a:gd name="connsiteX0" fmla="*/ 21714 w 22183"/>
              <a:gd name="connsiteY0" fmla="*/ 10105 h 10294"/>
              <a:gd name="connsiteX1" fmla="*/ 59 w 22183"/>
              <a:gd name="connsiteY1" fmla="*/ 5644 h 10294"/>
              <a:gd name="connsiteX2" fmla="*/ 15373 w 22183"/>
              <a:gd name="connsiteY2" fmla="*/ 105 h 10294"/>
              <a:gd name="connsiteX3" fmla="*/ 21714 w 22183"/>
              <a:gd name="connsiteY3" fmla="*/ 10105 h 10294"/>
              <a:gd name="connsiteX0" fmla="*/ 21655 w 22124"/>
              <a:gd name="connsiteY0" fmla="*/ 10105 h 10345"/>
              <a:gd name="connsiteX1" fmla="*/ 0 w 22124"/>
              <a:gd name="connsiteY1" fmla="*/ 5644 h 10345"/>
              <a:gd name="connsiteX2" fmla="*/ 15314 w 22124"/>
              <a:gd name="connsiteY2" fmla="*/ 105 h 10345"/>
              <a:gd name="connsiteX3" fmla="*/ 21655 w 22124"/>
              <a:gd name="connsiteY3" fmla="*/ 10105 h 10345"/>
              <a:gd name="connsiteX0" fmla="*/ 21655 w 26680"/>
              <a:gd name="connsiteY0" fmla="*/ 10105 h 10254"/>
              <a:gd name="connsiteX1" fmla="*/ 0 w 26680"/>
              <a:gd name="connsiteY1" fmla="*/ 5644 h 10254"/>
              <a:gd name="connsiteX2" fmla="*/ 15314 w 26680"/>
              <a:gd name="connsiteY2" fmla="*/ 105 h 10254"/>
              <a:gd name="connsiteX3" fmla="*/ 21655 w 26680"/>
              <a:gd name="connsiteY3" fmla="*/ 10105 h 10254"/>
              <a:gd name="connsiteX0" fmla="*/ 21655 w 25956"/>
              <a:gd name="connsiteY0" fmla="*/ 10105 h 10254"/>
              <a:gd name="connsiteX1" fmla="*/ 0 w 25956"/>
              <a:gd name="connsiteY1" fmla="*/ 5644 h 10254"/>
              <a:gd name="connsiteX2" fmla="*/ 15314 w 25956"/>
              <a:gd name="connsiteY2" fmla="*/ 105 h 10254"/>
              <a:gd name="connsiteX3" fmla="*/ 21655 w 25956"/>
              <a:gd name="connsiteY3" fmla="*/ 10105 h 10254"/>
              <a:gd name="connsiteX0" fmla="*/ 21655 w 27015"/>
              <a:gd name="connsiteY0" fmla="*/ 10105 h 10788"/>
              <a:gd name="connsiteX1" fmla="*/ 0 w 27015"/>
              <a:gd name="connsiteY1" fmla="*/ 5644 h 10788"/>
              <a:gd name="connsiteX2" fmla="*/ 15314 w 27015"/>
              <a:gd name="connsiteY2" fmla="*/ 105 h 10788"/>
              <a:gd name="connsiteX3" fmla="*/ 21655 w 27015"/>
              <a:gd name="connsiteY3" fmla="*/ 10105 h 10788"/>
              <a:gd name="connsiteX0" fmla="*/ 21655 w 25925"/>
              <a:gd name="connsiteY0" fmla="*/ 10105 h 10743"/>
              <a:gd name="connsiteX1" fmla="*/ 0 w 25925"/>
              <a:gd name="connsiteY1" fmla="*/ 5644 h 10743"/>
              <a:gd name="connsiteX2" fmla="*/ 15314 w 25925"/>
              <a:gd name="connsiteY2" fmla="*/ 105 h 10743"/>
              <a:gd name="connsiteX3" fmla="*/ 21655 w 25925"/>
              <a:gd name="connsiteY3" fmla="*/ 10105 h 10743"/>
              <a:gd name="connsiteX0" fmla="*/ 26678 w 27179"/>
              <a:gd name="connsiteY0" fmla="*/ 10101 h 10373"/>
              <a:gd name="connsiteX1" fmla="*/ 0 w 27179"/>
              <a:gd name="connsiteY1" fmla="*/ 5856 h 10373"/>
              <a:gd name="connsiteX2" fmla="*/ 20337 w 27179"/>
              <a:gd name="connsiteY2" fmla="*/ 101 h 10373"/>
              <a:gd name="connsiteX3" fmla="*/ 26678 w 27179"/>
              <a:gd name="connsiteY3" fmla="*/ 10101 h 10373"/>
              <a:gd name="connsiteX0" fmla="*/ 26678 w 27179"/>
              <a:gd name="connsiteY0" fmla="*/ 10101 h 10655"/>
              <a:gd name="connsiteX1" fmla="*/ 0 w 27179"/>
              <a:gd name="connsiteY1" fmla="*/ 5856 h 10655"/>
              <a:gd name="connsiteX2" fmla="*/ 20337 w 27179"/>
              <a:gd name="connsiteY2" fmla="*/ 101 h 10655"/>
              <a:gd name="connsiteX3" fmla="*/ 26678 w 27179"/>
              <a:gd name="connsiteY3" fmla="*/ 10101 h 10655"/>
              <a:gd name="connsiteX0" fmla="*/ 26770 w 27271"/>
              <a:gd name="connsiteY0" fmla="*/ 10148 h 10702"/>
              <a:gd name="connsiteX1" fmla="*/ 92 w 27271"/>
              <a:gd name="connsiteY1" fmla="*/ 5903 h 10702"/>
              <a:gd name="connsiteX2" fmla="*/ 20429 w 27271"/>
              <a:gd name="connsiteY2" fmla="*/ 148 h 10702"/>
              <a:gd name="connsiteX3" fmla="*/ 26770 w 27271"/>
              <a:gd name="connsiteY3" fmla="*/ 10148 h 10702"/>
              <a:gd name="connsiteX0" fmla="*/ 26770 w 30027"/>
              <a:gd name="connsiteY0" fmla="*/ 10148 h 11169"/>
              <a:gd name="connsiteX1" fmla="*/ 92 w 30027"/>
              <a:gd name="connsiteY1" fmla="*/ 5903 h 11169"/>
              <a:gd name="connsiteX2" fmla="*/ 20429 w 30027"/>
              <a:gd name="connsiteY2" fmla="*/ 148 h 11169"/>
              <a:gd name="connsiteX3" fmla="*/ 26770 w 30027"/>
              <a:gd name="connsiteY3" fmla="*/ 10148 h 11169"/>
              <a:gd name="connsiteX0" fmla="*/ 26802 w 30059"/>
              <a:gd name="connsiteY0" fmla="*/ 10000 h 11021"/>
              <a:gd name="connsiteX1" fmla="*/ 124 w 30059"/>
              <a:gd name="connsiteY1" fmla="*/ 5755 h 11021"/>
              <a:gd name="connsiteX2" fmla="*/ 20461 w 30059"/>
              <a:gd name="connsiteY2" fmla="*/ 0 h 11021"/>
              <a:gd name="connsiteX3" fmla="*/ 26802 w 30059"/>
              <a:gd name="connsiteY3" fmla="*/ 10000 h 11021"/>
              <a:gd name="connsiteX0" fmla="*/ 26802 w 29696"/>
              <a:gd name="connsiteY0" fmla="*/ 10000 h 11021"/>
              <a:gd name="connsiteX1" fmla="*/ 124 w 29696"/>
              <a:gd name="connsiteY1" fmla="*/ 5755 h 11021"/>
              <a:gd name="connsiteX2" fmla="*/ 20461 w 29696"/>
              <a:gd name="connsiteY2" fmla="*/ 0 h 11021"/>
              <a:gd name="connsiteX3" fmla="*/ 26802 w 29696"/>
              <a:gd name="connsiteY3" fmla="*/ 10000 h 11021"/>
              <a:gd name="connsiteX0" fmla="*/ 26188 w 26573"/>
              <a:gd name="connsiteY0" fmla="*/ 10000 h 11398"/>
              <a:gd name="connsiteX1" fmla="*/ 131 w 26573"/>
              <a:gd name="connsiteY1" fmla="*/ 7686 h 11398"/>
              <a:gd name="connsiteX2" fmla="*/ 19847 w 26573"/>
              <a:gd name="connsiteY2" fmla="*/ 0 h 11398"/>
              <a:gd name="connsiteX3" fmla="*/ 26188 w 26573"/>
              <a:gd name="connsiteY3" fmla="*/ 10000 h 11398"/>
              <a:gd name="connsiteX0" fmla="*/ 26188 w 26561"/>
              <a:gd name="connsiteY0" fmla="*/ 10000 h 12332"/>
              <a:gd name="connsiteX1" fmla="*/ 131 w 26561"/>
              <a:gd name="connsiteY1" fmla="*/ 7686 h 12332"/>
              <a:gd name="connsiteX2" fmla="*/ 19847 w 26561"/>
              <a:gd name="connsiteY2" fmla="*/ 0 h 12332"/>
              <a:gd name="connsiteX3" fmla="*/ 26188 w 26561"/>
              <a:gd name="connsiteY3" fmla="*/ 10000 h 12332"/>
              <a:gd name="connsiteX0" fmla="*/ 26066 w 26441"/>
              <a:gd name="connsiteY0" fmla="*/ 8565 h 11540"/>
              <a:gd name="connsiteX1" fmla="*/ 131 w 26441"/>
              <a:gd name="connsiteY1" fmla="*/ 7686 h 11540"/>
              <a:gd name="connsiteX2" fmla="*/ 19847 w 26441"/>
              <a:gd name="connsiteY2" fmla="*/ 0 h 11540"/>
              <a:gd name="connsiteX3" fmla="*/ 26066 w 26441"/>
              <a:gd name="connsiteY3" fmla="*/ 8565 h 11540"/>
              <a:gd name="connsiteX0" fmla="*/ 26066 w 26141"/>
              <a:gd name="connsiteY0" fmla="*/ 8565 h 11373"/>
              <a:gd name="connsiteX1" fmla="*/ 131 w 26141"/>
              <a:gd name="connsiteY1" fmla="*/ 7686 h 11373"/>
              <a:gd name="connsiteX2" fmla="*/ 19847 w 26141"/>
              <a:gd name="connsiteY2" fmla="*/ 0 h 11373"/>
              <a:gd name="connsiteX3" fmla="*/ 26066 w 26141"/>
              <a:gd name="connsiteY3" fmla="*/ 8565 h 11373"/>
              <a:gd name="connsiteX0" fmla="*/ 26066 w 26141"/>
              <a:gd name="connsiteY0" fmla="*/ 8565 h 11114"/>
              <a:gd name="connsiteX1" fmla="*/ 131 w 26141"/>
              <a:gd name="connsiteY1" fmla="*/ 7686 h 11114"/>
              <a:gd name="connsiteX2" fmla="*/ 19847 w 26141"/>
              <a:gd name="connsiteY2" fmla="*/ 0 h 11114"/>
              <a:gd name="connsiteX3" fmla="*/ 26066 w 26141"/>
              <a:gd name="connsiteY3" fmla="*/ 8565 h 11114"/>
              <a:gd name="connsiteX0" fmla="*/ 32096 w 32711"/>
              <a:gd name="connsiteY0" fmla="*/ 8565 h 10435"/>
              <a:gd name="connsiteX1" fmla="*/ 92 w 32711"/>
              <a:gd name="connsiteY1" fmla="*/ 7631 h 10435"/>
              <a:gd name="connsiteX2" fmla="*/ 25877 w 32711"/>
              <a:gd name="connsiteY2" fmla="*/ 0 h 10435"/>
              <a:gd name="connsiteX3" fmla="*/ 32096 w 32711"/>
              <a:gd name="connsiteY3" fmla="*/ 8565 h 10435"/>
              <a:gd name="connsiteX0" fmla="*/ 32096 w 32112"/>
              <a:gd name="connsiteY0" fmla="*/ 8565 h 10853"/>
              <a:gd name="connsiteX1" fmla="*/ 92 w 32112"/>
              <a:gd name="connsiteY1" fmla="*/ 7631 h 10853"/>
              <a:gd name="connsiteX2" fmla="*/ 25877 w 32112"/>
              <a:gd name="connsiteY2" fmla="*/ 0 h 10853"/>
              <a:gd name="connsiteX3" fmla="*/ 32096 w 32112"/>
              <a:gd name="connsiteY3" fmla="*/ 8565 h 10853"/>
              <a:gd name="connsiteX0" fmla="*/ 32096 w 32112"/>
              <a:gd name="connsiteY0" fmla="*/ 8565 h 10853"/>
              <a:gd name="connsiteX1" fmla="*/ 92 w 32112"/>
              <a:gd name="connsiteY1" fmla="*/ 7631 h 10853"/>
              <a:gd name="connsiteX2" fmla="*/ 25877 w 32112"/>
              <a:gd name="connsiteY2" fmla="*/ 0 h 10853"/>
              <a:gd name="connsiteX3" fmla="*/ 32096 w 32112"/>
              <a:gd name="connsiteY3" fmla="*/ 8565 h 10853"/>
              <a:gd name="connsiteX0" fmla="*/ 32096 w 33050"/>
              <a:gd name="connsiteY0" fmla="*/ 8565 h 10785"/>
              <a:gd name="connsiteX1" fmla="*/ 92 w 33050"/>
              <a:gd name="connsiteY1" fmla="*/ 7631 h 10785"/>
              <a:gd name="connsiteX2" fmla="*/ 25877 w 33050"/>
              <a:gd name="connsiteY2" fmla="*/ 0 h 10785"/>
              <a:gd name="connsiteX3" fmla="*/ 32096 w 33050"/>
              <a:gd name="connsiteY3" fmla="*/ 8565 h 10785"/>
              <a:gd name="connsiteX0" fmla="*/ 26879 w 28056"/>
              <a:gd name="connsiteY0" fmla="*/ 9072 h 11034"/>
              <a:gd name="connsiteX1" fmla="*/ 92 w 28056"/>
              <a:gd name="connsiteY1" fmla="*/ 7631 h 11034"/>
              <a:gd name="connsiteX2" fmla="*/ 25877 w 28056"/>
              <a:gd name="connsiteY2" fmla="*/ 0 h 11034"/>
              <a:gd name="connsiteX3" fmla="*/ 26879 w 28056"/>
              <a:gd name="connsiteY3" fmla="*/ 9072 h 11034"/>
              <a:gd name="connsiteX0" fmla="*/ 26879 w 28871"/>
              <a:gd name="connsiteY0" fmla="*/ 9072 h 11330"/>
              <a:gd name="connsiteX1" fmla="*/ 92 w 28871"/>
              <a:gd name="connsiteY1" fmla="*/ 7631 h 11330"/>
              <a:gd name="connsiteX2" fmla="*/ 25877 w 28871"/>
              <a:gd name="connsiteY2" fmla="*/ 0 h 11330"/>
              <a:gd name="connsiteX3" fmla="*/ 26879 w 28871"/>
              <a:gd name="connsiteY3" fmla="*/ 9072 h 11330"/>
              <a:gd name="connsiteX0" fmla="*/ 29465 w 31277"/>
              <a:gd name="connsiteY0" fmla="*/ 8747 h 11156"/>
              <a:gd name="connsiteX1" fmla="*/ 92 w 31277"/>
              <a:gd name="connsiteY1" fmla="*/ 7631 h 11156"/>
              <a:gd name="connsiteX2" fmla="*/ 25877 w 31277"/>
              <a:gd name="connsiteY2" fmla="*/ 0 h 11156"/>
              <a:gd name="connsiteX3" fmla="*/ 29465 w 31277"/>
              <a:gd name="connsiteY3" fmla="*/ 8747 h 11156"/>
              <a:gd name="connsiteX0" fmla="*/ 29465 w 29871"/>
              <a:gd name="connsiteY0" fmla="*/ 8747 h 10754"/>
              <a:gd name="connsiteX1" fmla="*/ 92 w 29871"/>
              <a:gd name="connsiteY1" fmla="*/ 7631 h 10754"/>
              <a:gd name="connsiteX2" fmla="*/ 25877 w 29871"/>
              <a:gd name="connsiteY2" fmla="*/ 0 h 10754"/>
              <a:gd name="connsiteX3" fmla="*/ 29465 w 29871"/>
              <a:gd name="connsiteY3" fmla="*/ 8747 h 10754"/>
              <a:gd name="connsiteX0" fmla="*/ 29465 w 30634"/>
              <a:gd name="connsiteY0" fmla="*/ 8747 h 11200"/>
              <a:gd name="connsiteX1" fmla="*/ 92 w 30634"/>
              <a:gd name="connsiteY1" fmla="*/ 7631 h 11200"/>
              <a:gd name="connsiteX2" fmla="*/ 25877 w 30634"/>
              <a:gd name="connsiteY2" fmla="*/ 0 h 11200"/>
              <a:gd name="connsiteX3" fmla="*/ 29465 w 30634"/>
              <a:gd name="connsiteY3" fmla="*/ 8747 h 11200"/>
              <a:gd name="connsiteX0" fmla="*/ 29465 w 30404"/>
              <a:gd name="connsiteY0" fmla="*/ 8747 h 11200"/>
              <a:gd name="connsiteX1" fmla="*/ 92 w 30404"/>
              <a:gd name="connsiteY1" fmla="*/ 7631 h 11200"/>
              <a:gd name="connsiteX2" fmla="*/ 25877 w 30404"/>
              <a:gd name="connsiteY2" fmla="*/ 0 h 11200"/>
              <a:gd name="connsiteX3" fmla="*/ 29465 w 30404"/>
              <a:gd name="connsiteY3" fmla="*/ 8747 h 11200"/>
              <a:gd name="connsiteX0" fmla="*/ 29465 w 30404"/>
              <a:gd name="connsiteY0" fmla="*/ 8747 h 10680"/>
              <a:gd name="connsiteX1" fmla="*/ 92 w 30404"/>
              <a:gd name="connsiteY1" fmla="*/ 7631 h 10680"/>
              <a:gd name="connsiteX2" fmla="*/ 25877 w 30404"/>
              <a:gd name="connsiteY2" fmla="*/ 0 h 10680"/>
              <a:gd name="connsiteX3" fmla="*/ 29465 w 30404"/>
              <a:gd name="connsiteY3" fmla="*/ 8747 h 1068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0404" h="10680">
                <a:moveTo>
                  <a:pt x="29465" y="8747"/>
                </a:moveTo>
                <a:cubicBezTo>
                  <a:pt x="23082" y="11917"/>
                  <a:pt x="2041" y="10937"/>
                  <a:pt x="92" y="7631"/>
                </a:cubicBezTo>
                <a:cubicBezTo>
                  <a:pt x="-1501" y="3242"/>
                  <a:pt x="17969" y="1198"/>
                  <a:pt x="25877" y="0"/>
                </a:cubicBezTo>
                <a:cubicBezTo>
                  <a:pt x="6932" y="6282"/>
                  <a:pt x="35848" y="5577"/>
                  <a:pt x="29465" y="8747"/>
                </a:cubicBezTo>
                <a:close/>
              </a:path>
            </a:pathLst>
          </a:custGeom>
          <a:solidFill>
            <a:schemeClr val="accent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3" name="Freeform 50"/>
          <xdr:cNvSpPr>
            <a:spLocks/>
          </xdr:cNvSpPr>
        </xdr:nvSpPr>
        <xdr:spPr bwMode="auto">
          <a:xfrm rot="21013151">
            <a:off x="3310125" y="239099"/>
            <a:ext cx="93275" cy="171490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  <a:gd name="connsiteX0" fmla="*/ 15393 w 24160"/>
              <a:gd name="connsiteY0" fmla="*/ 10000 h 10398"/>
              <a:gd name="connsiteX1" fmla="*/ 9052 w 24160"/>
              <a:gd name="connsiteY1" fmla="*/ 0 h 10398"/>
              <a:gd name="connsiteX2" fmla="*/ 15393 w 24160"/>
              <a:gd name="connsiteY2" fmla="*/ 10000 h 10398"/>
              <a:gd name="connsiteX0" fmla="*/ 14364 w 21917"/>
              <a:gd name="connsiteY0" fmla="*/ 10000 h 10199"/>
              <a:gd name="connsiteX1" fmla="*/ 8023 w 21917"/>
              <a:gd name="connsiteY1" fmla="*/ 0 h 10199"/>
              <a:gd name="connsiteX2" fmla="*/ 14364 w 21917"/>
              <a:gd name="connsiteY2" fmla="*/ 10000 h 10199"/>
              <a:gd name="connsiteX0" fmla="*/ 18280 w 18590"/>
              <a:gd name="connsiteY0" fmla="*/ 10078 h 10236"/>
              <a:gd name="connsiteX1" fmla="*/ 74 w 18590"/>
              <a:gd name="connsiteY1" fmla="*/ 5783 h 10236"/>
              <a:gd name="connsiteX2" fmla="*/ 11939 w 18590"/>
              <a:gd name="connsiteY2" fmla="*/ 78 h 10236"/>
              <a:gd name="connsiteX3" fmla="*/ 18280 w 18590"/>
              <a:gd name="connsiteY3" fmla="*/ 10078 h 10236"/>
              <a:gd name="connsiteX0" fmla="*/ 18280 w 22888"/>
              <a:gd name="connsiteY0" fmla="*/ 10078 h 10221"/>
              <a:gd name="connsiteX1" fmla="*/ 74 w 22888"/>
              <a:gd name="connsiteY1" fmla="*/ 5783 h 10221"/>
              <a:gd name="connsiteX2" fmla="*/ 11939 w 22888"/>
              <a:gd name="connsiteY2" fmla="*/ 78 h 10221"/>
              <a:gd name="connsiteX3" fmla="*/ 18280 w 22888"/>
              <a:gd name="connsiteY3" fmla="*/ 10078 h 10221"/>
              <a:gd name="connsiteX0" fmla="*/ 18373 w 22981"/>
              <a:gd name="connsiteY0" fmla="*/ 10078 h 10268"/>
              <a:gd name="connsiteX1" fmla="*/ 167 w 22981"/>
              <a:gd name="connsiteY1" fmla="*/ 5783 h 10268"/>
              <a:gd name="connsiteX2" fmla="*/ 12032 w 22981"/>
              <a:gd name="connsiteY2" fmla="*/ 78 h 10268"/>
              <a:gd name="connsiteX3" fmla="*/ 18373 w 22981"/>
              <a:gd name="connsiteY3" fmla="*/ 10078 h 10268"/>
              <a:gd name="connsiteX0" fmla="*/ 21714 w 22183"/>
              <a:gd name="connsiteY0" fmla="*/ 10081 h 10270"/>
              <a:gd name="connsiteX1" fmla="*/ 59 w 22183"/>
              <a:gd name="connsiteY1" fmla="*/ 5620 h 10270"/>
              <a:gd name="connsiteX2" fmla="*/ 15373 w 22183"/>
              <a:gd name="connsiteY2" fmla="*/ 81 h 10270"/>
              <a:gd name="connsiteX3" fmla="*/ 21714 w 22183"/>
              <a:gd name="connsiteY3" fmla="*/ 10081 h 10270"/>
              <a:gd name="connsiteX0" fmla="*/ 21714 w 22183"/>
              <a:gd name="connsiteY0" fmla="*/ 10105 h 10294"/>
              <a:gd name="connsiteX1" fmla="*/ 59 w 22183"/>
              <a:gd name="connsiteY1" fmla="*/ 5644 h 10294"/>
              <a:gd name="connsiteX2" fmla="*/ 15373 w 22183"/>
              <a:gd name="connsiteY2" fmla="*/ 105 h 10294"/>
              <a:gd name="connsiteX3" fmla="*/ 21714 w 22183"/>
              <a:gd name="connsiteY3" fmla="*/ 10105 h 10294"/>
              <a:gd name="connsiteX0" fmla="*/ 21655 w 22124"/>
              <a:gd name="connsiteY0" fmla="*/ 10105 h 10345"/>
              <a:gd name="connsiteX1" fmla="*/ 0 w 22124"/>
              <a:gd name="connsiteY1" fmla="*/ 5644 h 10345"/>
              <a:gd name="connsiteX2" fmla="*/ 15314 w 22124"/>
              <a:gd name="connsiteY2" fmla="*/ 105 h 10345"/>
              <a:gd name="connsiteX3" fmla="*/ 21655 w 22124"/>
              <a:gd name="connsiteY3" fmla="*/ 10105 h 10345"/>
              <a:gd name="connsiteX0" fmla="*/ 21655 w 26680"/>
              <a:gd name="connsiteY0" fmla="*/ 10105 h 10254"/>
              <a:gd name="connsiteX1" fmla="*/ 0 w 26680"/>
              <a:gd name="connsiteY1" fmla="*/ 5644 h 10254"/>
              <a:gd name="connsiteX2" fmla="*/ 15314 w 26680"/>
              <a:gd name="connsiteY2" fmla="*/ 105 h 10254"/>
              <a:gd name="connsiteX3" fmla="*/ 21655 w 26680"/>
              <a:gd name="connsiteY3" fmla="*/ 10105 h 10254"/>
              <a:gd name="connsiteX0" fmla="*/ 21655 w 25956"/>
              <a:gd name="connsiteY0" fmla="*/ 10105 h 10254"/>
              <a:gd name="connsiteX1" fmla="*/ 0 w 25956"/>
              <a:gd name="connsiteY1" fmla="*/ 5644 h 10254"/>
              <a:gd name="connsiteX2" fmla="*/ 15314 w 25956"/>
              <a:gd name="connsiteY2" fmla="*/ 105 h 10254"/>
              <a:gd name="connsiteX3" fmla="*/ 21655 w 25956"/>
              <a:gd name="connsiteY3" fmla="*/ 10105 h 10254"/>
              <a:gd name="connsiteX0" fmla="*/ 21655 w 27015"/>
              <a:gd name="connsiteY0" fmla="*/ 10105 h 10788"/>
              <a:gd name="connsiteX1" fmla="*/ 0 w 27015"/>
              <a:gd name="connsiteY1" fmla="*/ 5644 h 10788"/>
              <a:gd name="connsiteX2" fmla="*/ 15314 w 27015"/>
              <a:gd name="connsiteY2" fmla="*/ 105 h 10788"/>
              <a:gd name="connsiteX3" fmla="*/ 21655 w 27015"/>
              <a:gd name="connsiteY3" fmla="*/ 10105 h 10788"/>
              <a:gd name="connsiteX0" fmla="*/ 21655 w 25925"/>
              <a:gd name="connsiteY0" fmla="*/ 10105 h 10743"/>
              <a:gd name="connsiteX1" fmla="*/ 0 w 25925"/>
              <a:gd name="connsiteY1" fmla="*/ 5644 h 10743"/>
              <a:gd name="connsiteX2" fmla="*/ 15314 w 25925"/>
              <a:gd name="connsiteY2" fmla="*/ 105 h 10743"/>
              <a:gd name="connsiteX3" fmla="*/ 21655 w 25925"/>
              <a:gd name="connsiteY3" fmla="*/ 10105 h 10743"/>
              <a:gd name="connsiteX0" fmla="*/ 26678 w 27179"/>
              <a:gd name="connsiteY0" fmla="*/ 10101 h 10373"/>
              <a:gd name="connsiteX1" fmla="*/ 0 w 27179"/>
              <a:gd name="connsiteY1" fmla="*/ 5856 h 10373"/>
              <a:gd name="connsiteX2" fmla="*/ 20337 w 27179"/>
              <a:gd name="connsiteY2" fmla="*/ 101 h 10373"/>
              <a:gd name="connsiteX3" fmla="*/ 26678 w 27179"/>
              <a:gd name="connsiteY3" fmla="*/ 10101 h 10373"/>
              <a:gd name="connsiteX0" fmla="*/ 26678 w 27179"/>
              <a:gd name="connsiteY0" fmla="*/ 10101 h 10655"/>
              <a:gd name="connsiteX1" fmla="*/ 0 w 27179"/>
              <a:gd name="connsiteY1" fmla="*/ 5856 h 10655"/>
              <a:gd name="connsiteX2" fmla="*/ 20337 w 27179"/>
              <a:gd name="connsiteY2" fmla="*/ 101 h 10655"/>
              <a:gd name="connsiteX3" fmla="*/ 26678 w 27179"/>
              <a:gd name="connsiteY3" fmla="*/ 10101 h 10655"/>
              <a:gd name="connsiteX0" fmla="*/ 26770 w 27271"/>
              <a:gd name="connsiteY0" fmla="*/ 10148 h 10702"/>
              <a:gd name="connsiteX1" fmla="*/ 92 w 27271"/>
              <a:gd name="connsiteY1" fmla="*/ 5903 h 10702"/>
              <a:gd name="connsiteX2" fmla="*/ 20429 w 27271"/>
              <a:gd name="connsiteY2" fmla="*/ 148 h 10702"/>
              <a:gd name="connsiteX3" fmla="*/ 26770 w 27271"/>
              <a:gd name="connsiteY3" fmla="*/ 10148 h 10702"/>
              <a:gd name="connsiteX0" fmla="*/ 26770 w 30027"/>
              <a:gd name="connsiteY0" fmla="*/ 10148 h 11169"/>
              <a:gd name="connsiteX1" fmla="*/ 92 w 30027"/>
              <a:gd name="connsiteY1" fmla="*/ 5903 h 11169"/>
              <a:gd name="connsiteX2" fmla="*/ 20429 w 30027"/>
              <a:gd name="connsiteY2" fmla="*/ 148 h 11169"/>
              <a:gd name="connsiteX3" fmla="*/ 26770 w 30027"/>
              <a:gd name="connsiteY3" fmla="*/ 10148 h 11169"/>
              <a:gd name="connsiteX0" fmla="*/ 26802 w 30059"/>
              <a:gd name="connsiteY0" fmla="*/ 10000 h 11021"/>
              <a:gd name="connsiteX1" fmla="*/ 124 w 30059"/>
              <a:gd name="connsiteY1" fmla="*/ 5755 h 11021"/>
              <a:gd name="connsiteX2" fmla="*/ 20461 w 30059"/>
              <a:gd name="connsiteY2" fmla="*/ 0 h 11021"/>
              <a:gd name="connsiteX3" fmla="*/ 26802 w 30059"/>
              <a:gd name="connsiteY3" fmla="*/ 10000 h 11021"/>
              <a:gd name="connsiteX0" fmla="*/ 26802 w 29696"/>
              <a:gd name="connsiteY0" fmla="*/ 10000 h 11021"/>
              <a:gd name="connsiteX1" fmla="*/ 124 w 29696"/>
              <a:gd name="connsiteY1" fmla="*/ 5755 h 11021"/>
              <a:gd name="connsiteX2" fmla="*/ 20461 w 29696"/>
              <a:gd name="connsiteY2" fmla="*/ 0 h 11021"/>
              <a:gd name="connsiteX3" fmla="*/ 26802 w 29696"/>
              <a:gd name="connsiteY3" fmla="*/ 10000 h 11021"/>
              <a:gd name="connsiteX0" fmla="*/ 26188 w 26573"/>
              <a:gd name="connsiteY0" fmla="*/ 10000 h 11398"/>
              <a:gd name="connsiteX1" fmla="*/ 131 w 26573"/>
              <a:gd name="connsiteY1" fmla="*/ 7686 h 11398"/>
              <a:gd name="connsiteX2" fmla="*/ 19847 w 26573"/>
              <a:gd name="connsiteY2" fmla="*/ 0 h 11398"/>
              <a:gd name="connsiteX3" fmla="*/ 26188 w 26573"/>
              <a:gd name="connsiteY3" fmla="*/ 10000 h 11398"/>
              <a:gd name="connsiteX0" fmla="*/ 26188 w 26561"/>
              <a:gd name="connsiteY0" fmla="*/ 10000 h 12332"/>
              <a:gd name="connsiteX1" fmla="*/ 131 w 26561"/>
              <a:gd name="connsiteY1" fmla="*/ 7686 h 12332"/>
              <a:gd name="connsiteX2" fmla="*/ 19847 w 26561"/>
              <a:gd name="connsiteY2" fmla="*/ 0 h 12332"/>
              <a:gd name="connsiteX3" fmla="*/ 26188 w 26561"/>
              <a:gd name="connsiteY3" fmla="*/ 10000 h 12332"/>
              <a:gd name="connsiteX0" fmla="*/ 26066 w 26441"/>
              <a:gd name="connsiteY0" fmla="*/ 8565 h 11540"/>
              <a:gd name="connsiteX1" fmla="*/ 131 w 26441"/>
              <a:gd name="connsiteY1" fmla="*/ 7686 h 11540"/>
              <a:gd name="connsiteX2" fmla="*/ 19847 w 26441"/>
              <a:gd name="connsiteY2" fmla="*/ 0 h 11540"/>
              <a:gd name="connsiteX3" fmla="*/ 26066 w 26441"/>
              <a:gd name="connsiteY3" fmla="*/ 8565 h 11540"/>
              <a:gd name="connsiteX0" fmla="*/ 26066 w 26141"/>
              <a:gd name="connsiteY0" fmla="*/ 8565 h 11373"/>
              <a:gd name="connsiteX1" fmla="*/ 131 w 26141"/>
              <a:gd name="connsiteY1" fmla="*/ 7686 h 11373"/>
              <a:gd name="connsiteX2" fmla="*/ 19847 w 26141"/>
              <a:gd name="connsiteY2" fmla="*/ 0 h 11373"/>
              <a:gd name="connsiteX3" fmla="*/ 26066 w 26141"/>
              <a:gd name="connsiteY3" fmla="*/ 8565 h 11373"/>
              <a:gd name="connsiteX0" fmla="*/ 26066 w 26141"/>
              <a:gd name="connsiteY0" fmla="*/ 8565 h 11114"/>
              <a:gd name="connsiteX1" fmla="*/ 131 w 26141"/>
              <a:gd name="connsiteY1" fmla="*/ 7686 h 11114"/>
              <a:gd name="connsiteX2" fmla="*/ 19847 w 26141"/>
              <a:gd name="connsiteY2" fmla="*/ 0 h 11114"/>
              <a:gd name="connsiteX3" fmla="*/ 26066 w 26141"/>
              <a:gd name="connsiteY3" fmla="*/ 8565 h 11114"/>
              <a:gd name="connsiteX0" fmla="*/ 26130 w 26313"/>
              <a:gd name="connsiteY0" fmla="*/ 8487 h 10389"/>
              <a:gd name="connsiteX1" fmla="*/ 195 w 26313"/>
              <a:gd name="connsiteY1" fmla="*/ 7608 h 10389"/>
              <a:gd name="connsiteX2" fmla="*/ 14924 w 26313"/>
              <a:gd name="connsiteY2" fmla="*/ 0 h 10389"/>
              <a:gd name="connsiteX3" fmla="*/ 26130 w 26313"/>
              <a:gd name="connsiteY3" fmla="*/ 8487 h 10389"/>
              <a:gd name="connsiteX0" fmla="*/ 26130 w 26187"/>
              <a:gd name="connsiteY0" fmla="*/ 8487 h 11239"/>
              <a:gd name="connsiteX1" fmla="*/ 195 w 26187"/>
              <a:gd name="connsiteY1" fmla="*/ 7608 h 11239"/>
              <a:gd name="connsiteX2" fmla="*/ 14924 w 26187"/>
              <a:gd name="connsiteY2" fmla="*/ 0 h 11239"/>
              <a:gd name="connsiteX3" fmla="*/ 26130 w 26187"/>
              <a:gd name="connsiteY3" fmla="*/ 8487 h 11239"/>
              <a:gd name="connsiteX0" fmla="*/ 23008 w 23124"/>
              <a:gd name="connsiteY0" fmla="*/ 8487 h 9822"/>
              <a:gd name="connsiteX1" fmla="*/ 288 w 23124"/>
              <a:gd name="connsiteY1" fmla="*/ 6684 h 9822"/>
              <a:gd name="connsiteX2" fmla="*/ 11802 w 23124"/>
              <a:gd name="connsiteY2" fmla="*/ 0 h 9822"/>
              <a:gd name="connsiteX3" fmla="*/ 23008 w 23124"/>
              <a:gd name="connsiteY3" fmla="*/ 8487 h 9822"/>
              <a:gd name="connsiteX0" fmla="*/ 9950 w 10000"/>
              <a:gd name="connsiteY0" fmla="*/ 8641 h 9592"/>
              <a:gd name="connsiteX1" fmla="*/ 125 w 10000"/>
              <a:gd name="connsiteY1" fmla="*/ 6805 h 9592"/>
              <a:gd name="connsiteX2" fmla="*/ 5104 w 10000"/>
              <a:gd name="connsiteY2" fmla="*/ 0 h 9592"/>
              <a:gd name="connsiteX3" fmla="*/ 9950 w 10000"/>
              <a:gd name="connsiteY3" fmla="*/ 8641 h 9592"/>
              <a:gd name="connsiteX0" fmla="*/ 9950 w 10443"/>
              <a:gd name="connsiteY0" fmla="*/ 9009 h 11097"/>
              <a:gd name="connsiteX1" fmla="*/ 125 w 10443"/>
              <a:gd name="connsiteY1" fmla="*/ 7094 h 11097"/>
              <a:gd name="connsiteX2" fmla="*/ 5104 w 10443"/>
              <a:gd name="connsiteY2" fmla="*/ 0 h 11097"/>
              <a:gd name="connsiteX3" fmla="*/ 9950 w 10443"/>
              <a:gd name="connsiteY3" fmla="*/ 9009 h 11097"/>
              <a:gd name="connsiteX0" fmla="*/ 10698 w 11165"/>
              <a:gd name="connsiteY0" fmla="*/ 7556 h 10222"/>
              <a:gd name="connsiteX1" fmla="*/ 125 w 11165"/>
              <a:gd name="connsiteY1" fmla="*/ 7094 h 10222"/>
              <a:gd name="connsiteX2" fmla="*/ 5104 w 11165"/>
              <a:gd name="connsiteY2" fmla="*/ 0 h 10222"/>
              <a:gd name="connsiteX3" fmla="*/ 10698 w 11165"/>
              <a:gd name="connsiteY3" fmla="*/ 7556 h 10222"/>
              <a:gd name="connsiteX0" fmla="*/ 10698 w 11016"/>
              <a:gd name="connsiteY0" fmla="*/ 7556 h 9824"/>
              <a:gd name="connsiteX1" fmla="*/ 125 w 11016"/>
              <a:gd name="connsiteY1" fmla="*/ 7094 h 9824"/>
              <a:gd name="connsiteX2" fmla="*/ 5104 w 11016"/>
              <a:gd name="connsiteY2" fmla="*/ 0 h 9824"/>
              <a:gd name="connsiteX3" fmla="*/ 10698 w 11016"/>
              <a:gd name="connsiteY3" fmla="*/ 7556 h 9824"/>
              <a:gd name="connsiteX0" fmla="*/ 9711 w 10010"/>
              <a:gd name="connsiteY0" fmla="*/ 7691 h 10370"/>
              <a:gd name="connsiteX1" fmla="*/ 113 w 10010"/>
              <a:gd name="connsiteY1" fmla="*/ 7221 h 10370"/>
              <a:gd name="connsiteX2" fmla="*/ 4633 w 10010"/>
              <a:gd name="connsiteY2" fmla="*/ 0 h 10370"/>
              <a:gd name="connsiteX3" fmla="*/ 9711 w 10010"/>
              <a:gd name="connsiteY3" fmla="*/ 7691 h 10370"/>
              <a:gd name="connsiteX0" fmla="*/ 9711 w 10039"/>
              <a:gd name="connsiteY0" fmla="*/ 7691 h 10370"/>
              <a:gd name="connsiteX1" fmla="*/ 113 w 10039"/>
              <a:gd name="connsiteY1" fmla="*/ 7221 h 10370"/>
              <a:gd name="connsiteX2" fmla="*/ 4633 w 10039"/>
              <a:gd name="connsiteY2" fmla="*/ 0 h 10370"/>
              <a:gd name="connsiteX3" fmla="*/ 9711 w 10039"/>
              <a:gd name="connsiteY3" fmla="*/ 7691 h 10370"/>
              <a:gd name="connsiteX0" fmla="*/ 9711 w 10039"/>
              <a:gd name="connsiteY0" fmla="*/ 7691 h 9910"/>
              <a:gd name="connsiteX1" fmla="*/ 113 w 10039"/>
              <a:gd name="connsiteY1" fmla="*/ 7221 h 9910"/>
              <a:gd name="connsiteX2" fmla="*/ 4633 w 10039"/>
              <a:gd name="connsiteY2" fmla="*/ 0 h 9910"/>
              <a:gd name="connsiteX3" fmla="*/ 9711 w 10039"/>
              <a:gd name="connsiteY3" fmla="*/ 7691 h 9910"/>
              <a:gd name="connsiteX0" fmla="*/ 8271 w 8645"/>
              <a:gd name="connsiteY0" fmla="*/ 7618 h 9914"/>
              <a:gd name="connsiteX1" fmla="*/ 113 w 8645"/>
              <a:gd name="connsiteY1" fmla="*/ 7287 h 9914"/>
              <a:gd name="connsiteX2" fmla="*/ 4615 w 8645"/>
              <a:gd name="connsiteY2" fmla="*/ 0 h 9914"/>
              <a:gd name="connsiteX3" fmla="*/ 8271 w 8645"/>
              <a:gd name="connsiteY3" fmla="*/ 7618 h 9914"/>
              <a:gd name="connsiteX0" fmla="*/ 9567 w 9892"/>
              <a:gd name="connsiteY0" fmla="*/ 7684 h 9837"/>
              <a:gd name="connsiteX1" fmla="*/ 131 w 9892"/>
              <a:gd name="connsiteY1" fmla="*/ 7350 h 9837"/>
              <a:gd name="connsiteX2" fmla="*/ 5338 w 9892"/>
              <a:gd name="connsiteY2" fmla="*/ 0 h 9837"/>
              <a:gd name="connsiteX3" fmla="*/ 9567 w 9892"/>
              <a:gd name="connsiteY3" fmla="*/ 7684 h 9837"/>
              <a:gd name="connsiteX0" fmla="*/ 9706 w 10035"/>
              <a:gd name="connsiteY0" fmla="*/ 7811 h 10001"/>
              <a:gd name="connsiteX1" fmla="*/ 167 w 10035"/>
              <a:gd name="connsiteY1" fmla="*/ 7472 h 10001"/>
              <a:gd name="connsiteX2" fmla="*/ 5431 w 10035"/>
              <a:gd name="connsiteY2" fmla="*/ 0 h 10001"/>
              <a:gd name="connsiteX3" fmla="*/ 9706 w 10035"/>
              <a:gd name="connsiteY3" fmla="*/ 7811 h 10001"/>
              <a:gd name="connsiteX0" fmla="*/ 10585 w 10674"/>
              <a:gd name="connsiteY0" fmla="*/ 7811 h 9908"/>
              <a:gd name="connsiteX1" fmla="*/ 123 w 10674"/>
              <a:gd name="connsiteY1" fmla="*/ 8554 h 9908"/>
              <a:gd name="connsiteX2" fmla="*/ 6310 w 10674"/>
              <a:gd name="connsiteY2" fmla="*/ 0 h 9908"/>
              <a:gd name="connsiteX3" fmla="*/ 10585 w 10674"/>
              <a:gd name="connsiteY3" fmla="*/ 7811 h 9908"/>
              <a:gd name="connsiteX0" fmla="*/ 9917 w 9966"/>
              <a:gd name="connsiteY0" fmla="*/ 7884 h 10529"/>
              <a:gd name="connsiteX1" fmla="*/ 115 w 9966"/>
              <a:gd name="connsiteY1" fmla="*/ 8633 h 10529"/>
              <a:gd name="connsiteX2" fmla="*/ 5912 w 9966"/>
              <a:gd name="connsiteY2" fmla="*/ 0 h 10529"/>
              <a:gd name="connsiteX3" fmla="*/ 9917 w 9966"/>
              <a:gd name="connsiteY3" fmla="*/ 7884 h 10529"/>
              <a:gd name="connsiteX0" fmla="*/ 10737 w 10786"/>
              <a:gd name="connsiteY0" fmla="*/ 7488 h 10000"/>
              <a:gd name="connsiteX1" fmla="*/ 901 w 10786"/>
              <a:gd name="connsiteY1" fmla="*/ 8199 h 10000"/>
              <a:gd name="connsiteX2" fmla="*/ 6718 w 10786"/>
              <a:gd name="connsiteY2" fmla="*/ 0 h 10000"/>
              <a:gd name="connsiteX3" fmla="*/ 10737 w 10786"/>
              <a:gd name="connsiteY3" fmla="*/ 7488 h 10000"/>
              <a:gd name="connsiteX0" fmla="*/ 10737 w 10786"/>
              <a:gd name="connsiteY0" fmla="*/ 7488 h 9804"/>
              <a:gd name="connsiteX1" fmla="*/ 901 w 10786"/>
              <a:gd name="connsiteY1" fmla="*/ 8199 h 9804"/>
              <a:gd name="connsiteX2" fmla="*/ 6718 w 10786"/>
              <a:gd name="connsiteY2" fmla="*/ 0 h 9804"/>
              <a:gd name="connsiteX3" fmla="*/ 10737 w 10786"/>
              <a:gd name="connsiteY3" fmla="*/ 7488 h 9804"/>
              <a:gd name="connsiteX0" fmla="*/ 9955 w 10001"/>
              <a:gd name="connsiteY0" fmla="*/ 7638 h 10622"/>
              <a:gd name="connsiteX1" fmla="*/ 835 w 10001"/>
              <a:gd name="connsiteY1" fmla="*/ 8363 h 10622"/>
              <a:gd name="connsiteX2" fmla="*/ 6228 w 10001"/>
              <a:gd name="connsiteY2" fmla="*/ 0 h 10622"/>
              <a:gd name="connsiteX3" fmla="*/ 9955 w 10001"/>
              <a:gd name="connsiteY3" fmla="*/ 7638 h 10622"/>
              <a:gd name="connsiteX0" fmla="*/ 9897 w 9943"/>
              <a:gd name="connsiteY0" fmla="*/ 7638 h 10147"/>
              <a:gd name="connsiteX1" fmla="*/ 777 w 9943"/>
              <a:gd name="connsiteY1" fmla="*/ 8363 h 10147"/>
              <a:gd name="connsiteX2" fmla="*/ 6170 w 9943"/>
              <a:gd name="connsiteY2" fmla="*/ 0 h 10147"/>
              <a:gd name="connsiteX3" fmla="*/ 9897 w 9943"/>
              <a:gd name="connsiteY3" fmla="*/ 7638 h 10147"/>
              <a:gd name="connsiteX0" fmla="*/ 9475 w 9521"/>
              <a:gd name="connsiteY0" fmla="*/ 7527 h 10062"/>
              <a:gd name="connsiteX1" fmla="*/ 302 w 9521"/>
              <a:gd name="connsiteY1" fmla="*/ 8242 h 10062"/>
              <a:gd name="connsiteX2" fmla="*/ 5726 w 9521"/>
              <a:gd name="connsiteY2" fmla="*/ 0 h 10062"/>
              <a:gd name="connsiteX3" fmla="*/ 9475 w 9521"/>
              <a:gd name="connsiteY3" fmla="*/ 7527 h 1006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9521" h="10062">
                <a:moveTo>
                  <a:pt x="9475" y="7527"/>
                </a:moveTo>
                <a:cubicBezTo>
                  <a:pt x="8793" y="10607"/>
                  <a:pt x="1560" y="10925"/>
                  <a:pt x="302" y="8242"/>
                </a:cubicBezTo>
                <a:cubicBezTo>
                  <a:pt x="-956" y="5559"/>
                  <a:pt x="1897" y="3469"/>
                  <a:pt x="5726" y="0"/>
                </a:cubicBezTo>
                <a:cubicBezTo>
                  <a:pt x="3086" y="5853"/>
                  <a:pt x="10155" y="4447"/>
                  <a:pt x="9475" y="7527"/>
                </a:cubicBezTo>
                <a:close/>
              </a:path>
            </a:pathLst>
          </a:custGeom>
          <a:solidFill>
            <a:schemeClr val="accent4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8</xdr:col>
      <xdr:colOff>559596</xdr:colOff>
      <xdr:row>1</xdr:row>
      <xdr:rowOff>35721</xdr:rowOff>
    </xdr:from>
    <xdr:to>
      <xdr:col>10</xdr:col>
      <xdr:colOff>1633802</xdr:colOff>
      <xdr:row>1</xdr:row>
      <xdr:rowOff>547687</xdr:rowOff>
    </xdr:to>
    <xdr:sp macro="" textlink="">
      <xdr:nvSpPr>
        <xdr:cNvPr id="129" name="Seed Starting Log Note" descr="Enter the transplant date, average germination, and growth days to automatically calculate the date you need to sow your seeds. &#10;" title="Seed Starting Log instructions"/>
        <xdr:cNvSpPr txBox="1"/>
      </xdr:nvSpPr>
      <xdr:spPr>
        <a:xfrm>
          <a:off x="9191627" y="202409"/>
          <a:ext cx="4214811" cy="5119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 i="1">
              <a:solidFill>
                <a:schemeClr val="accent3"/>
              </a:solidFill>
            </a:rPr>
            <a:t>Enter the</a:t>
          </a:r>
          <a:r>
            <a:rPr lang="en-US" sz="1000" i="1" baseline="0">
              <a:solidFill>
                <a:schemeClr val="accent3"/>
              </a:solidFill>
            </a:rPr>
            <a:t> transplant date, average germination, and growth days to automatically calculate the date you need to sow your seeds. </a:t>
          </a:r>
          <a:endParaRPr lang="en-US" sz="1000" i="1">
            <a:solidFill>
              <a:schemeClr val="accent3"/>
            </a:solidFill>
          </a:endParaRPr>
        </a:p>
      </xdr:txBody>
    </xdr:sp>
    <xdr:clientData fPrintsWithSheet="0"/>
  </xdr:twoCellAnchor>
  <xdr:twoCellAnchor>
    <xdr:from>
      <xdr:col>2</xdr:col>
      <xdr:colOff>31750</xdr:colOff>
      <xdr:row>8</xdr:row>
      <xdr:rowOff>318756</xdr:rowOff>
    </xdr:from>
    <xdr:to>
      <xdr:col>2</xdr:col>
      <xdr:colOff>279400</xdr:colOff>
      <xdr:row>8</xdr:row>
      <xdr:rowOff>461631</xdr:rowOff>
    </xdr:to>
    <xdr:grpSp>
      <xdr:nvGrpSpPr>
        <xdr:cNvPr id="130" name="Seed icon group" descr="Small seed" title="Seed Data Icon"/>
        <xdr:cNvGrpSpPr/>
      </xdr:nvGrpSpPr>
      <xdr:grpSpPr>
        <a:xfrm>
          <a:off x="677333" y="1990923"/>
          <a:ext cx="247650" cy="142875"/>
          <a:chOff x="1790700" y="857250"/>
          <a:chExt cx="247650" cy="142875"/>
        </a:xfrm>
      </xdr:grpSpPr>
      <xdr:sp macro="" textlink="">
        <xdr:nvSpPr>
          <xdr:cNvPr id="131" name="Freeform 20"/>
          <xdr:cNvSpPr>
            <a:spLocks/>
          </xdr:cNvSpPr>
        </xdr:nvSpPr>
        <xdr:spPr bwMode="auto">
          <a:xfrm>
            <a:off x="1790700" y="857250"/>
            <a:ext cx="247650" cy="142875"/>
          </a:xfrm>
          <a:custGeom>
            <a:avLst/>
            <a:gdLst>
              <a:gd name="T0" fmla="*/ 2357 w 3179"/>
              <a:gd name="T1" fmla="*/ 13 h 1883"/>
              <a:gd name="T2" fmla="*/ 2525 w 3179"/>
              <a:gd name="T3" fmla="*/ 59 h 1883"/>
              <a:gd name="T4" fmla="*/ 2691 w 3179"/>
              <a:gd name="T5" fmla="*/ 144 h 1883"/>
              <a:gd name="T6" fmla="*/ 2863 w 3179"/>
              <a:gd name="T7" fmla="*/ 274 h 1883"/>
              <a:gd name="T8" fmla="*/ 2960 w 3179"/>
              <a:gd name="T9" fmla="*/ 365 h 1883"/>
              <a:gd name="T10" fmla="*/ 3007 w 3179"/>
              <a:gd name="T11" fmla="*/ 426 h 1883"/>
              <a:gd name="T12" fmla="*/ 3050 w 3179"/>
              <a:gd name="T13" fmla="*/ 503 h 1883"/>
              <a:gd name="T14" fmla="*/ 3097 w 3179"/>
              <a:gd name="T15" fmla="*/ 609 h 1883"/>
              <a:gd name="T16" fmla="*/ 3152 w 3179"/>
              <a:gd name="T17" fmla="*/ 758 h 1883"/>
              <a:gd name="T18" fmla="*/ 3178 w 3179"/>
              <a:gd name="T19" fmla="*/ 896 h 1883"/>
              <a:gd name="T20" fmla="*/ 3170 w 3179"/>
              <a:gd name="T21" fmla="*/ 1043 h 1883"/>
              <a:gd name="T22" fmla="*/ 3141 w 3179"/>
              <a:gd name="T23" fmla="*/ 1186 h 1883"/>
              <a:gd name="T24" fmla="*/ 3079 w 3179"/>
              <a:gd name="T25" fmla="*/ 1339 h 1883"/>
              <a:gd name="T26" fmla="*/ 2960 w 3179"/>
              <a:gd name="T27" fmla="*/ 1495 h 1883"/>
              <a:gd name="T28" fmla="*/ 2797 w 3179"/>
              <a:gd name="T29" fmla="*/ 1632 h 1883"/>
              <a:gd name="T30" fmla="*/ 2606 w 3179"/>
              <a:gd name="T31" fmla="*/ 1743 h 1883"/>
              <a:gd name="T32" fmla="*/ 2395 w 3179"/>
              <a:gd name="T33" fmla="*/ 1819 h 1883"/>
              <a:gd name="T34" fmla="*/ 2150 w 3179"/>
              <a:gd name="T35" fmla="*/ 1865 h 1883"/>
              <a:gd name="T36" fmla="*/ 1875 w 3179"/>
              <a:gd name="T37" fmla="*/ 1883 h 1883"/>
              <a:gd name="T38" fmla="*/ 1574 w 3179"/>
              <a:gd name="T39" fmla="*/ 1874 h 1883"/>
              <a:gd name="T40" fmla="*/ 1250 w 3179"/>
              <a:gd name="T41" fmla="*/ 1841 h 1883"/>
              <a:gd name="T42" fmla="*/ 931 w 3179"/>
              <a:gd name="T43" fmla="*/ 1788 h 1883"/>
              <a:gd name="T44" fmla="*/ 659 w 3179"/>
              <a:gd name="T45" fmla="*/ 1718 h 1883"/>
              <a:gd name="T46" fmla="*/ 426 w 3179"/>
              <a:gd name="T47" fmla="*/ 1620 h 1883"/>
              <a:gd name="T48" fmla="*/ 218 w 3179"/>
              <a:gd name="T49" fmla="*/ 1484 h 1883"/>
              <a:gd name="T50" fmla="*/ 122 w 3179"/>
              <a:gd name="T51" fmla="*/ 1381 h 1883"/>
              <a:gd name="T52" fmla="*/ 61 w 3179"/>
              <a:gd name="T53" fmla="*/ 1250 h 1883"/>
              <a:gd name="T54" fmla="*/ 18 w 3179"/>
              <a:gd name="T55" fmla="*/ 1071 h 1883"/>
              <a:gd name="T56" fmla="*/ 0 w 3179"/>
              <a:gd name="T57" fmla="*/ 921 h 1883"/>
              <a:gd name="T58" fmla="*/ 18 w 3179"/>
              <a:gd name="T59" fmla="*/ 789 h 1883"/>
              <a:gd name="T60" fmla="*/ 66 w 3179"/>
              <a:gd name="T61" fmla="*/ 649 h 1883"/>
              <a:gd name="T62" fmla="*/ 144 w 3179"/>
              <a:gd name="T63" fmla="*/ 511 h 1883"/>
              <a:gd name="T64" fmla="*/ 248 w 3179"/>
              <a:gd name="T65" fmla="*/ 389 h 1883"/>
              <a:gd name="T66" fmla="*/ 378 w 3179"/>
              <a:gd name="T67" fmla="*/ 291 h 1883"/>
              <a:gd name="T68" fmla="*/ 516 w 3179"/>
              <a:gd name="T69" fmla="*/ 231 h 1883"/>
              <a:gd name="T70" fmla="*/ 632 w 3179"/>
              <a:gd name="T71" fmla="*/ 200 h 1883"/>
              <a:gd name="T72" fmla="*/ 748 w 3179"/>
              <a:gd name="T73" fmla="*/ 193 h 1883"/>
              <a:gd name="T74" fmla="*/ 858 w 3179"/>
              <a:gd name="T75" fmla="*/ 222 h 1883"/>
              <a:gd name="T76" fmla="*/ 938 w 3179"/>
              <a:gd name="T77" fmla="*/ 239 h 1883"/>
              <a:gd name="T78" fmla="*/ 1039 w 3179"/>
              <a:gd name="T79" fmla="*/ 233 h 1883"/>
              <a:gd name="T80" fmla="*/ 1146 w 3179"/>
              <a:gd name="T81" fmla="*/ 214 h 1883"/>
              <a:gd name="T82" fmla="*/ 1249 w 3179"/>
              <a:gd name="T83" fmla="*/ 194 h 1883"/>
              <a:gd name="T84" fmla="*/ 1343 w 3179"/>
              <a:gd name="T85" fmla="*/ 186 h 1883"/>
              <a:gd name="T86" fmla="*/ 1439 w 3179"/>
              <a:gd name="T87" fmla="*/ 202 h 1883"/>
              <a:gd name="T88" fmla="*/ 1529 w 3179"/>
              <a:gd name="T89" fmla="*/ 226 h 1883"/>
              <a:gd name="T90" fmla="*/ 1605 w 3179"/>
              <a:gd name="T91" fmla="*/ 237 h 1883"/>
              <a:gd name="T92" fmla="*/ 1662 w 3179"/>
              <a:gd name="T93" fmla="*/ 221 h 1883"/>
              <a:gd name="T94" fmla="*/ 1740 w 3179"/>
              <a:gd name="T95" fmla="*/ 187 h 1883"/>
              <a:gd name="T96" fmla="*/ 1841 w 3179"/>
              <a:gd name="T97" fmla="*/ 139 h 1883"/>
              <a:gd name="T98" fmla="*/ 1952 w 3179"/>
              <a:gd name="T99" fmla="*/ 89 h 1883"/>
              <a:gd name="T100" fmla="*/ 2064 w 3179"/>
              <a:gd name="T101" fmla="*/ 43 h 1883"/>
              <a:gd name="T102" fmla="*/ 2164 w 3179"/>
              <a:gd name="T103" fmla="*/ 11 h 1883"/>
              <a:gd name="T104" fmla="*/ 2240 w 3179"/>
              <a:gd name="T105" fmla="*/ 0 h 1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3179" h="1883">
                <a:moveTo>
                  <a:pt x="2240" y="0"/>
                </a:moveTo>
                <a:lnTo>
                  <a:pt x="2299" y="5"/>
                </a:lnTo>
                <a:lnTo>
                  <a:pt x="2357" y="13"/>
                </a:lnTo>
                <a:lnTo>
                  <a:pt x="2413" y="24"/>
                </a:lnTo>
                <a:lnTo>
                  <a:pt x="2469" y="39"/>
                </a:lnTo>
                <a:lnTo>
                  <a:pt x="2525" y="59"/>
                </a:lnTo>
                <a:lnTo>
                  <a:pt x="2580" y="83"/>
                </a:lnTo>
                <a:lnTo>
                  <a:pt x="2636" y="111"/>
                </a:lnTo>
                <a:lnTo>
                  <a:pt x="2691" y="144"/>
                </a:lnTo>
                <a:lnTo>
                  <a:pt x="2747" y="182"/>
                </a:lnTo>
                <a:lnTo>
                  <a:pt x="2805" y="225"/>
                </a:lnTo>
                <a:lnTo>
                  <a:pt x="2863" y="274"/>
                </a:lnTo>
                <a:lnTo>
                  <a:pt x="2922" y="328"/>
                </a:lnTo>
                <a:lnTo>
                  <a:pt x="2942" y="347"/>
                </a:lnTo>
                <a:lnTo>
                  <a:pt x="2960" y="365"/>
                </a:lnTo>
                <a:lnTo>
                  <a:pt x="2977" y="385"/>
                </a:lnTo>
                <a:lnTo>
                  <a:pt x="2992" y="405"/>
                </a:lnTo>
                <a:lnTo>
                  <a:pt x="3007" y="426"/>
                </a:lnTo>
                <a:lnTo>
                  <a:pt x="3021" y="449"/>
                </a:lnTo>
                <a:lnTo>
                  <a:pt x="3036" y="475"/>
                </a:lnTo>
                <a:lnTo>
                  <a:pt x="3050" y="503"/>
                </a:lnTo>
                <a:lnTo>
                  <a:pt x="3065" y="535"/>
                </a:lnTo>
                <a:lnTo>
                  <a:pt x="3080" y="570"/>
                </a:lnTo>
                <a:lnTo>
                  <a:pt x="3097" y="609"/>
                </a:lnTo>
                <a:lnTo>
                  <a:pt x="3114" y="654"/>
                </a:lnTo>
                <a:lnTo>
                  <a:pt x="3132" y="703"/>
                </a:lnTo>
                <a:lnTo>
                  <a:pt x="3152" y="758"/>
                </a:lnTo>
                <a:lnTo>
                  <a:pt x="3165" y="802"/>
                </a:lnTo>
                <a:lnTo>
                  <a:pt x="3174" y="848"/>
                </a:lnTo>
                <a:lnTo>
                  <a:pt x="3178" y="896"/>
                </a:lnTo>
                <a:lnTo>
                  <a:pt x="3179" y="945"/>
                </a:lnTo>
                <a:lnTo>
                  <a:pt x="3176" y="994"/>
                </a:lnTo>
                <a:lnTo>
                  <a:pt x="3170" y="1043"/>
                </a:lnTo>
                <a:lnTo>
                  <a:pt x="3162" y="1092"/>
                </a:lnTo>
                <a:lnTo>
                  <a:pt x="3152" y="1140"/>
                </a:lnTo>
                <a:lnTo>
                  <a:pt x="3141" y="1186"/>
                </a:lnTo>
                <a:lnTo>
                  <a:pt x="3128" y="1230"/>
                </a:lnTo>
                <a:lnTo>
                  <a:pt x="3108" y="1285"/>
                </a:lnTo>
                <a:lnTo>
                  <a:pt x="3079" y="1339"/>
                </a:lnTo>
                <a:lnTo>
                  <a:pt x="3045" y="1392"/>
                </a:lnTo>
                <a:lnTo>
                  <a:pt x="3005" y="1444"/>
                </a:lnTo>
                <a:lnTo>
                  <a:pt x="2960" y="1495"/>
                </a:lnTo>
                <a:lnTo>
                  <a:pt x="2909" y="1543"/>
                </a:lnTo>
                <a:lnTo>
                  <a:pt x="2855" y="1589"/>
                </a:lnTo>
                <a:lnTo>
                  <a:pt x="2797" y="1632"/>
                </a:lnTo>
                <a:lnTo>
                  <a:pt x="2735" y="1673"/>
                </a:lnTo>
                <a:lnTo>
                  <a:pt x="2672" y="1710"/>
                </a:lnTo>
                <a:lnTo>
                  <a:pt x="2606" y="1743"/>
                </a:lnTo>
                <a:lnTo>
                  <a:pt x="2540" y="1771"/>
                </a:lnTo>
                <a:lnTo>
                  <a:pt x="2470" y="1797"/>
                </a:lnTo>
                <a:lnTo>
                  <a:pt x="2395" y="1819"/>
                </a:lnTo>
                <a:lnTo>
                  <a:pt x="2317" y="1837"/>
                </a:lnTo>
                <a:lnTo>
                  <a:pt x="2235" y="1853"/>
                </a:lnTo>
                <a:lnTo>
                  <a:pt x="2150" y="1865"/>
                </a:lnTo>
                <a:lnTo>
                  <a:pt x="2061" y="1874"/>
                </a:lnTo>
                <a:lnTo>
                  <a:pt x="1969" y="1880"/>
                </a:lnTo>
                <a:lnTo>
                  <a:pt x="1875" y="1883"/>
                </a:lnTo>
                <a:lnTo>
                  <a:pt x="1777" y="1883"/>
                </a:lnTo>
                <a:lnTo>
                  <a:pt x="1677" y="1880"/>
                </a:lnTo>
                <a:lnTo>
                  <a:pt x="1574" y="1874"/>
                </a:lnTo>
                <a:lnTo>
                  <a:pt x="1468" y="1866"/>
                </a:lnTo>
                <a:lnTo>
                  <a:pt x="1361" y="1854"/>
                </a:lnTo>
                <a:lnTo>
                  <a:pt x="1250" y="1841"/>
                </a:lnTo>
                <a:lnTo>
                  <a:pt x="1138" y="1824"/>
                </a:lnTo>
                <a:lnTo>
                  <a:pt x="1032" y="1807"/>
                </a:lnTo>
                <a:lnTo>
                  <a:pt x="931" y="1788"/>
                </a:lnTo>
                <a:lnTo>
                  <a:pt x="835" y="1767"/>
                </a:lnTo>
                <a:lnTo>
                  <a:pt x="745" y="1744"/>
                </a:lnTo>
                <a:lnTo>
                  <a:pt x="659" y="1718"/>
                </a:lnTo>
                <a:lnTo>
                  <a:pt x="578" y="1689"/>
                </a:lnTo>
                <a:lnTo>
                  <a:pt x="500" y="1657"/>
                </a:lnTo>
                <a:lnTo>
                  <a:pt x="426" y="1620"/>
                </a:lnTo>
                <a:lnTo>
                  <a:pt x="354" y="1579"/>
                </a:lnTo>
                <a:lnTo>
                  <a:pt x="285" y="1534"/>
                </a:lnTo>
                <a:lnTo>
                  <a:pt x="218" y="1484"/>
                </a:lnTo>
                <a:lnTo>
                  <a:pt x="181" y="1452"/>
                </a:lnTo>
                <a:lnTo>
                  <a:pt x="150" y="1418"/>
                </a:lnTo>
                <a:lnTo>
                  <a:pt x="122" y="1381"/>
                </a:lnTo>
                <a:lnTo>
                  <a:pt x="99" y="1341"/>
                </a:lnTo>
                <a:lnTo>
                  <a:pt x="78" y="1298"/>
                </a:lnTo>
                <a:lnTo>
                  <a:pt x="61" y="1250"/>
                </a:lnTo>
                <a:lnTo>
                  <a:pt x="45" y="1196"/>
                </a:lnTo>
                <a:lnTo>
                  <a:pt x="31" y="1137"/>
                </a:lnTo>
                <a:lnTo>
                  <a:pt x="18" y="1071"/>
                </a:lnTo>
                <a:lnTo>
                  <a:pt x="5" y="999"/>
                </a:lnTo>
                <a:lnTo>
                  <a:pt x="1" y="961"/>
                </a:lnTo>
                <a:lnTo>
                  <a:pt x="0" y="921"/>
                </a:lnTo>
                <a:lnTo>
                  <a:pt x="3" y="878"/>
                </a:lnTo>
                <a:lnTo>
                  <a:pt x="9" y="834"/>
                </a:lnTo>
                <a:lnTo>
                  <a:pt x="18" y="789"/>
                </a:lnTo>
                <a:lnTo>
                  <a:pt x="31" y="742"/>
                </a:lnTo>
                <a:lnTo>
                  <a:pt x="47" y="696"/>
                </a:lnTo>
                <a:lnTo>
                  <a:pt x="66" y="649"/>
                </a:lnTo>
                <a:lnTo>
                  <a:pt x="90" y="601"/>
                </a:lnTo>
                <a:lnTo>
                  <a:pt x="115" y="556"/>
                </a:lnTo>
                <a:lnTo>
                  <a:pt x="144" y="511"/>
                </a:lnTo>
                <a:lnTo>
                  <a:pt x="175" y="468"/>
                </a:lnTo>
                <a:lnTo>
                  <a:pt x="210" y="427"/>
                </a:lnTo>
                <a:lnTo>
                  <a:pt x="248" y="389"/>
                </a:lnTo>
                <a:lnTo>
                  <a:pt x="289" y="353"/>
                </a:lnTo>
                <a:lnTo>
                  <a:pt x="332" y="320"/>
                </a:lnTo>
                <a:lnTo>
                  <a:pt x="378" y="291"/>
                </a:lnTo>
                <a:lnTo>
                  <a:pt x="427" y="265"/>
                </a:lnTo>
                <a:lnTo>
                  <a:pt x="478" y="244"/>
                </a:lnTo>
                <a:lnTo>
                  <a:pt x="516" y="231"/>
                </a:lnTo>
                <a:lnTo>
                  <a:pt x="555" y="219"/>
                </a:lnTo>
                <a:lnTo>
                  <a:pt x="593" y="209"/>
                </a:lnTo>
                <a:lnTo>
                  <a:pt x="632" y="200"/>
                </a:lnTo>
                <a:lnTo>
                  <a:pt x="670" y="195"/>
                </a:lnTo>
                <a:lnTo>
                  <a:pt x="709" y="192"/>
                </a:lnTo>
                <a:lnTo>
                  <a:pt x="748" y="193"/>
                </a:lnTo>
                <a:lnTo>
                  <a:pt x="785" y="198"/>
                </a:lnTo>
                <a:lnTo>
                  <a:pt x="822" y="207"/>
                </a:lnTo>
                <a:lnTo>
                  <a:pt x="858" y="222"/>
                </a:lnTo>
                <a:lnTo>
                  <a:pt x="882" y="231"/>
                </a:lnTo>
                <a:lnTo>
                  <a:pt x="909" y="236"/>
                </a:lnTo>
                <a:lnTo>
                  <a:pt x="938" y="239"/>
                </a:lnTo>
                <a:lnTo>
                  <a:pt x="970" y="239"/>
                </a:lnTo>
                <a:lnTo>
                  <a:pt x="1003" y="237"/>
                </a:lnTo>
                <a:lnTo>
                  <a:pt x="1039" y="233"/>
                </a:lnTo>
                <a:lnTo>
                  <a:pt x="1075" y="228"/>
                </a:lnTo>
                <a:lnTo>
                  <a:pt x="1110" y="221"/>
                </a:lnTo>
                <a:lnTo>
                  <a:pt x="1146" y="214"/>
                </a:lnTo>
                <a:lnTo>
                  <a:pt x="1181" y="207"/>
                </a:lnTo>
                <a:lnTo>
                  <a:pt x="1216" y="200"/>
                </a:lnTo>
                <a:lnTo>
                  <a:pt x="1249" y="194"/>
                </a:lnTo>
                <a:lnTo>
                  <a:pt x="1279" y="188"/>
                </a:lnTo>
                <a:lnTo>
                  <a:pt x="1311" y="185"/>
                </a:lnTo>
                <a:lnTo>
                  <a:pt x="1343" y="186"/>
                </a:lnTo>
                <a:lnTo>
                  <a:pt x="1376" y="189"/>
                </a:lnTo>
                <a:lnTo>
                  <a:pt x="1408" y="195"/>
                </a:lnTo>
                <a:lnTo>
                  <a:pt x="1439" y="202"/>
                </a:lnTo>
                <a:lnTo>
                  <a:pt x="1470" y="211"/>
                </a:lnTo>
                <a:lnTo>
                  <a:pt x="1499" y="219"/>
                </a:lnTo>
                <a:lnTo>
                  <a:pt x="1529" y="226"/>
                </a:lnTo>
                <a:lnTo>
                  <a:pt x="1556" y="232"/>
                </a:lnTo>
                <a:lnTo>
                  <a:pt x="1581" y="236"/>
                </a:lnTo>
                <a:lnTo>
                  <a:pt x="1605" y="237"/>
                </a:lnTo>
                <a:lnTo>
                  <a:pt x="1626" y="234"/>
                </a:lnTo>
                <a:lnTo>
                  <a:pt x="1641" y="229"/>
                </a:lnTo>
                <a:lnTo>
                  <a:pt x="1662" y="221"/>
                </a:lnTo>
                <a:lnTo>
                  <a:pt x="1685" y="212"/>
                </a:lnTo>
                <a:lnTo>
                  <a:pt x="1711" y="200"/>
                </a:lnTo>
                <a:lnTo>
                  <a:pt x="1740" y="187"/>
                </a:lnTo>
                <a:lnTo>
                  <a:pt x="1772" y="172"/>
                </a:lnTo>
                <a:lnTo>
                  <a:pt x="1805" y="156"/>
                </a:lnTo>
                <a:lnTo>
                  <a:pt x="1841" y="139"/>
                </a:lnTo>
                <a:lnTo>
                  <a:pt x="1878" y="122"/>
                </a:lnTo>
                <a:lnTo>
                  <a:pt x="1915" y="105"/>
                </a:lnTo>
                <a:lnTo>
                  <a:pt x="1952" y="89"/>
                </a:lnTo>
                <a:lnTo>
                  <a:pt x="1991" y="72"/>
                </a:lnTo>
                <a:lnTo>
                  <a:pt x="2028" y="57"/>
                </a:lnTo>
                <a:lnTo>
                  <a:pt x="2064" y="43"/>
                </a:lnTo>
                <a:lnTo>
                  <a:pt x="2099" y="30"/>
                </a:lnTo>
                <a:lnTo>
                  <a:pt x="2132" y="19"/>
                </a:lnTo>
                <a:lnTo>
                  <a:pt x="2164" y="11"/>
                </a:lnTo>
                <a:lnTo>
                  <a:pt x="2192" y="4"/>
                </a:lnTo>
                <a:lnTo>
                  <a:pt x="2218" y="1"/>
                </a:lnTo>
                <a:lnTo>
                  <a:pt x="2240" y="0"/>
                </a:lnTo>
                <a:close/>
              </a:path>
            </a:pathLst>
          </a:custGeom>
          <a:solidFill>
            <a:schemeClr val="accent1">
              <a:lumMod val="50000"/>
            </a:schemeClr>
          </a:solidFill>
          <a:ln w="0">
            <a:solidFill>
              <a:srgbClr val="000060"/>
            </a:solidFill>
            <a:prstDash val="solid"/>
            <a:round/>
            <a:headEnd/>
            <a:tailEnd/>
          </a:ln>
        </xdr:spPr>
      </xdr:sp>
      <xdr:sp macro="" textlink="">
        <xdr:nvSpPr>
          <xdr:cNvPr id="132" name="Freeform 21"/>
          <xdr:cNvSpPr>
            <a:spLocks/>
          </xdr:cNvSpPr>
        </xdr:nvSpPr>
        <xdr:spPr bwMode="auto">
          <a:xfrm>
            <a:off x="1838325" y="876300"/>
            <a:ext cx="123825" cy="85725"/>
          </a:xfrm>
          <a:custGeom>
            <a:avLst/>
            <a:gdLst>
              <a:gd name="T0" fmla="*/ 1588 w 1617"/>
              <a:gd name="T1" fmla="*/ 83 h 1126"/>
              <a:gd name="T2" fmla="*/ 1480 w 1617"/>
              <a:gd name="T3" fmla="*/ 197 h 1126"/>
              <a:gd name="T4" fmla="*/ 1367 w 1617"/>
              <a:gd name="T5" fmla="*/ 281 h 1126"/>
              <a:gd name="T6" fmla="*/ 1282 w 1617"/>
              <a:gd name="T7" fmla="*/ 306 h 1126"/>
              <a:gd name="T8" fmla="*/ 1208 w 1617"/>
              <a:gd name="T9" fmla="*/ 293 h 1126"/>
              <a:gd name="T10" fmla="*/ 1100 w 1617"/>
              <a:gd name="T11" fmla="*/ 313 h 1126"/>
              <a:gd name="T12" fmla="*/ 1009 w 1617"/>
              <a:gd name="T13" fmla="*/ 344 h 1126"/>
              <a:gd name="T14" fmla="*/ 898 w 1617"/>
              <a:gd name="T15" fmla="*/ 331 h 1126"/>
              <a:gd name="T16" fmla="*/ 805 w 1617"/>
              <a:gd name="T17" fmla="*/ 303 h 1126"/>
              <a:gd name="T18" fmla="*/ 749 w 1617"/>
              <a:gd name="T19" fmla="*/ 324 h 1126"/>
              <a:gd name="T20" fmla="*/ 664 w 1617"/>
              <a:gd name="T21" fmla="*/ 374 h 1126"/>
              <a:gd name="T22" fmla="*/ 529 w 1617"/>
              <a:gd name="T23" fmla="*/ 402 h 1126"/>
              <a:gd name="T24" fmla="*/ 434 w 1617"/>
              <a:gd name="T25" fmla="*/ 354 h 1126"/>
              <a:gd name="T26" fmla="*/ 366 w 1617"/>
              <a:gd name="T27" fmla="*/ 310 h 1126"/>
              <a:gd name="T28" fmla="*/ 316 w 1617"/>
              <a:gd name="T29" fmla="*/ 326 h 1126"/>
              <a:gd name="T30" fmla="*/ 306 w 1617"/>
              <a:gd name="T31" fmla="*/ 457 h 1126"/>
              <a:gd name="T32" fmla="*/ 398 w 1617"/>
              <a:gd name="T33" fmla="*/ 592 h 1126"/>
              <a:gd name="T34" fmla="*/ 545 w 1617"/>
              <a:gd name="T35" fmla="*/ 687 h 1126"/>
              <a:gd name="T36" fmla="*/ 651 w 1617"/>
              <a:gd name="T37" fmla="*/ 725 h 1126"/>
              <a:gd name="T38" fmla="*/ 780 w 1617"/>
              <a:gd name="T39" fmla="*/ 741 h 1126"/>
              <a:gd name="T40" fmla="*/ 916 w 1617"/>
              <a:gd name="T41" fmla="*/ 767 h 1126"/>
              <a:gd name="T42" fmla="*/ 997 w 1617"/>
              <a:gd name="T43" fmla="*/ 815 h 1126"/>
              <a:gd name="T44" fmla="*/ 972 w 1617"/>
              <a:gd name="T45" fmla="*/ 888 h 1126"/>
              <a:gd name="T46" fmla="*/ 900 w 1617"/>
              <a:gd name="T47" fmla="*/ 938 h 1126"/>
              <a:gd name="T48" fmla="*/ 847 w 1617"/>
              <a:gd name="T49" fmla="*/ 993 h 1126"/>
              <a:gd name="T50" fmla="*/ 740 w 1617"/>
              <a:gd name="T51" fmla="*/ 1052 h 1126"/>
              <a:gd name="T52" fmla="*/ 613 w 1617"/>
              <a:gd name="T53" fmla="*/ 1098 h 1126"/>
              <a:gd name="T54" fmla="*/ 543 w 1617"/>
              <a:gd name="T55" fmla="*/ 1126 h 1126"/>
              <a:gd name="T56" fmla="*/ 464 w 1617"/>
              <a:gd name="T57" fmla="*/ 1087 h 1126"/>
              <a:gd name="T58" fmla="*/ 424 w 1617"/>
              <a:gd name="T59" fmla="*/ 1039 h 1126"/>
              <a:gd name="T60" fmla="*/ 346 w 1617"/>
              <a:gd name="T61" fmla="*/ 1029 h 1126"/>
              <a:gd name="T62" fmla="*/ 250 w 1617"/>
              <a:gd name="T63" fmla="*/ 1037 h 1126"/>
              <a:gd name="T64" fmla="*/ 210 w 1617"/>
              <a:gd name="T65" fmla="*/ 1005 h 1126"/>
              <a:gd name="T66" fmla="*/ 198 w 1617"/>
              <a:gd name="T67" fmla="*/ 945 h 1126"/>
              <a:gd name="T68" fmla="*/ 147 w 1617"/>
              <a:gd name="T69" fmla="*/ 879 h 1126"/>
              <a:gd name="T70" fmla="*/ 86 w 1617"/>
              <a:gd name="T71" fmla="*/ 844 h 1126"/>
              <a:gd name="T72" fmla="*/ 52 w 1617"/>
              <a:gd name="T73" fmla="*/ 756 h 1126"/>
              <a:gd name="T74" fmla="*/ 41 w 1617"/>
              <a:gd name="T75" fmla="*/ 653 h 1126"/>
              <a:gd name="T76" fmla="*/ 5 w 1617"/>
              <a:gd name="T77" fmla="*/ 599 h 1126"/>
              <a:gd name="T78" fmla="*/ 25 w 1617"/>
              <a:gd name="T79" fmla="*/ 445 h 1126"/>
              <a:gd name="T80" fmla="*/ 128 w 1617"/>
              <a:gd name="T81" fmla="*/ 285 h 1126"/>
              <a:gd name="T82" fmla="*/ 238 w 1617"/>
              <a:gd name="T83" fmla="*/ 198 h 1126"/>
              <a:gd name="T84" fmla="*/ 339 w 1617"/>
              <a:gd name="T85" fmla="*/ 192 h 1126"/>
              <a:gd name="T86" fmla="*/ 452 w 1617"/>
              <a:gd name="T87" fmla="*/ 173 h 1126"/>
              <a:gd name="T88" fmla="*/ 594 w 1617"/>
              <a:gd name="T89" fmla="*/ 119 h 1126"/>
              <a:gd name="T90" fmla="*/ 728 w 1617"/>
              <a:gd name="T91" fmla="*/ 86 h 1126"/>
              <a:gd name="T92" fmla="*/ 914 w 1617"/>
              <a:gd name="T93" fmla="*/ 127 h 1126"/>
              <a:gd name="T94" fmla="*/ 1092 w 1617"/>
              <a:gd name="T95" fmla="*/ 152 h 1126"/>
              <a:gd name="T96" fmla="*/ 1195 w 1617"/>
              <a:gd name="T97" fmla="*/ 136 h 1126"/>
              <a:gd name="T98" fmla="*/ 1266 w 1617"/>
              <a:gd name="T99" fmla="*/ 118 h 1126"/>
              <a:gd name="T100" fmla="*/ 1363 w 1617"/>
              <a:gd name="T101" fmla="*/ 54 h 1126"/>
              <a:gd name="T102" fmla="*/ 1450 w 1617"/>
              <a:gd name="T103" fmla="*/ 36 h 1126"/>
              <a:gd name="T104" fmla="*/ 1617 w 1617"/>
              <a:gd name="T105" fmla="*/ 0 h 11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</a:cxnLst>
            <a:rect l="0" t="0" r="r" b="b"/>
            <a:pathLst>
              <a:path w="1617" h="1126">
                <a:moveTo>
                  <a:pt x="1617" y="0"/>
                </a:moveTo>
                <a:lnTo>
                  <a:pt x="1617" y="19"/>
                </a:lnTo>
                <a:lnTo>
                  <a:pt x="1612" y="39"/>
                </a:lnTo>
                <a:lnTo>
                  <a:pt x="1602" y="61"/>
                </a:lnTo>
                <a:lnTo>
                  <a:pt x="1588" y="83"/>
                </a:lnTo>
                <a:lnTo>
                  <a:pt x="1571" y="106"/>
                </a:lnTo>
                <a:lnTo>
                  <a:pt x="1550" y="129"/>
                </a:lnTo>
                <a:lnTo>
                  <a:pt x="1528" y="153"/>
                </a:lnTo>
                <a:lnTo>
                  <a:pt x="1504" y="175"/>
                </a:lnTo>
                <a:lnTo>
                  <a:pt x="1480" y="197"/>
                </a:lnTo>
                <a:lnTo>
                  <a:pt x="1455" y="218"/>
                </a:lnTo>
                <a:lnTo>
                  <a:pt x="1431" y="237"/>
                </a:lnTo>
                <a:lnTo>
                  <a:pt x="1407" y="254"/>
                </a:lnTo>
                <a:lnTo>
                  <a:pt x="1386" y="269"/>
                </a:lnTo>
                <a:lnTo>
                  <a:pt x="1367" y="281"/>
                </a:lnTo>
                <a:lnTo>
                  <a:pt x="1351" y="290"/>
                </a:lnTo>
                <a:lnTo>
                  <a:pt x="1331" y="299"/>
                </a:lnTo>
                <a:lnTo>
                  <a:pt x="1313" y="305"/>
                </a:lnTo>
                <a:lnTo>
                  <a:pt x="1297" y="307"/>
                </a:lnTo>
                <a:lnTo>
                  <a:pt x="1282" y="306"/>
                </a:lnTo>
                <a:lnTo>
                  <a:pt x="1268" y="304"/>
                </a:lnTo>
                <a:lnTo>
                  <a:pt x="1255" y="301"/>
                </a:lnTo>
                <a:lnTo>
                  <a:pt x="1239" y="298"/>
                </a:lnTo>
                <a:lnTo>
                  <a:pt x="1224" y="295"/>
                </a:lnTo>
                <a:lnTo>
                  <a:pt x="1208" y="293"/>
                </a:lnTo>
                <a:lnTo>
                  <a:pt x="1190" y="292"/>
                </a:lnTo>
                <a:lnTo>
                  <a:pt x="1169" y="294"/>
                </a:lnTo>
                <a:lnTo>
                  <a:pt x="1143" y="300"/>
                </a:lnTo>
                <a:lnTo>
                  <a:pt x="1120" y="306"/>
                </a:lnTo>
                <a:lnTo>
                  <a:pt x="1100" y="313"/>
                </a:lnTo>
                <a:lnTo>
                  <a:pt x="1080" y="320"/>
                </a:lnTo>
                <a:lnTo>
                  <a:pt x="1062" y="327"/>
                </a:lnTo>
                <a:lnTo>
                  <a:pt x="1045" y="334"/>
                </a:lnTo>
                <a:lnTo>
                  <a:pt x="1027" y="340"/>
                </a:lnTo>
                <a:lnTo>
                  <a:pt x="1009" y="344"/>
                </a:lnTo>
                <a:lnTo>
                  <a:pt x="989" y="346"/>
                </a:lnTo>
                <a:lnTo>
                  <a:pt x="967" y="346"/>
                </a:lnTo>
                <a:lnTo>
                  <a:pt x="943" y="343"/>
                </a:lnTo>
                <a:lnTo>
                  <a:pt x="915" y="337"/>
                </a:lnTo>
                <a:lnTo>
                  <a:pt x="898" y="331"/>
                </a:lnTo>
                <a:lnTo>
                  <a:pt x="879" y="324"/>
                </a:lnTo>
                <a:lnTo>
                  <a:pt x="860" y="317"/>
                </a:lnTo>
                <a:lnTo>
                  <a:pt x="841" y="310"/>
                </a:lnTo>
                <a:lnTo>
                  <a:pt x="822" y="305"/>
                </a:lnTo>
                <a:lnTo>
                  <a:pt x="805" y="303"/>
                </a:lnTo>
                <a:lnTo>
                  <a:pt x="788" y="305"/>
                </a:lnTo>
                <a:lnTo>
                  <a:pt x="774" y="308"/>
                </a:lnTo>
                <a:lnTo>
                  <a:pt x="764" y="312"/>
                </a:lnTo>
                <a:lnTo>
                  <a:pt x="757" y="318"/>
                </a:lnTo>
                <a:lnTo>
                  <a:pt x="749" y="324"/>
                </a:lnTo>
                <a:lnTo>
                  <a:pt x="741" y="331"/>
                </a:lnTo>
                <a:lnTo>
                  <a:pt x="730" y="339"/>
                </a:lnTo>
                <a:lnTo>
                  <a:pt x="716" y="348"/>
                </a:lnTo>
                <a:lnTo>
                  <a:pt x="690" y="361"/>
                </a:lnTo>
                <a:lnTo>
                  <a:pt x="664" y="374"/>
                </a:lnTo>
                <a:lnTo>
                  <a:pt x="637" y="385"/>
                </a:lnTo>
                <a:lnTo>
                  <a:pt x="609" y="394"/>
                </a:lnTo>
                <a:lnTo>
                  <a:pt x="583" y="400"/>
                </a:lnTo>
                <a:lnTo>
                  <a:pt x="556" y="403"/>
                </a:lnTo>
                <a:lnTo>
                  <a:pt x="529" y="402"/>
                </a:lnTo>
                <a:lnTo>
                  <a:pt x="504" y="396"/>
                </a:lnTo>
                <a:lnTo>
                  <a:pt x="479" y="384"/>
                </a:lnTo>
                <a:lnTo>
                  <a:pt x="464" y="375"/>
                </a:lnTo>
                <a:lnTo>
                  <a:pt x="449" y="364"/>
                </a:lnTo>
                <a:lnTo>
                  <a:pt x="434" y="354"/>
                </a:lnTo>
                <a:lnTo>
                  <a:pt x="420" y="343"/>
                </a:lnTo>
                <a:lnTo>
                  <a:pt x="406" y="333"/>
                </a:lnTo>
                <a:lnTo>
                  <a:pt x="392" y="324"/>
                </a:lnTo>
                <a:lnTo>
                  <a:pt x="379" y="316"/>
                </a:lnTo>
                <a:lnTo>
                  <a:pt x="366" y="310"/>
                </a:lnTo>
                <a:lnTo>
                  <a:pt x="354" y="306"/>
                </a:lnTo>
                <a:lnTo>
                  <a:pt x="343" y="306"/>
                </a:lnTo>
                <a:lnTo>
                  <a:pt x="333" y="309"/>
                </a:lnTo>
                <a:lnTo>
                  <a:pt x="324" y="315"/>
                </a:lnTo>
                <a:lnTo>
                  <a:pt x="316" y="326"/>
                </a:lnTo>
                <a:lnTo>
                  <a:pt x="310" y="342"/>
                </a:lnTo>
                <a:lnTo>
                  <a:pt x="305" y="363"/>
                </a:lnTo>
                <a:lnTo>
                  <a:pt x="300" y="390"/>
                </a:lnTo>
                <a:lnTo>
                  <a:pt x="300" y="425"/>
                </a:lnTo>
                <a:lnTo>
                  <a:pt x="306" y="457"/>
                </a:lnTo>
                <a:lnTo>
                  <a:pt x="316" y="487"/>
                </a:lnTo>
                <a:lnTo>
                  <a:pt x="331" y="516"/>
                </a:lnTo>
                <a:lnTo>
                  <a:pt x="350" y="543"/>
                </a:lnTo>
                <a:lnTo>
                  <a:pt x="373" y="568"/>
                </a:lnTo>
                <a:lnTo>
                  <a:pt x="398" y="592"/>
                </a:lnTo>
                <a:lnTo>
                  <a:pt x="425" y="615"/>
                </a:lnTo>
                <a:lnTo>
                  <a:pt x="454" y="635"/>
                </a:lnTo>
                <a:lnTo>
                  <a:pt x="484" y="654"/>
                </a:lnTo>
                <a:lnTo>
                  <a:pt x="515" y="672"/>
                </a:lnTo>
                <a:lnTo>
                  <a:pt x="545" y="687"/>
                </a:lnTo>
                <a:lnTo>
                  <a:pt x="574" y="701"/>
                </a:lnTo>
                <a:lnTo>
                  <a:pt x="603" y="713"/>
                </a:lnTo>
                <a:lnTo>
                  <a:pt x="615" y="717"/>
                </a:lnTo>
                <a:lnTo>
                  <a:pt x="632" y="721"/>
                </a:lnTo>
                <a:lnTo>
                  <a:pt x="651" y="725"/>
                </a:lnTo>
                <a:lnTo>
                  <a:pt x="673" y="728"/>
                </a:lnTo>
                <a:lnTo>
                  <a:pt x="698" y="731"/>
                </a:lnTo>
                <a:lnTo>
                  <a:pt x="724" y="734"/>
                </a:lnTo>
                <a:lnTo>
                  <a:pt x="751" y="738"/>
                </a:lnTo>
                <a:lnTo>
                  <a:pt x="780" y="741"/>
                </a:lnTo>
                <a:lnTo>
                  <a:pt x="809" y="745"/>
                </a:lnTo>
                <a:lnTo>
                  <a:pt x="837" y="750"/>
                </a:lnTo>
                <a:lnTo>
                  <a:pt x="865" y="755"/>
                </a:lnTo>
                <a:lnTo>
                  <a:pt x="891" y="760"/>
                </a:lnTo>
                <a:lnTo>
                  <a:pt x="916" y="767"/>
                </a:lnTo>
                <a:lnTo>
                  <a:pt x="939" y="774"/>
                </a:lnTo>
                <a:lnTo>
                  <a:pt x="959" y="783"/>
                </a:lnTo>
                <a:lnTo>
                  <a:pt x="975" y="792"/>
                </a:lnTo>
                <a:lnTo>
                  <a:pt x="988" y="803"/>
                </a:lnTo>
                <a:lnTo>
                  <a:pt x="997" y="815"/>
                </a:lnTo>
                <a:lnTo>
                  <a:pt x="1001" y="828"/>
                </a:lnTo>
                <a:lnTo>
                  <a:pt x="1000" y="843"/>
                </a:lnTo>
                <a:lnTo>
                  <a:pt x="994" y="860"/>
                </a:lnTo>
                <a:lnTo>
                  <a:pt x="984" y="875"/>
                </a:lnTo>
                <a:lnTo>
                  <a:pt x="972" y="888"/>
                </a:lnTo>
                <a:lnTo>
                  <a:pt x="958" y="900"/>
                </a:lnTo>
                <a:lnTo>
                  <a:pt x="942" y="911"/>
                </a:lnTo>
                <a:lnTo>
                  <a:pt x="926" y="921"/>
                </a:lnTo>
                <a:lnTo>
                  <a:pt x="912" y="930"/>
                </a:lnTo>
                <a:lnTo>
                  <a:pt x="900" y="938"/>
                </a:lnTo>
                <a:lnTo>
                  <a:pt x="885" y="949"/>
                </a:lnTo>
                <a:lnTo>
                  <a:pt x="874" y="960"/>
                </a:lnTo>
                <a:lnTo>
                  <a:pt x="865" y="971"/>
                </a:lnTo>
                <a:lnTo>
                  <a:pt x="856" y="982"/>
                </a:lnTo>
                <a:lnTo>
                  <a:pt x="847" y="993"/>
                </a:lnTo>
                <a:lnTo>
                  <a:pt x="835" y="1006"/>
                </a:lnTo>
                <a:lnTo>
                  <a:pt x="813" y="1024"/>
                </a:lnTo>
                <a:lnTo>
                  <a:pt x="790" y="1036"/>
                </a:lnTo>
                <a:lnTo>
                  <a:pt x="765" y="1045"/>
                </a:lnTo>
                <a:lnTo>
                  <a:pt x="740" y="1052"/>
                </a:lnTo>
                <a:lnTo>
                  <a:pt x="714" y="1058"/>
                </a:lnTo>
                <a:lnTo>
                  <a:pt x="688" y="1065"/>
                </a:lnTo>
                <a:lnTo>
                  <a:pt x="661" y="1074"/>
                </a:lnTo>
                <a:lnTo>
                  <a:pt x="633" y="1087"/>
                </a:lnTo>
                <a:lnTo>
                  <a:pt x="613" y="1098"/>
                </a:lnTo>
                <a:lnTo>
                  <a:pt x="596" y="1107"/>
                </a:lnTo>
                <a:lnTo>
                  <a:pt x="581" y="1115"/>
                </a:lnTo>
                <a:lnTo>
                  <a:pt x="568" y="1121"/>
                </a:lnTo>
                <a:lnTo>
                  <a:pt x="555" y="1124"/>
                </a:lnTo>
                <a:lnTo>
                  <a:pt x="543" y="1126"/>
                </a:lnTo>
                <a:lnTo>
                  <a:pt x="531" y="1124"/>
                </a:lnTo>
                <a:lnTo>
                  <a:pt x="517" y="1120"/>
                </a:lnTo>
                <a:lnTo>
                  <a:pt x="502" y="1112"/>
                </a:lnTo>
                <a:lnTo>
                  <a:pt x="484" y="1101"/>
                </a:lnTo>
                <a:lnTo>
                  <a:pt x="464" y="1087"/>
                </a:lnTo>
                <a:lnTo>
                  <a:pt x="453" y="1078"/>
                </a:lnTo>
                <a:lnTo>
                  <a:pt x="445" y="1068"/>
                </a:lnTo>
                <a:lnTo>
                  <a:pt x="439" y="1058"/>
                </a:lnTo>
                <a:lnTo>
                  <a:pt x="432" y="1048"/>
                </a:lnTo>
                <a:lnTo>
                  <a:pt x="424" y="1039"/>
                </a:lnTo>
                <a:lnTo>
                  <a:pt x="414" y="1031"/>
                </a:lnTo>
                <a:lnTo>
                  <a:pt x="400" y="1025"/>
                </a:lnTo>
                <a:lnTo>
                  <a:pt x="383" y="1023"/>
                </a:lnTo>
                <a:lnTo>
                  <a:pt x="365" y="1025"/>
                </a:lnTo>
                <a:lnTo>
                  <a:pt x="346" y="1029"/>
                </a:lnTo>
                <a:lnTo>
                  <a:pt x="328" y="1034"/>
                </a:lnTo>
                <a:lnTo>
                  <a:pt x="309" y="1038"/>
                </a:lnTo>
                <a:lnTo>
                  <a:pt x="290" y="1040"/>
                </a:lnTo>
                <a:lnTo>
                  <a:pt x="268" y="1040"/>
                </a:lnTo>
                <a:lnTo>
                  <a:pt x="250" y="1037"/>
                </a:lnTo>
                <a:lnTo>
                  <a:pt x="236" y="1034"/>
                </a:lnTo>
                <a:lnTo>
                  <a:pt x="226" y="1028"/>
                </a:lnTo>
                <a:lnTo>
                  <a:pt x="219" y="1022"/>
                </a:lnTo>
                <a:lnTo>
                  <a:pt x="213" y="1014"/>
                </a:lnTo>
                <a:lnTo>
                  <a:pt x="210" y="1005"/>
                </a:lnTo>
                <a:lnTo>
                  <a:pt x="208" y="994"/>
                </a:lnTo>
                <a:lnTo>
                  <a:pt x="206" y="983"/>
                </a:lnTo>
                <a:lnTo>
                  <a:pt x="204" y="971"/>
                </a:lnTo>
                <a:lnTo>
                  <a:pt x="201" y="959"/>
                </a:lnTo>
                <a:lnTo>
                  <a:pt x="198" y="945"/>
                </a:lnTo>
                <a:lnTo>
                  <a:pt x="192" y="931"/>
                </a:lnTo>
                <a:lnTo>
                  <a:pt x="184" y="917"/>
                </a:lnTo>
                <a:lnTo>
                  <a:pt x="172" y="900"/>
                </a:lnTo>
                <a:lnTo>
                  <a:pt x="160" y="888"/>
                </a:lnTo>
                <a:lnTo>
                  <a:pt x="147" y="879"/>
                </a:lnTo>
                <a:lnTo>
                  <a:pt x="133" y="871"/>
                </a:lnTo>
                <a:lnTo>
                  <a:pt x="121" y="865"/>
                </a:lnTo>
                <a:lnTo>
                  <a:pt x="109" y="859"/>
                </a:lnTo>
                <a:lnTo>
                  <a:pt x="97" y="852"/>
                </a:lnTo>
                <a:lnTo>
                  <a:pt x="86" y="844"/>
                </a:lnTo>
                <a:lnTo>
                  <a:pt x="76" y="833"/>
                </a:lnTo>
                <a:lnTo>
                  <a:pt x="68" y="819"/>
                </a:lnTo>
                <a:lnTo>
                  <a:pt x="60" y="801"/>
                </a:lnTo>
                <a:lnTo>
                  <a:pt x="54" y="777"/>
                </a:lnTo>
                <a:lnTo>
                  <a:pt x="52" y="756"/>
                </a:lnTo>
                <a:lnTo>
                  <a:pt x="53" y="734"/>
                </a:lnTo>
                <a:lnTo>
                  <a:pt x="54" y="712"/>
                </a:lnTo>
                <a:lnTo>
                  <a:pt x="53" y="690"/>
                </a:lnTo>
                <a:lnTo>
                  <a:pt x="48" y="668"/>
                </a:lnTo>
                <a:lnTo>
                  <a:pt x="41" y="653"/>
                </a:lnTo>
                <a:lnTo>
                  <a:pt x="33" y="641"/>
                </a:lnTo>
                <a:lnTo>
                  <a:pt x="25" y="631"/>
                </a:lnTo>
                <a:lnTo>
                  <a:pt x="18" y="622"/>
                </a:lnTo>
                <a:lnTo>
                  <a:pt x="11" y="612"/>
                </a:lnTo>
                <a:lnTo>
                  <a:pt x="5" y="599"/>
                </a:lnTo>
                <a:lnTo>
                  <a:pt x="1" y="583"/>
                </a:lnTo>
                <a:lnTo>
                  <a:pt x="0" y="549"/>
                </a:lnTo>
                <a:lnTo>
                  <a:pt x="3" y="515"/>
                </a:lnTo>
                <a:lnTo>
                  <a:pt x="12" y="480"/>
                </a:lnTo>
                <a:lnTo>
                  <a:pt x="25" y="445"/>
                </a:lnTo>
                <a:lnTo>
                  <a:pt x="41" y="410"/>
                </a:lnTo>
                <a:lnTo>
                  <a:pt x="60" y="376"/>
                </a:lnTo>
                <a:lnTo>
                  <a:pt x="81" y="344"/>
                </a:lnTo>
                <a:lnTo>
                  <a:pt x="104" y="314"/>
                </a:lnTo>
                <a:lnTo>
                  <a:pt x="128" y="285"/>
                </a:lnTo>
                <a:lnTo>
                  <a:pt x="153" y="259"/>
                </a:lnTo>
                <a:lnTo>
                  <a:pt x="176" y="237"/>
                </a:lnTo>
                <a:lnTo>
                  <a:pt x="198" y="219"/>
                </a:lnTo>
                <a:lnTo>
                  <a:pt x="218" y="206"/>
                </a:lnTo>
                <a:lnTo>
                  <a:pt x="238" y="198"/>
                </a:lnTo>
                <a:lnTo>
                  <a:pt x="257" y="193"/>
                </a:lnTo>
                <a:lnTo>
                  <a:pt x="277" y="191"/>
                </a:lnTo>
                <a:lnTo>
                  <a:pt x="296" y="191"/>
                </a:lnTo>
                <a:lnTo>
                  <a:pt x="318" y="191"/>
                </a:lnTo>
                <a:lnTo>
                  <a:pt x="339" y="192"/>
                </a:lnTo>
                <a:lnTo>
                  <a:pt x="362" y="192"/>
                </a:lnTo>
                <a:lnTo>
                  <a:pt x="387" y="190"/>
                </a:lnTo>
                <a:lnTo>
                  <a:pt x="405" y="187"/>
                </a:lnTo>
                <a:lnTo>
                  <a:pt x="427" y="181"/>
                </a:lnTo>
                <a:lnTo>
                  <a:pt x="452" y="173"/>
                </a:lnTo>
                <a:lnTo>
                  <a:pt x="479" y="164"/>
                </a:lnTo>
                <a:lnTo>
                  <a:pt x="508" y="153"/>
                </a:lnTo>
                <a:lnTo>
                  <a:pt x="537" y="142"/>
                </a:lnTo>
                <a:lnTo>
                  <a:pt x="566" y="130"/>
                </a:lnTo>
                <a:lnTo>
                  <a:pt x="594" y="119"/>
                </a:lnTo>
                <a:lnTo>
                  <a:pt x="622" y="109"/>
                </a:lnTo>
                <a:lnTo>
                  <a:pt x="648" y="100"/>
                </a:lnTo>
                <a:lnTo>
                  <a:pt x="670" y="93"/>
                </a:lnTo>
                <a:lnTo>
                  <a:pt x="690" y="89"/>
                </a:lnTo>
                <a:lnTo>
                  <a:pt x="728" y="86"/>
                </a:lnTo>
                <a:lnTo>
                  <a:pt x="766" y="88"/>
                </a:lnTo>
                <a:lnTo>
                  <a:pt x="804" y="94"/>
                </a:lnTo>
                <a:lnTo>
                  <a:pt x="841" y="104"/>
                </a:lnTo>
                <a:lnTo>
                  <a:pt x="877" y="115"/>
                </a:lnTo>
                <a:lnTo>
                  <a:pt x="914" y="127"/>
                </a:lnTo>
                <a:lnTo>
                  <a:pt x="951" y="138"/>
                </a:lnTo>
                <a:lnTo>
                  <a:pt x="986" y="148"/>
                </a:lnTo>
                <a:lnTo>
                  <a:pt x="1022" y="154"/>
                </a:lnTo>
                <a:lnTo>
                  <a:pt x="1057" y="156"/>
                </a:lnTo>
                <a:lnTo>
                  <a:pt x="1092" y="152"/>
                </a:lnTo>
                <a:lnTo>
                  <a:pt x="1119" y="147"/>
                </a:lnTo>
                <a:lnTo>
                  <a:pt x="1141" y="143"/>
                </a:lnTo>
                <a:lnTo>
                  <a:pt x="1161" y="140"/>
                </a:lnTo>
                <a:lnTo>
                  <a:pt x="1179" y="138"/>
                </a:lnTo>
                <a:lnTo>
                  <a:pt x="1195" y="136"/>
                </a:lnTo>
                <a:lnTo>
                  <a:pt x="1209" y="134"/>
                </a:lnTo>
                <a:lnTo>
                  <a:pt x="1223" y="132"/>
                </a:lnTo>
                <a:lnTo>
                  <a:pt x="1237" y="129"/>
                </a:lnTo>
                <a:lnTo>
                  <a:pt x="1250" y="124"/>
                </a:lnTo>
                <a:lnTo>
                  <a:pt x="1266" y="118"/>
                </a:lnTo>
                <a:lnTo>
                  <a:pt x="1281" y="111"/>
                </a:lnTo>
                <a:lnTo>
                  <a:pt x="1298" y="101"/>
                </a:lnTo>
                <a:lnTo>
                  <a:pt x="1317" y="88"/>
                </a:lnTo>
                <a:lnTo>
                  <a:pt x="1339" y="73"/>
                </a:lnTo>
                <a:lnTo>
                  <a:pt x="1363" y="54"/>
                </a:lnTo>
                <a:lnTo>
                  <a:pt x="1376" y="47"/>
                </a:lnTo>
                <a:lnTo>
                  <a:pt x="1392" y="42"/>
                </a:lnTo>
                <a:lnTo>
                  <a:pt x="1411" y="39"/>
                </a:lnTo>
                <a:lnTo>
                  <a:pt x="1430" y="37"/>
                </a:lnTo>
                <a:lnTo>
                  <a:pt x="1450" y="36"/>
                </a:lnTo>
                <a:lnTo>
                  <a:pt x="1470" y="35"/>
                </a:lnTo>
                <a:lnTo>
                  <a:pt x="1488" y="33"/>
                </a:lnTo>
                <a:lnTo>
                  <a:pt x="1505" y="29"/>
                </a:lnTo>
                <a:lnTo>
                  <a:pt x="1520" y="24"/>
                </a:lnTo>
                <a:lnTo>
                  <a:pt x="1617" y="0"/>
                </a:lnTo>
                <a:close/>
              </a:path>
            </a:pathLst>
          </a:custGeom>
          <a:solidFill>
            <a:srgbClr val="9A8BD2"/>
          </a:solidFill>
          <a:ln w="0">
            <a:solidFill>
              <a:srgbClr val="9A8BD2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95249</xdr:colOff>
      <xdr:row>1</xdr:row>
      <xdr:rowOff>84664</xdr:rowOff>
    </xdr:from>
    <xdr:to>
      <xdr:col>4</xdr:col>
      <xdr:colOff>467529</xdr:colOff>
      <xdr:row>8</xdr:row>
      <xdr:rowOff>24999</xdr:rowOff>
    </xdr:to>
    <xdr:grpSp>
      <xdr:nvGrpSpPr>
        <xdr:cNvPr id="133" name="Plant Inventory Artwork" descr="Large flower and two small flowers growing on a vine" title="Plant Inventory artwork"/>
        <xdr:cNvGrpSpPr>
          <a:grpSpLocks noChangeAspect="1"/>
        </xdr:cNvGrpSpPr>
      </xdr:nvGrpSpPr>
      <xdr:grpSpPr>
        <a:xfrm>
          <a:off x="243416" y="232831"/>
          <a:ext cx="3282696" cy="1464335"/>
          <a:chOff x="1031577" y="462273"/>
          <a:chExt cx="4082330" cy="1860031"/>
        </a:xfrm>
      </xdr:grpSpPr>
      <xdr:sp macro="" textlink="">
        <xdr:nvSpPr>
          <xdr:cNvPr id="134" name="Freeform 5"/>
          <xdr:cNvSpPr>
            <a:spLocks/>
          </xdr:cNvSpPr>
        </xdr:nvSpPr>
        <xdr:spPr bwMode="auto">
          <a:xfrm>
            <a:off x="4679238" y="1902584"/>
            <a:ext cx="391202" cy="362166"/>
          </a:xfrm>
          <a:custGeom>
            <a:avLst/>
            <a:gdLst>
              <a:gd name="T0" fmla="*/ 8 w 104"/>
              <a:gd name="T1" fmla="*/ 2 h 97"/>
              <a:gd name="T2" fmla="*/ 98 w 104"/>
              <a:gd name="T3" fmla="*/ 43 h 97"/>
              <a:gd name="T4" fmla="*/ 0 w 104"/>
              <a:gd name="T5" fmla="*/ 0 h 97"/>
              <a:gd name="T6" fmla="*/ 8 w 104"/>
              <a:gd name="T7" fmla="*/ 2 h 9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04" h="97">
                <a:moveTo>
                  <a:pt x="8" y="2"/>
                </a:moveTo>
                <a:cubicBezTo>
                  <a:pt x="31" y="7"/>
                  <a:pt x="95" y="8"/>
                  <a:pt x="98" y="43"/>
                </a:cubicBezTo>
                <a:cubicBezTo>
                  <a:pt x="104" y="97"/>
                  <a:pt x="11" y="24"/>
                  <a:pt x="0" y="0"/>
                </a:cubicBezTo>
                <a:lnTo>
                  <a:pt x="8" y="2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35" name="Freeform 6"/>
          <xdr:cNvSpPr>
            <a:spLocks/>
          </xdr:cNvSpPr>
        </xdr:nvSpPr>
        <xdr:spPr bwMode="auto">
          <a:xfrm>
            <a:off x="4460983" y="1750723"/>
            <a:ext cx="189869" cy="247192"/>
          </a:xfrm>
          <a:custGeom>
            <a:avLst/>
            <a:gdLst>
              <a:gd name="T0" fmla="*/ 24 w 50"/>
              <a:gd name="T1" fmla="*/ 64 h 64"/>
              <a:gd name="T2" fmla="*/ 50 w 50"/>
              <a:gd name="T3" fmla="*/ 10 h 64"/>
              <a:gd name="T4" fmla="*/ 27 w 50"/>
              <a:gd name="T5" fmla="*/ 53 h 64"/>
              <a:gd name="T6" fmla="*/ 24 w 50"/>
              <a:gd name="T7" fmla="*/ 64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0" h="64">
                <a:moveTo>
                  <a:pt x="24" y="64"/>
                </a:moveTo>
                <a:cubicBezTo>
                  <a:pt x="0" y="48"/>
                  <a:pt x="17" y="0"/>
                  <a:pt x="50" y="10"/>
                </a:cubicBezTo>
                <a:cubicBezTo>
                  <a:pt x="50" y="30"/>
                  <a:pt x="30" y="49"/>
                  <a:pt x="27" y="53"/>
                </a:cubicBezTo>
                <a:cubicBezTo>
                  <a:pt x="24" y="58"/>
                  <a:pt x="24" y="64"/>
                  <a:pt x="24" y="6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6" name="Freeform 7"/>
          <xdr:cNvSpPr>
            <a:spLocks/>
          </xdr:cNvSpPr>
        </xdr:nvSpPr>
        <xdr:spPr bwMode="auto">
          <a:xfrm>
            <a:off x="4933532" y="1679996"/>
            <a:ext cx="180375" cy="209415"/>
          </a:xfrm>
          <a:custGeom>
            <a:avLst/>
            <a:gdLst>
              <a:gd name="T0" fmla="*/ 11 w 49"/>
              <a:gd name="T1" fmla="*/ 50 h 56"/>
              <a:gd name="T2" fmla="*/ 49 w 49"/>
              <a:gd name="T3" fmla="*/ 10 h 56"/>
              <a:gd name="T4" fmla="*/ 0 w 49"/>
              <a:gd name="T5" fmla="*/ 48 h 56"/>
              <a:gd name="T6" fmla="*/ 11 w 49"/>
              <a:gd name="T7" fmla="*/ 5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56">
                <a:moveTo>
                  <a:pt x="11" y="50"/>
                </a:moveTo>
                <a:cubicBezTo>
                  <a:pt x="36" y="56"/>
                  <a:pt x="49" y="34"/>
                  <a:pt x="49" y="10"/>
                </a:cubicBezTo>
                <a:cubicBezTo>
                  <a:pt x="23" y="0"/>
                  <a:pt x="7" y="27"/>
                  <a:pt x="0" y="48"/>
                </a:cubicBezTo>
                <a:lnTo>
                  <a:pt x="11" y="5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7" name="Freeform 8"/>
          <xdr:cNvSpPr>
            <a:spLocks/>
          </xdr:cNvSpPr>
        </xdr:nvSpPr>
        <xdr:spPr bwMode="auto">
          <a:xfrm>
            <a:off x="2938248" y="1997915"/>
            <a:ext cx="343734" cy="256637"/>
          </a:xfrm>
          <a:custGeom>
            <a:avLst/>
            <a:gdLst>
              <a:gd name="T0" fmla="*/ 89 w 93"/>
              <a:gd name="T1" fmla="*/ 6 h 67"/>
              <a:gd name="T2" fmla="*/ 21 w 93"/>
              <a:gd name="T3" fmla="*/ 45 h 67"/>
              <a:gd name="T4" fmla="*/ 93 w 93"/>
              <a:gd name="T5" fmla="*/ 0 h 67"/>
              <a:gd name="T6" fmla="*/ 89 w 93"/>
              <a:gd name="T7" fmla="*/ 6 h 6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3" h="67">
                <a:moveTo>
                  <a:pt x="89" y="6"/>
                </a:moveTo>
                <a:cubicBezTo>
                  <a:pt x="79" y="12"/>
                  <a:pt x="34" y="67"/>
                  <a:pt x="21" y="45"/>
                </a:cubicBezTo>
                <a:cubicBezTo>
                  <a:pt x="0" y="11"/>
                  <a:pt x="77" y="1"/>
                  <a:pt x="93" y="0"/>
                </a:cubicBezTo>
                <a:lnTo>
                  <a:pt x="89" y="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8" name="Freeform 9"/>
          <xdr:cNvSpPr>
            <a:spLocks/>
          </xdr:cNvSpPr>
        </xdr:nvSpPr>
        <xdr:spPr bwMode="auto">
          <a:xfrm>
            <a:off x="3640606" y="1454668"/>
            <a:ext cx="210827" cy="228303"/>
          </a:xfrm>
          <a:custGeom>
            <a:avLst/>
            <a:gdLst>
              <a:gd name="T0" fmla="*/ 17 w 56"/>
              <a:gd name="T1" fmla="*/ 51 h 60"/>
              <a:gd name="T2" fmla="*/ 38 w 56"/>
              <a:gd name="T3" fmla="*/ 0 h 60"/>
              <a:gd name="T4" fmla="*/ 21 w 56"/>
              <a:gd name="T5" fmla="*/ 60 h 60"/>
              <a:gd name="T6" fmla="*/ 17 w 56"/>
              <a:gd name="T7" fmla="*/ 51 h 6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6" h="60">
                <a:moveTo>
                  <a:pt x="17" y="51"/>
                </a:moveTo>
                <a:cubicBezTo>
                  <a:pt x="8" y="23"/>
                  <a:pt x="0" y="11"/>
                  <a:pt x="38" y="0"/>
                </a:cubicBezTo>
                <a:cubicBezTo>
                  <a:pt x="56" y="24"/>
                  <a:pt x="26" y="42"/>
                  <a:pt x="21" y="60"/>
                </a:cubicBezTo>
                <a:lnTo>
                  <a:pt x="17" y="51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39" name="Freeform 10"/>
          <xdr:cNvSpPr>
            <a:spLocks/>
          </xdr:cNvSpPr>
        </xdr:nvSpPr>
        <xdr:spPr bwMode="auto">
          <a:xfrm>
            <a:off x="3327323" y="1997915"/>
            <a:ext cx="343735" cy="324389"/>
          </a:xfrm>
          <a:custGeom>
            <a:avLst/>
            <a:gdLst>
              <a:gd name="T0" fmla="*/ 10 w 92"/>
              <a:gd name="T1" fmla="*/ 16 h 86"/>
              <a:gd name="T2" fmla="*/ 71 w 92"/>
              <a:gd name="T3" fmla="*/ 54 h 86"/>
              <a:gd name="T4" fmla="*/ 5 w 92"/>
              <a:gd name="T5" fmla="*/ 0 h 86"/>
              <a:gd name="T6" fmla="*/ 10 w 92"/>
              <a:gd name="T7" fmla="*/ 16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92" h="86">
                <a:moveTo>
                  <a:pt x="10" y="16"/>
                </a:moveTo>
                <a:cubicBezTo>
                  <a:pt x="13" y="23"/>
                  <a:pt x="38" y="86"/>
                  <a:pt x="71" y="54"/>
                </a:cubicBezTo>
                <a:cubicBezTo>
                  <a:pt x="92" y="35"/>
                  <a:pt x="10" y="0"/>
                  <a:pt x="5" y="0"/>
                </a:cubicBezTo>
                <a:cubicBezTo>
                  <a:pt x="0" y="0"/>
                  <a:pt x="5" y="6"/>
                  <a:pt x="10" y="1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0" name="Freeform 11"/>
          <xdr:cNvSpPr>
            <a:spLocks/>
          </xdr:cNvSpPr>
        </xdr:nvSpPr>
        <xdr:spPr bwMode="auto">
          <a:xfrm rot="10800000">
            <a:off x="3917887" y="1849136"/>
            <a:ext cx="499647" cy="209686"/>
          </a:xfrm>
          <a:custGeom>
            <a:avLst/>
            <a:gdLst>
              <a:gd name="T0" fmla="*/ 11 w 137"/>
              <a:gd name="T1" fmla="*/ 38 h 109"/>
              <a:gd name="T2" fmla="*/ 133 w 137"/>
              <a:gd name="T3" fmla="*/ 45 h 109"/>
              <a:gd name="T4" fmla="*/ 0 w 137"/>
              <a:gd name="T5" fmla="*/ 51 h 109"/>
              <a:gd name="T6" fmla="*/ 11 w 137"/>
              <a:gd name="T7" fmla="*/ 38 h 109"/>
              <a:gd name="connsiteX0" fmla="*/ 0 w 9708"/>
              <a:gd name="connsiteY0" fmla="*/ 551 h 3234"/>
              <a:gd name="connsiteX1" fmla="*/ 9708 w 9708"/>
              <a:gd name="connsiteY1" fmla="*/ 0 h 3234"/>
              <a:gd name="connsiteX2" fmla="*/ 0 w 9708"/>
              <a:gd name="connsiteY2" fmla="*/ 551 h 3234"/>
              <a:gd name="connsiteX0" fmla="*/ 0 w 10000"/>
              <a:gd name="connsiteY0" fmla="*/ 7543 h 15841"/>
              <a:gd name="connsiteX1" fmla="*/ 10000 w 10000"/>
              <a:gd name="connsiteY1" fmla="*/ 5839 h 15841"/>
              <a:gd name="connsiteX2" fmla="*/ 0 w 10000"/>
              <a:gd name="connsiteY2" fmla="*/ 7543 h 15841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0000" h="15841">
                <a:moveTo>
                  <a:pt x="0" y="7543"/>
                </a:moveTo>
                <a:cubicBezTo>
                  <a:pt x="3333" y="6975"/>
                  <a:pt x="6007" y="-7973"/>
                  <a:pt x="10000" y="5839"/>
                </a:cubicBezTo>
                <a:cubicBezTo>
                  <a:pt x="9624" y="23996"/>
                  <a:pt x="2105" y="12932"/>
                  <a:pt x="0" y="7543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1" name="Freeform 12"/>
          <xdr:cNvSpPr>
            <a:spLocks/>
          </xdr:cNvSpPr>
        </xdr:nvSpPr>
        <xdr:spPr bwMode="auto">
          <a:xfrm>
            <a:off x="3602632" y="1912917"/>
            <a:ext cx="258294" cy="247193"/>
          </a:xfrm>
          <a:custGeom>
            <a:avLst/>
            <a:gdLst>
              <a:gd name="T0" fmla="*/ 0 w 70"/>
              <a:gd name="T1" fmla="*/ 3 h 66"/>
              <a:gd name="T2" fmla="*/ 60 w 70"/>
              <a:gd name="T3" fmla="*/ 61 h 66"/>
              <a:gd name="T4" fmla="*/ 11 w 70"/>
              <a:gd name="T5" fmla="*/ 0 h 66"/>
              <a:gd name="T6" fmla="*/ 0 w 70"/>
              <a:gd name="T7" fmla="*/ 3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0" h="66">
                <a:moveTo>
                  <a:pt x="0" y="3"/>
                </a:moveTo>
                <a:cubicBezTo>
                  <a:pt x="16" y="20"/>
                  <a:pt x="23" y="66"/>
                  <a:pt x="60" y="61"/>
                </a:cubicBezTo>
                <a:cubicBezTo>
                  <a:pt x="70" y="11"/>
                  <a:pt x="48" y="5"/>
                  <a:pt x="11" y="0"/>
                </a:cubicBezTo>
                <a:lnTo>
                  <a:pt x="0" y="3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2" name="Freeform 13"/>
          <xdr:cNvSpPr>
            <a:spLocks/>
          </xdr:cNvSpPr>
        </xdr:nvSpPr>
        <xdr:spPr bwMode="auto">
          <a:xfrm>
            <a:off x="3336816" y="1579085"/>
            <a:ext cx="246829" cy="275525"/>
          </a:xfrm>
          <a:custGeom>
            <a:avLst/>
            <a:gdLst>
              <a:gd name="T0" fmla="*/ 34 w 68"/>
              <a:gd name="T1" fmla="*/ 71 h 74"/>
              <a:gd name="T2" fmla="*/ 66 w 68"/>
              <a:gd name="T3" fmla="*/ 10 h 74"/>
              <a:gd name="T4" fmla="*/ 32 w 68"/>
              <a:gd name="T5" fmla="*/ 74 h 74"/>
              <a:gd name="T6" fmla="*/ 34 w 68"/>
              <a:gd name="T7" fmla="*/ 71 h 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74">
                <a:moveTo>
                  <a:pt x="34" y="71"/>
                </a:moveTo>
                <a:cubicBezTo>
                  <a:pt x="48" y="55"/>
                  <a:pt x="68" y="35"/>
                  <a:pt x="66" y="10"/>
                </a:cubicBezTo>
                <a:cubicBezTo>
                  <a:pt x="24" y="0"/>
                  <a:pt x="0" y="56"/>
                  <a:pt x="32" y="74"/>
                </a:cubicBezTo>
                <a:lnTo>
                  <a:pt x="34" y="71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3" name="Freeform 14"/>
          <xdr:cNvSpPr>
            <a:spLocks/>
          </xdr:cNvSpPr>
        </xdr:nvSpPr>
        <xdr:spPr bwMode="auto">
          <a:xfrm>
            <a:off x="3836551" y="1485887"/>
            <a:ext cx="237336" cy="258278"/>
          </a:xfrm>
          <a:custGeom>
            <a:avLst/>
            <a:gdLst>
              <a:gd name="T0" fmla="*/ 13 w 65"/>
              <a:gd name="T1" fmla="*/ 65 h 70"/>
              <a:gd name="T2" fmla="*/ 63 w 65"/>
              <a:gd name="T3" fmla="*/ 11 h 70"/>
              <a:gd name="T4" fmla="*/ 0 w 65"/>
              <a:gd name="T5" fmla="*/ 63 h 70"/>
              <a:gd name="T6" fmla="*/ 13 w 65"/>
              <a:gd name="T7" fmla="*/ 65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0">
                <a:moveTo>
                  <a:pt x="13" y="65"/>
                </a:moveTo>
                <a:cubicBezTo>
                  <a:pt x="46" y="70"/>
                  <a:pt x="65" y="41"/>
                  <a:pt x="63" y="11"/>
                </a:cubicBezTo>
                <a:cubicBezTo>
                  <a:pt x="29" y="0"/>
                  <a:pt x="6" y="36"/>
                  <a:pt x="0" y="63"/>
                </a:cubicBezTo>
                <a:lnTo>
                  <a:pt x="13" y="6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</xdr:spPr>
      </xdr:sp>
      <xdr:sp macro="" textlink="">
        <xdr:nvSpPr>
          <xdr:cNvPr id="144" name="Freeform 15"/>
          <xdr:cNvSpPr>
            <a:spLocks/>
          </xdr:cNvSpPr>
        </xdr:nvSpPr>
        <xdr:spPr bwMode="auto">
          <a:xfrm>
            <a:off x="3052013" y="1483001"/>
            <a:ext cx="455685" cy="352720"/>
          </a:xfrm>
          <a:custGeom>
            <a:avLst/>
            <a:gdLst>
              <a:gd name="T0" fmla="*/ 32 w 124"/>
              <a:gd name="T1" fmla="*/ 89 h 94"/>
              <a:gd name="T2" fmla="*/ 19 w 124"/>
              <a:gd name="T3" fmla="*/ 94 h 94"/>
              <a:gd name="T4" fmla="*/ 32 w 124"/>
              <a:gd name="T5" fmla="*/ 89 h 9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</a:cxnLst>
            <a:rect l="0" t="0" r="r" b="b"/>
            <a:pathLst>
              <a:path w="124" h="94">
                <a:moveTo>
                  <a:pt x="32" y="89"/>
                </a:moveTo>
                <a:cubicBezTo>
                  <a:pt x="124" y="36"/>
                  <a:pt x="0" y="0"/>
                  <a:pt x="19" y="94"/>
                </a:cubicBezTo>
                <a:lnTo>
                  <a:pt x="32" y="89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145" name="Freeform 33"/>
          <xdr:cNvSpPr>
            <a:spLocks/>
          </xdr:cNvSpPr>
        </xdr:nvSpPr>
        <xdr:spPr bwMode="auto">
          <a:xfrm rot="3360022">
            <a:off x="1059883" y="582434"/>
            <a:ext cx="267787" cy="199971"/>
          </a:xfrm>
          <a:custGeom>
            <a:avLst/>
            <a:gdLst>
              <a:gd name="T0" fmla="*/ 2 w 72"/>
              <a:gd name="T1" fmla="*/ 30 h 55"/>
              <a:gd name="T2" fmla="*/ 72 w 72"/>
              <a:gd name="T3" fmla="*/ 18 h 55"/>
              <a:gd name="T4" fmla="*/ 0 w 72"/>
              <a:gd name="T5" fmla="*/ 35 h 55"/>
              <a:gd name="T6" fmla="*/ 2 w 72"/>
              <a:gd name="T7" fmla="*/ 3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55">
                <a:moveTo>
                  <a:pt x="2" y="30"/>
                </a:moveTo>
                <a:cubicBezTo>
                  <a:pt x="17" y="0"/>
                  <a:pt x="47" y="1"/>
                  <a:pt x="72" y="18"/>
                </a:cubicBezTo>
                <a:cubicBezTo>
                  <a:pt x="64" y="55"/>
                  <a:pt x="28" y="52"/>
                  <a:pt x="0" y="35"/>
                </a:cubicBezTo>
                <a:lnTo>
                  <a:pt x="2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6" name="Freeform 35"/>
          <xdr:cNvSpPr>
            <a:spLocks/>
          </xdr:cNvSpPr>
        </xdr:nvSpPr>
        <xdr:spPr bwMode="auto">
          <a:xfrm>
            <a:off x="2414059" y="1881289"/>
            <a:ext cx="438669" cy="209415"/>
          </a:xfrm>
          <a:custGeom>
            <a:avLst/>
            <a:gdLst>
              <a:gd name="T0" fmla="*/ 10 w 117"/>
              <a:gd name="T1" fmla="*/ 34 h 55"/>
              <a:gd name="T2" fmla="*/ 95 w 117"/>
              <a:gd name="T3" fmla="*/ 1 h 55"/>
              <a:gd name="T4" fmla="*/ 112 w 117"/>
              <a:gd name="T5" fmla="*/ 9 h 55"/>
              <a:gd name="T6" fmla="*/ 74 w 117"/>
              <a:gd name="T7" fmla="*/ 41 h 55"/>
              <a:gd name="T8" fmla="*/ 0 w 117"/>
              <a:gd name="T9" fmla="*/ 38 h 55"/>
              <a:gd name="T10" fmla="*/ 10 w 117"/>
              <a:gd name="T11" fmla="*/ 34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117" h="55">
                <a:moveTo>
                  <a:pt x="10" y="34"/>
                </a:moveTo>
                <a:cubicBezTo>
                  <a:pt x="37" y="22"/>
                  <a:pt x="63" y="2"/>
                  <a:pt x="95" y="1"/>
                </a:cubicBezTo>
                <a:cubicBezTo>
                  <a:pt x="103" y="1"/>
                  <a:pt x="110" y="0"/>
                  <a:pt x="112" y="9"/>
                </a:cubicBezTo>
                <a:cubicBezTo>
                  <a:pt x="117" y="27"/>
                  <a:pt x="87" y="38"/>
                  <a:pt x="74" y="41"/>
                </a:cubicBezTo>
                <a:cubicBezTo>
                  <a:pt x="55" y="46"/>
                  <a:pt x="14" y="55"/>
                  <a:pt x="0" y="38"/>
                </a:cubicBezTo>
                <a:lnTo>
                  <a:pt x="10" y="34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7" name="Freeform 36"/>
          <xdr:cNvSpPr>
            <a:spLocks/>
          </xdr:cNvSpPr>
        </xdr:nvSpPr>
        <xdr:spPr bwMode="auto">
          <a:xfrm>
            <a:off x="2407689" y="1313676"/>
            <a:ext cx="342930" cy="585587"/>
          </a:xfrm>
          <a:custGeom>
            <a:avLst/>
            <a:gdLst>
              <a:gd name="T0" fmla="*/ 18 w 111"/>
              <a:gd name="T1" fmla="*/ 168 h 176"/>
              <a:gd name="T2" fmla="*/ 55 w 111"/>
              <a:gd name="T3" fmla="*/ 128 h 176"/>
              <a:gd name="T4" fmla="*/ 100 w 111"/>
              <a:gd name="T5" fmla="*/ 66 h 176"/>
              <a:gd name="T6" fmla="*/ 78 w 111"/>
              <a:gd name="T7" fmla="*/ 25 h 176"/>
              <a:gd name="T8" fmla="*/ 9 w 111"/>
              <a:gd name="T9" fmla="*/ 125 h 176"/>
              <a:gd name="T10" fmla="*/ 1 w 111"/>
              <a:gd name="T11" fmla="*/ 176 h 176"/>
              <a:gd name="T12" fmla="*/ 18 w 111"/>
              <a:gd name="T13" fmla="*/ 168 h 176"/>
              <a:gd name="connsiteX0" fmla="*/ 14 w 9406"/>
              <a:gd name="connsiteY0" fmla="*/ 8987 h 8987"/>
              <a:gd name="connsiteX1" fmla="*/ 4879 w 9406"/>
              <a:gd name="connsiteY1" fmla="*/ 6260 h 8987"/>
              <a:gd name="connsiteX2" fmla="*/ 8933 w 9406"/>
              <a:gd name="connsiteY2" fmla="*/ 2737 h 8987"/>
              <a:gd name="connsiteX3" fmla="*/ 6951 w 9406"/>
              <a:gd name="connsiteY3" fmla="*/ 407 h 8987"/>
              <a:gd name="connsiteX4" fmla="*/ 735 w 9406"/>
              <a:gd name="connsiteY4" fmla="*/ 6089 h 8987"/>
              <a:gd name="connsiteX5" fmla="*/ 14 w 9406"/>
              <a:gd name="connsiteY5" fmla="*/ 8987 h 8987"/>
              <a:gd name="connsiteX0" fmla="*/ 1408 w 11393"/>
              <a:gd name="connsiteY0" fmla="*/ 10000 h 10000"/>
              <a:gd name="connsiteX1" fmla="*/ 6580 w 11393"/>
              <a:gd name="connsiteY1" fmla="*/ 6966 h 10000"/>
              <a:gd name="connsiteX2" fmla="*/ 10890 w 11393"/>
              <a:gd name="connsiteY2" fmla="*/ 3046 h 10000"/>
              <a:gd name="connsiteX3" fmla="*/ 8783 w 11393"/>
              <a:gd name="connsiteY3" fmla="*/ 453 h 10000"/>
              <a:gd name="connsiteX4" fmla="*/ 84 w 11393"/>
              <a:gd name="connsiteY4" fmla="*/ 8433 h 10000"/>
              <a:gd name="connsiteX5" fmla="*/ 1408 w 11393"/>
              <a:gd name="connsiteY5" fmla="*/ 10000 h 10000"/>
              <a:gd name="connsiteX0" fmla="*/ 1408 w 11393"/>
              <a:gd name="connsiteY0" fmla="*/ 10000 h 10000"/>
              <a:gd name="connsiteX1" fmla="*/ 6580 w 11393"/>
              <a:gd name="connsiteY1" fmla="*/ 6966 h 10000"/>
              <a:gd name="connsiteX2" fmla="*/ 10890 w 11393"/>
              <a:gd name="connsiteY2" fmla="*/ 3046 h 10000"/>
              <a:gd name="connsiteX3" fmla="*/ 8783 w 11393"/>
              <a:gd name="connsiteY3" fmla="*/ 453 h 10000"/>
              <a:gd name="connsiteX4" fmla="*/ 1568 w 11393"/>
              <a:gd name="connsiteY4" fmla="*/ 7393 h 10000"/>
              <a:gd name="connsiteX5" fmla="*/ 84 w 11393"/>
              <a:gd name="connsiteY5" fmla="*/ 8433 h 10000"/>
              <a:gd name="connsiteX6" fmla="*/ 1408 w 11393"/>
              <a:gd name="connsiteY6" fmla="*/ 10000 h 10000"/>
              <a:gd name="connsiteX0" fmla="*/ 695 w 10680"/>
              <a:gd name="connsiteY0" fmla="*/ 10000 h 10003"/>
              <a:gd name="connsiteX1" fmla="*/ 5867 w 10680"/>
              <a:gd name="connsiteY1" fmla="*/ 6966 h 10003"/>
              <a:gd name="connsiteX2" fmla="*/ 10177 w 10680"/>
              <a:gd name="connsiteY2" fmla="*/ 3046 h 10003"/>
              <a:gd name="connsiteX3" fmla="*/ 8070 w 10680"/>
              <a:gd name="connsiteY3" fmla="*/ 453 h 10003"/>
              <a:gd name="connsiteX4" fmla="*/ 855 w 10680"/>
              <a:gd name="connsiteY4" fmla="*/ 7393 h 10003"/>
              <a:gd name="connsiteX5" fmla="*/ 695 w 10680"/>
              <a:gd name="connsiteY5" fmla="*/ 10000 h 10003"/>
              <a:gd name="connsiteX0" fmla="*/ 695 w 10367"/>
              <a:gd name="connsiteY0" fmla="*/ 9395 h 9398"/>
              <a:gd name="connsiteX1" fmla="*/ 5867 w 10367"/>
              <a:gd name="connsiteY1" fmla="*/ 6361 h 9398"/>
              <a:gd name="connsiteX2" fmla="*/ 10177 w 10367"/>
              <a:gd name="connsiteY2" fmla="*/ 2441 h 9398"/>
              <a:gd name="connsiteX3" fmla="*/ 6189 w 10367"/>
              <a:gd name="connsiteY3" fmla="*/ 539 h 9398"/>
              <a:gd name="connsiteX4" fmla="*/ 855 w 10367"/>
              <a:gd name="connsiteY4" fmla="*/ 6788 h 9398"/>
              <a:gd name="connsiteX5" fmla="*/ 695 w 10367"/>
              <a:gd name="connsiteY5" fmla="*/ 9395 h 9398"/>
              <a:gd name="connsiteX0" fmla="*/ 670 w 10000"/>
              <a:gd name="connsiteY0" fmla="*/ 9997 h 10000"/>
              <a:gd name="connsiteX1" fmla="*/ 4651 w 10000"/>
              <a:gd name="connsiteY1" fmla="*/ 6033 h 10000"/>
              <a:gd name="connsiteX2" fmla="*/ 9817 w 10000"/>
              <a:gd name="connsiteY2" fmla="*/ 2597 h 10000"/>
              <a:gd name="connsiteX3" fmla="*/ 5970 w 10000"/>
              <a:gd name="connsiteY3" fmla="*/ 574 h 10000"/>
              <a:gd name="connsiteX4" fmla="*/ 825 w 10000"/>
              <a:gd name="connsiteY4" fmla="*/ 7223 h 10000"/>
              <a:gd name="connsiteX5" fmla="*/ 670 w 10000"/>
              <a:gd name="connsiteY5" fmla="*/ 9997 h 10000"/>
              <a:gd name="connsiteX0" fmla="*/ 670 w 10000"/>
              <a:gd name="connsiteY0" fmla="*/ 9997 h 10000"/>
              <a:gd name="connsiteX1" fmla="*/ 9817 w 10000"/>
              <a:gd name="connsiteY1" fmla="*/ 2597 h 10000"/>
              <a:gd name="connsiteX2" fmla="*/ 5970 w 10000"/>
              <a:gd name="connsiteY2" fmla="*/ 574 h 10000"/>
              <a:gd name="connsiteX3" fmla="*/ 825 w 10000"/>
              <a:gd name="connsiteY3" fmla="*/ 7223 h 10000"/>
              <a:gd name="connsiteX4" fmla="*/ 670 w 10000"/>
              <a:gd name="connsiteY4" fmla="*/ 9997 h 10000"/>
              <a:gd name="connsiteX0" fmla="*/ 1673 w 11003"/>
              <a:gd name="connsiteY0" fmla="*/ 9997 h 10013"/>
              <a:gd name="connsiteX1" fmla="*/ 10820 w 11003"/>
              <a:gd name="connsiteY1" fmla="*/ 2597 h 10013"/>
              <a:gd name="connsiteX2" fmla="*/ 6973 w 11003"/>
              <a:gd name="connsiteY2" fmla="*/ 574 h 10013"/>
              <a:gd name="connsiteX3" fmla="*/ 417 w 11003"/>
              <a:gd name="connsiteY3" fmla="*/ 8252 h 10013"/>
              <a:gd name="connsiteX4" fmla="*/ 1673 w 11003"/>
              <a:gd name="connsiteY4" fmla="*/ 9997 h 10013"/>
              <a:gd name="connsiteX0" fmla="*/ 1256 w 10586"/>
              <a:gd name="connsiteY0" fmla="*/ 9997 h 9997"/>
              <a:gd name="connsiteX1" fmla="*/ 10403 w 10586"/>
              <a:gd name="connsiteY1" fmla="*/ 2597 h 9997"/>
              <a:gd name="connsiteX2" fmla="*/ 6556 w 10586"/>
              <a:gd name="connsiteY2" fmla="*/ 574 h 9997"/>
              <a:gd name="connsiteX3" fmla="*/ 0 w 10586"/>
              <a:gd name="connsiteY3" fmla="*/ 8252 h 9997"/>
              <a:gd name="connsiteX4" fmla="*/ 1256 w 10586"/>
              <a:gd name="connsiteY4" fmla="*/ 9997 h 9997"/>
              <a:gd name="connsiteX0" fmla="*/ 900 w 9714"/>
              <a:gd name="connsiteY0" fmla="*/ 10000 h 10000"/>
              <a:gd name="connsiteX1" fmla="*/ 9541 w 9714"/>
              <a:gd name="connsiteY1" fmla="*/ 2598 h 10000"/>
              <a:gd name="connsiteX2" fmla="*/ 5907 w 9714"/>
              <a:gd name="connsiteY2" fmla="*/ 574 h 10000"/>
              <a:gd name="connsiteX3" fmla="*/ 0 w 9714"/>
              <a:gd name="connsiteY3" fmla="*/ 8769 h 10000"/>
              <a:gd name="connsiteX4" fmla="*/ 900 w 9714"/>
              <a:gd name="connsiteY4" fmla="*/ 10000 h 10000"/>
              <a:gd name="connsiteX0" fmla="*/ 926 w 10000"/>
              <a:gd name="connsiteY0" fmla="*/ 10000 h 10000"/>
              <a:gd name="connsiteX1" fmla="*/ 9822 w 10000"/>
              <a:gd name="connsiteY1" fmla="*/ 2598 h 10000"/>
              <a:gd name="connsiteX2" fmla="*/ 6081 w 10000"/>
              <a:gd name="connsiteY2" fmla="*/ 574 h 10000"/>
              <a:gd name="connsiteX3" fmla="*/ 0 w 10000"/>
              <a:gd name="connsiteY3" fmla="*/ 8769 h 10000"/>
              <a:gd name="connsiteX4" fmla="*/ 926 w 10000"/>
              <a:gd name="connsiteY4" fmla="*/ 10000 h 10000"/>
              <a:gd name="connsiteX0" fmla="*/ 926 w 10000"/>
              <a:gd name="connsiteY0" fmla="*/ 10000 h 10000"/>
              <a:gd name="connsiteX1" fmla="*/ 9822 w 10000"/>
              <a:gd name="connsiteY1" fmla="*/ 2598 h 10000"/>
              <a:gd name="connsiteX2" fmla="*/ 6081 w 10000"/>
              <a:gd name="connsiteY2" fmla="*/ 574 h 10000"/>
              <a:gd name="connsiteX3" fmla="*/ 0 w 10000"/>
              <a:gd name="connsiteY3" fmla="*/ 8769 h 10000"/>
              <a:gd name="connsiteX4" fmla="*/ 926 w 10000"/>
              <a:gd name="connsiteY4" fmla="*/ 10000 h 10000"/>
              <a:gd name="connsiteX0" fmla="*/ 534 w 10000"/>
              <a:gd name="connsiteY0" fmla="*/ 9485 h 9485"/>
              <a:gd name="connsiteX1" fmla="*/ 9822 w 10000"/>
              <a:gd name="connsiteY1" fmla="*/ 2598 h 9485"/>
              <a:gd name="connsiteX2" fmla="*/ 6081 w 10000"/>
              <a:gd name="connsiteY2" fmla="*/ 574 h 9485"/>
              <a:gd name="connsiteX3" fmla="*/ 0 w 10000"/>
              <a:gd name="connsiteY3" fmla="*/ 8769 h 9485"/>
              <a:gd name="connsiteX4" fmla="*/ 534 w 10000"/>
              <a:gd name="connsiteY4" fmla="*/ 9485 h 9485"/>
              <a:gd name="connsiteX0" fmla="*/ 534 w 10000"/>
              <a:gd name="connsiteY0" fmla="*/ 10000 h 10000"/>
              <a:gd name="connsiteX1" fmla="*/ 9822 w 10000"/>
              <a:gd name="connsiteY1" fmla="*/ 2739 h 10000"/>
              <a:gd name="connsiteX2" fmla="*/ 6081 w 10000"/>
              <a:gd name="connsiteY2" fmla="*/ 605 h 10000"/>
              <a:gd name="connsiteX3" fmla="*/ 0 w 10000"/>
              <a:gd name="connsiteY3" fmla="*/ 9245 h 10000"/>
              <a:gd name="connsiteX4" fmla="*/ 534 w 10000"/>
              <a:gd name="connsiteY4" fmla="*/ 10000 h 10000"/>
              <a:gd name="connsiteX0" fmla="*/ 1896 w 11362"/>
              <a:gd name="connsiteY0" fmla="*/ 10000 h 10550"/>
              <a:gd name="connsiteX1" fmla="*/ 11184 w 11362"/>
              <a:gd name="connsiteY1" fmla="*/ 2739 h 10550"/>
              <a:gd name="connsiteX2" fmla="*/ 7443 w 11362"/>
              <a:gd name="connsiteY2" fmla="*/ 605 h 10550"/>
              <a:gd name="connsiteX3" fmla="*/ 283 w 11362"/>
              <a:gd name="connsiteY3" fmla="*/ 10099 h 10550"/>
              <a:gd name="connsiteX4" fmla="*/ 1362 w 11362"/>
              <a:gd name="connsiteY4" fmla="*/ 9245 h 10550"/>
              <a:gd name="connsiteX5" fmla="*/ 1896 w 11362"/>
              <a:gd name="connsiteY5" fmla="*/ 10000 h 10550"/>
              <a:gd name="connsiteX0" fmla="*/ 2010 w 11476"/>
              <a:gd name="connsiteY0" fmla="*/ 10000 h 10920"/>
              <a:gd name="connsiteX1" fmla="*/ 11298 w 11476"/>
              <a:gd name="connsiteY1" fmla="*/ 2739 h 10920"/>
              <a:gd name="connsiteX2" fmla="*/ 7557 w 11476"/>
              <a:gd name="connsiteY2" fmla="*/ 605 h 10920"/>
              <a:gd name="connsiteX3" fmla="*/ 397 w 11476"/>
              <a:gd name="connsiteY3" fmla="*/ 10099 h 10920"/>
              <a:gd name="connsiteX4" fmla="*/ 692 w 11476"/>
              <a:gd name="connsiteY4" fmla="*/ 10796 h 10920"/>
              <a:gd name="connsiteX5" fmla="*/ 2010 w 11476"/>
              <a:gd name="connsiteY5" fmla="*/ 10000 h 10920"/>
              <a:gd name="connsiteX0" fmla="*/ 2015 w 11481"/>
              <a:gd name="connsiteY0" fmla="*/ 10000 h 11106"/>
              <a:gd name="connsiteX1" fmla="*/ 11303 w 11481"/>
              <a:gd name="connsiteY1" fmla="*/ 2739 h 11106"/>
              <a:gd name="connsiteX2" fmla="*/ 7562 w 11481"/>
              <a:gd name="connsiteY2" fmla="*/ 605 h 11106"/>
              <a:gd name="connsiteX3" fmla="*/ 402 w 11481"/>
              <a:gd name="connsiteY3" fmla="*/ 10099 h 11106"/>
              <a:gd name="connsiteX4" fmla="*/ 2015 w 11481"/>
              <a:gd name="connsiteY4" fmla="*/ 10000 h 11106"/>
              <a:gd name="connsiteX0" fmla="*/ 2765 w 11349"/>
              <a:gd name="connsiteY0" fmla="*/ 9535 h 10932"/>
              <a:gd name="connsiteX1" fmla="*/ 11171 w 11349"/>
              <a:gd name="connsiteY1" fmla="*/ 2739 h 10932"/>
              <a:gd name="connsiteX2" fmla="*/ 7430 w 11349"/>
              <a:gd name="connsiteY2" fmla="*/ 605 h 10932"/>
              <a:gd name="connsiteX3" fmla="*/ 270 w 11349"/>
              <a:gd name="connsiteY3" fmla="*/ 10099 h 10932"/>
              <a:gd name="connsiteX4" fmla="*/ 2765 w 11349"/>
              <a:gd name="connsiteY4" fmla="*/ 9535 h 10932"/>
              <a:gd name="connsiteX0" fmla="*/ 2495 w 11079"/>
              <a:gd name="connsiteY0" fmla="*/ 9535 h 10099"/>
              <a:gd name="connsiteX1" fmla="*/ 10901 w 11079"/>
              <a:gd name="connsiteY1" fmla="*/ 2739 h 10099"/>
              <a:gd name="connsiteX2" fmla="*/ 7160 w 11079"/>
              <a:gd name="connsiteY2" fmla="*/ 605 h 10099"/>
              <a:gd name="connsiteX3" fmla="*/ 0 w 11079"/>
              <a:gd name="connsiteY3" fmla="*/ 10099 h 10099"/>
              <a:gd name="connsiteX4" fmla="*/ 2495 w 11079"/>
              <a:gd name="connsiteY4" fmla="*/ 9535 h 10099"/>
              <a:gd name="connsiteX0" fmla="*/ 2103 w 10687"/>
              <a:gd name="connsiteY0" fmla="*/ 9535 h 10409"/>
              <a:gd name="connsiteX1" fmla="*/ 10509 w 10687"/>
              <a:gd name="connsiteY1" fmla="*/ 2739 h 10409"/>
              <a:gd name="connsiteX2" fmla="*/ 6768 w 10687"/>
              <a:gd name="connsiteY2" fmla="*/ 605 h 10409"/>
              <a:gd name="connsiteX3" fmla="*/ 0 w 10687"/>
              <a:gd name="connsiteY3" fmla="*/ 10409 h 10409"/>
              <a:gd name="connsiteX4" fmla="*/ 2103 w 10687"/>
              <a:gd name="connsiteY4" fmla="*/ 9535 h 10409"/>
              <a:gd name="connsiteX0" fmla="*/ 1221 w 10687"/>
              <a:gd name="connsiteY0" fmla="*/ 10233 h 10409"/>
              <a:gd name="connsiteX1" fmla="*/ 10509 w 10687"/>
              <a:gd name="connsiteY1" fmla="*/ 2739 h 10409"/>
              <a:gd name="connsiteX2" fmla="*/ 6768 w 10687"/>
              <a:gd name="connsiteY2" fmla="*/ 605 h 10409"/>
              <a:gd name="connsiteX3" fmla="*/ 0 w 10687"/>
              <a:gd name="connsiteY3" fmla="*/ 10409 h 10409"/>
              <a:gd name="connsiteX4" fmla="*/ 1221 w 10687"/>
              <a:gd name="connsiteY4" fmla="*/ 10233 h 10409"/>
              <a:gd name="connsiteX0" fmla="*/ 1286 w 10752"/>
              <a:gd name="connsiteY0" fmla="*/ 10233 h 10409"/>
              <a:gd name="connsiteX1" fmla="*/ 10574 w 10752"/>
              <a:gd name="connsiteY1" fmla="*/ 2739 h 10409"/>
              <a:gd name="connsiteX2" fmla="*/ 6833 w 10752"/>
              <a:gd name="connsiteY2" fmla="*/ 605 h 10409"/>
              <a:gd name="connsiteX3" fmla="*/ 65 w 10752"/>
              <a:gd name="connsiteY3" fmla="*/ 10409 h 10409"/>
              <a:gd name="connsiteX4" fmla="*/ 1286 w 10752"/>
              <a:gd name="connsiteY4" fmla="*/ 10233 h 10409"/>
              <a:gd name="connsiteX0" fmla="*/ 1299 w 10765"/>
              <a:gd name="connsiteY0" fmla="*/ 10233 h 10409"/>
              <a:gd name="connsiteX1" fmla="*/ 10587 w 10765"/>
              <a:gd name="connsiteY1" fmla="*/ 2739 h 10409"/>
              <a:gd name="connsiteX2" fmla="*/ 6846 w 10765"/>
              <a:gd name="connsiteY2" fmla="*/ 605 h 10409"/>
              <a:gd name="connsiteX3" fmla="*/ 78 w 10765"/>
              <a:gd name="connsiteY3" fmla="*/ 10409 h 10409"/>
              <a:gd name="connsiteX4" fmla="*/ 1299 w 10765"/>
              <a:gd name="connsiteY4" fmla="*/ 10233 h 10409"/>
              <a:gd name="connsiteX0" fmla="*/ 1299 w 10746"/>
              <a:gd name="connsiteY0" fmla="*/ 9724 h 9900"/>
              <a:gd name="connsiteX1" fmla="*/ 10587 w 10746"/>
              <a:gd name="connsiteY1" fmla="*/ 2230 h 9900"/>
              <a:gd name="connsiteX2" fmla="*/ 6846 w 10746"/>
              <a:gd name="connsiteY2" fmla="*/ 96 h 9900"/>
              <a:gd name="connsiteX3" fmla="*/ 78 w 10746"/>
              <a:gd name="connsiteY3" fmla="*/ 9900 h 9900"/>
              <a:gd name="connsiteX4" fmla="*/ 1299 w 10746"/>
              <a:gd name="connsiteY4" fmla="*/ 9724 h 9900"/>
              <a:gd name="connsiteX0" fmla="*/ 1209 w 10002"/>
              <a:gd name="connsiteY0" fmla="*/ 9762 h 9940"/>
              <a:gd name="connsiteX1" fmla="*/ 9852 w 10002"/>
              <a:gd name="connsiteY1" fmla="*/ 2193 h 9940"/>
              <a:gd name="connsiteX2" fmla="*/ 6371 w 10002"/>
              <a:gd name="connsiteY2" fmla="*/ 37 h 9940"/>
              <a:gd name="connsiteX3" fmla="*/ 73 w 10002"/>
              <a:gd name="connsiteY3" fmla="*/ 9940 h 9940"/>
              <a:gd name="connsiteX4" fmla="*/ 1209 w 10002"/>
              <a:gd name="connsiteY4" fmla="*/ 9762 h 9940"/>
              <a:gd name="connsiteX0" fmla="*/ 1197 w 9072"/>
              <a:gd name="connsiteY0" fmla="*/ 10026 h 10205"/>
              <a:gd name="connsiteX1" fmla="*/ 8926 w 9072"/>
              <a:gd name="connsiteY1" fmla="*/ 3514 h 10205"/>
              <a:gd name="connsiteX2" fmla="*/ 6358 w 9072"/>
              <a:gd name="connsiteY2" fmla="*/ 242 h 10205"/>
              <a:gd name="connsiteX3" fmla="*/ 61 w 9072"/>
              <a:gd name="connsiteY3" fmla="*/ 10205 h 10205"/>
              <a:gd name="connsiteX4" fmla="*/ 1197 w 9072"/>
              <a:gd name="connsiteY4" fmla="*/ 10026 h 10205"/>
              <a:gd name="connsiteX0" fmla="*/ 1337 w 10168"/>
              <a:gd name="connsiteY0" fmla="*/ 9598 h 9773"/>
              <a:gd name="connsiteX1" fmla="*/ 9857 w 10168"/>
              <a:gd name="connsiteY1" fmla="*/ 3216 h 9773"/>
              <a:gd name="connsiteX2" fmla="*/ 7026 w 10168"/>
              <a:gd name="connsiteY2" fmla="*/ 10 h 9773"/>
              <a:gd name="connsiteX3" fmla="*/ 85 w 10168"/>
              <a:gd name="connsiteY3" fmla="*/ 9773 h 9773"/>
              <a:gd name="connsiteX4" fmla="*/ 1337 w 10168"/>
              <a:gd name="connsiteY4" fmla="*/ 9598 h 9773"/>
              <a:gd name="connsiteX0" fmla="*/ 1315 w 10000"/>
              <a:gd name="connsiteY0" fmla="*/ 9821 h 10000"/>
              <a:gd name="connsiteX1" fmla="*/ 9694 w 10000"/>
              <a:gd name="connsiteY1" fmla="*/ 3291 h 10000"/>
              <a:gd name="connsiteX2" fmla="*/ 6910 w 10000"/>
              <a:gd name="connsiteY2" fmla="*/ 10 h 10000"/>
              <a:gd name="connsiteX3" fmla="*/ 84 w 10000"/>
              <a:gd name="connsiteY3" fmla="*/ 10000 h 10000"/>
              <a:gd name="connsiteX4" fmla="*/ 1315 w 10000"/>
              <a:gd name="connsiteY4" fmla="*/ 9821 h 10000"/>
              <a:gd name="connsiteX0" fmla="*/ 1315 w 10128"/>
              <a:gd name="connsiteY0" fmla="*/ 9823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4" fmla="*/ 1315 w 10128"/>
              <a:gd name="connsiteY4" fmla="*/ 9823 h 10002"/>
              <a:gd name="connsiteX0" fmla="*/ 84 w 10128"/>
              <a:gd name="connsiteY0" fmla="*/ 10002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0" fmla="*/ 84 w 10128"/>
              <a:gd name="connsiteY0" fmla="*/ 10002 h 10002"/>
              <a:gd name="connsiteX1" fmla="*/ 9694 w 10128"/>
              <a:gd name="connsiteY1" fmla="*/ 3293 h 10002"/>
              <a:gd name="connsiteX2" fmla="*/ 6910 w 10128"/>
              <a:gd name="connsiteY2" fmla="*/ 12 h 10002"/>
              <a:gd name="connsiteX3" fmla="*/ 84 w 10128"/>
              <a:gd name="connsiteY3" fmla="*/ 10002 h 10002"/>
              <a:gd name="connsiteX0" fmla="*/ 84 w 9713"/>
              <a:gd name="connsiteY0" fmla="*/ 10007 h 10007"/>
              <a:gd name="connsiteX1" fmla="*/ 9694 w 9713"/>
              <a:gd name="connsiteY1" fmla="*/ 3298 h 10007"/>
              <a:gd name="connsiteX2" fmla="*/ 6910 w 9713"/>
              <a:gd name="connsiteY2" fmla="*/ 17 h 10007"/>
              <a:gd name="connsiteX3" fmla="*/ 84 w 9713"/>
              <a:gd name="connsiteY3" fmla="*/ 10007 h 10007"/>
              <a:gd name="connsiteX0" fmla="*/ 87 w 10001"/>
              <a:gd name="connsiteY0" fmla="*/ 10000 h 10042"/>
              <a:gd name="connsiteX1" fmla="*/ 9981 w 10001"/>
              <a:gd name="connsiteY1" fmla="*/ 3296 h 10042"/>
              <a:gd name="connsiteX2" fmla="*/ 7115 w 10001"/>
              <a:gd name="connsiteY2" fmla="*/ 17 h 10042"/>
              <a:gd name="connsiteX3" fmla="*/ 87 w 10001"/>
              <a:gd name="connsiteY3" fmla="*/ 10000 h 10042"/>
              <a:gd name="connsiteX0" fmla="*/ 87 w 10428"/>
              <a:gd name="connsiteY0" fmla="*/ 10000 h 10041"/>
              <a:gd name="connsiteX1" fmla="*/ 9981 w 10428"/>
              <a:gd name="connsiteY1" fmla="*/ 3296 h 10041"/>
              <a:gd name="connsiteX2" fmla="*/ 7115 w 10428"/>
              <a:gd name="connsiteY2" fmla="*/ 17 h 10041"/>
              <a:gd name="connsiteX3" fmla="*/ 87 w 10428"/>
              <a:gd name="connsiteY3" fmla="*/ 10000 h 10041"/>
              <a:gd name="connsiteX0" fmla="*/ 0 w 10341"/>
              <a:gd name="connsiteY0" fmla="*/ 10000 h 10041"/>
              <a:gd name="connsiteX1" fmla="*/ 9894 w 10341"/>
              <a:gd name="connsiteY1" fmla="*/ 3296 h 10041"/>
              <a:gd name="connsiteX2" fmla="*/ 7028 w 10341"/>
              <a:gd name="connsiteY2" fmla="*/ 17 h 10041"/>
              <a:gd name="connsiteX3" fmla="*/ 0 w 10341"/>
              <a:gd name="connsiteY3" fmla="*/ 10000 h 10041"/>
              <a:gd name="connsiteX0" fmla="*/ 0 w 10341"/>
              <a:gd name="connsiteY0" fmla="*/ 10000 h 10000"/>
              <a:gd name="connsiteX1" fmla="*/ 9894 w 10341"/>
              <a:gd name="connsiteY1" fmla="*/ 3296 h 10000"/>
              <a:gd name="connsiteX2" fmla="*/ 7028 w 10341"/>
              <a:gd name="connsiteY2" fmla="*/ 17 h 10000"/>
              <a:gd name="connsiteX3" fmla="*/ 0 w 10341"/>
              <a:gd name="connsiteY3" fmla="*/ 10000 h 10000"/>
              <a:gd name="connsiteX0" fmla="*/ 0 w 10341"/>
              <a:gd name="connsiteY0" fmla="*/ 10000 h 10000"/>
              <a:gd name="connsiteX1" fmla="*/ 9894 w 10341"/>
              <a:gd name="connsiteY1" fmla="*/ 3296 h 10000"/>
              <a:gd name="connsiteX2" fmla="*/ 7028 w 10341"/>
              <a:gd name="connsiteY2" fmla="*/ 17 h 10000"/>
              <a:gd name="connsiteX3" fmla="*/ 0 w 10341"/>
              <a:gd name="connsiteY3" fmla="*/ 10000 h 10000"/>
              <a:gd name="connsiteX0" fmla="*/ 0 w 10252"/>
              <a:gd name="connsiteY0" fmla="*/ 9210 h 9210"/>
              <a:gd name="connsiteX1" fmla="*/ 9894 w 10252"/>
              <a:gd name="connsiteY1" fmla="*/ 2506 h 9210"/>
              <a:gd name="connsiteX2" fmla="*/ 6417 w 10252"/>
              <a:gd name="connsiteY2" fmla="*/ 17 h 9210"/>
              <a:gd name="connsiteX3" fmla="*/ 0 w 10252"/>
              <a:gd name="connsiteY3" fmla="*/ 9210 h 9210"/>
              <a:gd name="connsiteX0" fmla="*/ 0 w 9735"/>
              <a:gd name="connsiteY0" fmla="*/ 10018 h 10018"/>
              <a:gd name="connsiteX1" fmla="*/ 9651 w 9735"/>
              <a:gd name="connsiteY1" fmla="*/ 2739 h 10018"/>
              <a:gd name="connsiteX2" fmla="*/ 6259 w 9735"/>
              <a:gd name="connsiteY2" fmla="*/ 36 h 10018"/>
              <a:gd name="connsiteX3" fmla="*/ 0 w 9735"/>
              <a:gd name="connsiteY3" fmla="*/ 10018 h 10018"/>
              <a:gd name="connsiteX0" fmla="*/ 0 w 8173"/>
              <a:gd name="connsiteY0" fmla="*/ 10229 h 10229"/>
              <a:gd name="connsiteX1" fmla="*/ 8078 w 8173"/>
              <a:gd name="connsiteY1" fmla="*/ 3904 h 10229"/>
              <a:gd name="connsiteX2" fmla="*/ 6429 w 8173"/>
              <a:gd name="connsiteY2" fmla="*/ 265 h 10229"/>
              <a:gd name="connsiteX3" fmla="*/ 0 w 8173"/>
              <a:gd name="connsiteY3" fmla="*/ 10229 h 10229"/>
              <a:gd name="connsiteX0" fmla="*/ 0 w 10973"/>
              <a:gd name="connsiteY0" fmla="*/ 11977 h 11977"/>
              <a:gd name="connsiteX1" fmla="*/ 9884 w 10973"/>
              <a:gd name="connsiteY1" fmla="*/ 5794 h 11977"/>
              <a:gd name="connsiteX2" fmla="*/ 9613 w 10973"/>
              <a:gd name="connsiteY2" fmla="*/ 145 h 11977"/>
              <a:gd name="connsiteX3" fmla="*/ 0 w 10973"/>
              <a:gd name="connsiteY3" fmla="*/ 11977 h 11977"/>
              <a:gd name="connsiteX0" fmla="*/ 0 w 10973"/>
              <a:gd name="connsiteY0" fmla="*/ 11977 h 11977"/>
              <a:gd name="connsiteX1" fmla="*/ 9884 w 10973"/>
              <a:gd name="connsiteY1" fmla="*/ 5794 h 11977"/>
              <a:gd name="connsiteX2" fmla="*/ 9613 w 10973"/>
              <a:gd name="connsiteY2" fmla="*/ 145 h 11977"/>
              <a:gd name="connsiteX3" fmla="*/ 0 w 10973"/>
              <a:gd name="connsiteY3" fmla="*/ 11977 h 11977"/>
              <a:gd name="connsiteX0" fmla="*/ 0 w 10775"/>
              <a:gd name="connsiteY0" fmla="*/ 11832 h 11832"/>
              <a:gd name="connsiteX1" fmla="*/ 9884 w 10775"/>
              <a:gd name="connsiteY1" fmla="*/ 5649 h 11832"/>
              <a:gd name="connsiteX2" fmla="*/ 9613 w 10775"/>
              <a:gd name="connsiteY2" fmla="*/ 0 h 11832"/>
              <a:gd name="connsiteX3" fmla="*/ 0 w 10775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  <a:gd name="connsiteX0" fmla="*/ 0 w 10363"/>
              <a:gd name="connsiteY0" fmla="*/ 11832 h 11832"/>
              <a:gd name="connsiteX1" fmla="*/ 9135 w 10363"/>
              <a:gd name="connsiteY1" fmla="*/ 6988 h 11832"/>
              <a:gd name="connsiteX2" fmla="*/ 9613 w 10363"/>
              <a:gd name="connsiteY2" fmla="*/ 0 h 11832"/>
              <a:gd name="connsiteX3" fmla="*/ 0 w 10363"/>
              <a:gd name="connsiteY3" fmla="*/ 11832 h 1183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10363" h="11832">
                <a:moveTo>
                  <a:pt x="0" y="11832"/>
                </a:moveTo>
                <a:cubicBezTo>
                  <a:pt x="4828" y="10905"/>
                  <a:pt x="7533" y="8960"/>
                  <a:pt x="9135" y="6988"/>
                </a:cubicBezTo>
                <a:cubicBezTo>
                  <a:pt x="10737" y="5016"/>
                  <a:pt x="10636" y="1898"/>
                  <a:pt x="9613" y="0"/>
                </a:cubicBezTo>
                <a:cubicBezTo>
                  <a:pt x="4222" y="2034"/>
                  <a:pt x="3286" y="7016"/>
                  <a:pt x="0" y="11832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8" name="Freeform 37"/>
          <xdr:cNvSpPr>
            <a:spLocks/>
          </xdr:cNvSpPr>
        </xdr:nvSpPr>
        <xdr:spPr bwMode="auto">
          <a:xfrm>
            <a:off x="1880380" y="1960138"/>
            <a:ext cx="313283" cy="218860"/>
          </a:xfrm>
          <a:custGeom>
            <a:avLst/>
            <a:gdLst>
              <a:gd name="T0" fmla="*/ 6 w 84"/>
              <a:gd name="T1" fmla="*/ 18 h 58"/>
              <a:gd name="T2" fmla="*/ 80 w 84"/>
              <a:gd name="T3" fmla="*/ 22 h 58"/>
              <a:gd name="T4" fmla="*/ 0 w 84"/>
              <a:gd name="T5" fmla="*/ 21 h 58"/>
              <a:gd name="T6" fmla="*/ 6 w 84"/>
              <a:gd name="T7" fmla="*/ 18 h 5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4" h="58">
                <a:moveTo>
                  <a:pt x="6" y="18"/>
                </a:moveTo>
                <a:cubicBezTo>
                  <a:pt x="18" y="19"/>
                  <a:pt x="84" y="0"/>
                  <a:pt x="80" y="22"/>
                </a:cubicBezTo>
                <a:cubicBezTo>
                  <a:pt x="72" y="58"/>
                  <a:pt x="12" y="28"/>
                  <a:pt x="0" y="21"/>
                </a:cubicBezTo>
                <a:lnTo>
                  <a:pt x="6" y="18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9" name="Freeform 38"/>
          <xdr:cNvSpPr>
            <a:spLocks/>
          </xdr:cNvSpPr>
        </xdr:nvSpPr>
        <xdr:spPr bwMode="auto">
          <a:xfrm rot="21299585">
            <a:off x="2084850" y="1392073"/>
            <a:ext cx="226619" cy="233236"/>
          </a:xfrm>
          <a:custGeom>
            <a:avLst/>
            <a:gdLst>
              <a:gd name="T0" fmla="*/ 4 w 123"/>
              <a:gd name="T1" fmla="*/ 82 h 89"/>
              <a:gd name="T2" fmla="*/ 70 w 123"/>
              <a:gd name="T3" fmla="*/ 7 h 89"/>
              <a:gd name="T4" fmla="*/ 0 w 123"/>
              <a:gd name="T5" fmla="*/ 89 h 89"/>
              <a:gd name="T6" fmla="*/ 4 w 123"/>
              <a:gd name="T7" fmla="*/ 82 h 89"/>
              <a:gd name="connsiteX0" fmla="*/ 1119 w 6958"/>
              <a:gd name="connsiteY0" fmla="*/ 5671 h 9315"/>
              <a:gd name="connsiteX1" fmla="*/ 5691 w 6958"/>
              <a:gd name="connsiteY1" fmla="*/ 102 h 9315"/>
              <a:gd name="connsiteX2" fmla="*/ 0 w 6958"/>
              <a:gd name="connsiteY2" fmla="*/ 9315 h 9315"/>
              <a:gd name="connsiteX3" fmla="*/ 1119 w 6958"/>
              <a:gd name="connsiteY3" fmla="*/ 5671 h 9315"/>
              <a:gd name="connsiteX0" fmla="*/ 213 w 8777"/>
              <a:gd name="connsiteY0" fmla="*/ 6087 h 8399"/>
              <a:gd name="connsiteX1" fmla="*/ 6784 w 8777"/>
              <a:gd name="connsiteY1" fmla="*/ 109 h 8399"/>
              <a:gd name="connsiteX2" fmla="*/ 0 w 8777"/>
              <a:gd name="connsiteY2" fmla="*/ 8399 h 8399"/>
              <a:gd name="connsiteX3" fmla="*/ 213 w 8777"/>
              <a:gd name="connsiteY3" fmla="*/ 6087 h 8399"/>
              <a:gd name="connsiteX0" fmla="*/ 1182 w 10000"/>
              <a:gd name="connsiteY0" fmla="*/ 6959 h 10005"/>
              <a:gd name="connsiteX1" fmla="*/ 7729 w 10000"/>
              <a:gd name="connsiteY1" fmla="*/ 135 h 10005"/>
              <a:gd name="connsiteX2" fmla="*/ 0 w 10000"/>
              <a:gd name="connsiteY2" fmla="*/ 10005 h 10005"/>
              <a:gd name="connsiteX3" fmla="*/ 1182 w 10000"/>
              <a:gd name="connsiteY3" fmla="*/ 6959 h 10005"/>
              <a:gd name="connsiteX0" fmla="*/ 0 w 10000"/>
              <a:gd name="connsiteY0" fmla="*/ 9870 h 9870"/>
              <a:gd name="connsiteX1" fmla="*/ 7729 w 10000"/>
              <a:gd name="connsiteY1" fmla="*/ 0 h 9870"/>
              <a:gd name="connsiteX2" fmla="*/ 0 w 10000"/>
              <a:gd name="connsiteY2" fmla="*/ 9870 h 9870"/>
              <a:gd name="connsiteX0" fmla="*/ 0 w 10000"/>
              <a:gd name="connsiteY0" fmla="*/ 10084 h 10084"/>
              <a:gd name="connsiteX1" fmla="*/ 7729 w 10000"/>
              <a:gd name="connsiteY1" fmla="*/ 84 h 10084"/>
              <a:gd name="connsiteX2" fmla="*/ 0 w 10000"/>
              <a:gd name="connsiteY2" fmla="*/ 10084 h 10084"/>
              <a:gd name="connsiteX0" fmla="*/ 0 w 10000"/>
              <a:gd name="connsiteY0" fmla="*/ 10000 h 10000"/>
              <a:gd name="connsiteX1" fmla="*/ 7729 w 10000"/>
              <a:gd name="connsiteY1" fmla="*/ 0 h 10000"/>
              <a:gd name="connsiteX2" fmla="*/ 0 w 10000"/>
              <a:gd name="connsiteY2" fmla="*/ 10000 h 10000"/>
              <a:gd name="connsiteX0" fmla="*/ 539 w 10539"/>
              <a:gd name="connsiteY0" fmla="*/ 10000 h 10000"/>
              <a:gd name="connsiteX1" fmla="*/ 8268 w 10539"/>
              <a:gd name="connsiteY1" fmla="*/ 0 h 10000"/>
              <a:gd name="connsiteX2" fmla="*/ 539 w 10539"/>
              <a:gd name="connsiteY2" fmla="*/ 10000 h 10000"/>
              <a:gd name="connsiteX0" fmla="*/ 539 w 10572"/>
              <a:gd name="connsiteY0" fmla="*/ 10000 h 10241"/>
              <a:gd name="connsiteX1" fmla="*/ 8268 w 10572"/>
              <a:gd name="connsiteY1" fmla="*/ 0 h 10241"/>
              <a:gd name="connsiteX2" fmla="*/ 539 w 10572"/>
              <a:gd name="connsiteY2" fmla="*/ 10000 h 10241"/>
              <a:gd name="connsiteX0" fmla="*/ 539 w 9200"/>
              <a:gd name="connsiteY0" fmla="*/ 10000 h 10447"/>
              <a:gd name="connsiteX1" fmla="*/ 8268 w 9200"/>
              <a:gd name="connsiteY1" fmla="*/ 0 h 10447"/>
              <a:gd name="connsiteX2" fmla="*/ 539 w 9200"/>
              <a:gd name="connsiteY2" fmla="*/ 10000 h 10447"/>
              <a:gd name="connsiteX0" fmla="*/ 586 w 10000"/>
              <a:gd name="connsiteY0" fmla="*/ 9146 h 9604"/>
              <a:gd name="connsiteX1" fmla="*/ 8987 w 10000"/>
              <a:gd name="connsiteY1" fmla="*/ 0 h 9604"/>
              <a:gd name="connsiteX2" fmla="*/ 586 w 10000"/>
              <a:gd name="connsiteY2" fmla="*/ 9146 h 9604"/>
              <a:gd name="connsiteX0" fmla="*/ 127 w 9541"/>
              <a:gd name="connsiteY0" fmla="*/ 9523 h 10000"/>
              <a:gd name="connsiteX1" fmla="*/ 8528 w 9541"/>
              <a:gd name="connsiteY1" fmla="*/ 0 h 10000"/>
              <a:gd name="connsiteX2" fmla="*/ 127 w 9541"/>
              <a:gd name="connsiteY2" fmla="*/ 9523 h 10000"/>
              <a:gd name="connsiteX0" fmla="*/ 133 w 10025"/>
              <a:gd name="connsiteY0" fmla="*/ 9523 h 9548"/>
              <a:gd name="connsiteX1" fmla="*/ 8938 w 10025"/>
              <a:gd name="connsiteY1" fmla="*/ 0 h 9548"/>
              <a:gd name="connsiteX2" fmla="*/ 133 w 10025"/>
              <a:gd name="connsiteY2" fmla="*/ 9523 h 9548"/>
              <a:gd name="connsiteX0" fmla="*/ 133 w 9950"/>
              <a:gd name="connsiteY0" fmla="*/ 9974 h 10368"/>
              <a:gd name="connsiteX1" fmla="*/ 8916 w 9950"/>
              <a:gd name="connsiteY1" fmla="*/ 0 h 10368"/>
              <a:gd name="connsiteX2" fmla="*/ 133 w 9950"/>
              <a:gd name="connsiteY2" fmla="*/ 9974 h 10368"/>
              <a:gd name="connsiteX0" fmla="*/ 134 w 9178"/>
              <a:gd name="connsiteY0" fmla="*/ 9620 h 10028"/>
              <a:gd name="connsiteX1" fmla="*/ 8961 w 9178"/>
              <a:gd name="connsiteY1" fmla="*/ 0 h 10028"/>
              <a:gd name="connsiteX2" fmla="*/ 134 w 9178"/>
              <a:gd name="connsiteY2" fmla="*/ 9620 h 10028"/>
              <a:gd name="connsiteX0" fmla="*/ 144 w 10052"/>
              <a:gd name="connsiteY0" fmla="*/ 8793 h 9267"/>
              <a:gd name="connsiteX1" fmla="*/ 9818 w 10052"/>
              <a:gd name="connsiteY1" fmla="*/ 0 h 9267"/>
              <a:gd name="connsiteX2" fmla="*/ 144 w 10052"/>
              <a:gd name="connsiteY2" fmla="*/ 8793 h 9267"/>
              <a:gd name="connsiteX0" fmla="*/ 282 w 10139"/>
              <a:gd name="connsiteY0" fmla="*/ 9489 h 10001"/>
              <a:gd name="connsiteX1" fmla="*/ 9906 w 10139"/>
              <a:gd name="connsiteY1" fmla="*/ 0 h 10001"/>
              <a:gd name="connsiteX2" fmla="*/ 282 w 10139"/>
              <a:gd name="connsiteY2" fmla="*/ 9489 h 10001"/>
              <a:gd name="connsiteX0" fmla="*/ 282 w 10095"/>
              <a:gd name="connsiteY0" fmla="*/ 9489 h 9715"/>
              <a:gd name="connsiteX1" fmla="*/ 9906 w 10095"/>
              <a:gd name="connsiteY1" fmla="*/ 0 h 9715"/>
              <a:gd name="connsiteX2" fmla="*/ 282 w 10095"/>
              <a:gd name="connsiteY2" fmla="*/ 9489 h 9715"/>
              <a:gd name="connsiteX0" fmla="*/ 249 w 9970"/>
              <a:gd name="connsiteY0" fmla="*/ 9767 h 10000"/>
              <a:gd name="connsiteX1" fmla="*/ 9783 w 9970"/>
              <a:gd name="connsiteY1" fmla="*/ 0 h 10000"/>
              <a:gd name="connsiteX2" fmla="*/ 249 w 9970"/>
              <a:gd name="connsiteY2" fmla="*/ 9767 h 10000"/>
              <a:gd name="connsiteX0" fmla="*/ 250 w 9812"/>
              <a:gd name="connsiteY0" fmla="*/ 9767 h 10126"/>
              <a:gd name="connsiteX1" fmla="*/ 9812 w 9812"/>
              <a:gd name="connsiteY1" fmla="*/ 0 h 10126"/>
              <a:gd name="connsiteX2" fmla="*/ 250 w 9812"/>
              <a:gd name="connsiteY2" fmla="*/ 9767 h 10126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9812" h="10126">
                <a:moveTo>
                  <a:pt x="250" y="9767"/>
                </a:moveTo>
                <a:cubicBezTo>
                  <a:pt x="-1439" y="2513"/>
                  <a:pt x="5874" y="3410"/>
                  <a:pt x="9812" y="0"/>
                </a:cubicBezTo>
                <a:cubicBezTo>
                  <a:pt x="8794" y="10306"/>
                  <a:pt x="2521" y="10769"/>
                  <a:pt x="250" y="97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0" name="Freeform 39"/>
          <xdr:cNvSpPr>
            <a:spLocks/>
          </xdr:cNvSpPr>
        </xdr:nvSpPr>
        <xdr:spPr bwMode="auto">
          <a:xfrm>
            <a:off x="2041768" y="1722390"/>
            <a:ext cx="227842" cy="209415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1" name="Freeform 40"/>
          <xdr:cNvSpPr>
            <a:spLocks/>
          </xdr:cNvSpPr>
        </xdr:nvSpPr>
        <xdr:spPr bwMode="auto">
          <a:xfrm>
            <a:off x="1641073" y="1692416"/>
            <a:ext cx="191840" cy="239390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2" name="Freeform 41"/>
          <xdr:cNvSpPr>
            <a:spLocks/>
          </xdr:cNvSpPr>
        </xdr:nvSpPr>
        <xdr:spPr bwMode="auto">
          <a:xfrm>
            <a:off x="1832913" y="1569641"/>
            <a:ext cx="189869" cy="228303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3" name="Freeform 43"/>
          <xdr:cNvSpPr>
            <a:spLocks/>
          </xdr:cNvSpPr>
        </xdr:nvSpPr>
        <xdr:spPr bwMode="auto">
          <a:xfrm>
            <a:off x="1504229" y="1349473"/>
            <a:ext cx="315254" cy="362166"/>
          </a:xfrm>
          <a:custGeom>
            <a:avLst/>
            <a:gdLst>
              <a:gd name="T0" fmla="*/ 16 w 83"/>
              <a:gd name="T1" fmla="*/ 84 h 96"/>
              <a:gd name="T2" fmla="*/ 47 w 83"/>
              <a:gd name="T3" fmla="*/ 19 h 96"/>
              <a:gd name="T4" fmla="*/ 1 w 83"/>
              <a:gd name="T5" fmla="*/ 91 h 96"/>
              <a:gd name="T6" fmla="*/ 16 w 83"/>
              <a:gd name="T7" fmla="*/ 84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3" h="96">
                <a:moveTo>
                  <a:pt x="16" y="84"/>
                </a:moveTo>
                <a:cubicBezTo>
                  <a:pt x="22" y="80"/>
                  <a:pt x="83" y="49"/>
                  <a:pt x="47" y="19"/>
                </a:cubicBezTo>
                <a:cubicBezTo>
                  <a:pt x="26" y="0"/>
                  <a:pt x="0" y="86"/>
                  <a:pt x="1" y="91"/>
                </a:cubicBezTo>
                <a:cubicBezTo>
                  <a:pt x="1" y="96"/>
                  <a:pt x="6" y="90"/>
                  <a:pt x="16" y="84"/>
                </a:cubicBez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4" name="Freeform 44"/>
          <xdr:cNvSpPr>
            <a:spLocks/>
          </xdr:cNvSpPr>
        </xdr:nvSpPr>
        <xdr:spPr bwMode="auto">
          <a:xfrm>
            <a:off x="1365764" y="657797"/>
            <a:ext cx="294296" cy="324388"/>
          </a:xfrm>
          <a:custGeom>
            <a:avLst/>
            <a:gdLst>
              <a:gd name="T0" fmla="*/ 13 w 79"/>
              <a:gd name="T1" fmla="*/ 77 h 86"/>
              <a:gd name="T2" fmla="*/ 33 w 79"/>
              <a:gd name="T3" fmla="*/ 13 h 86"/>
              <a:gd name="T4" fmla="*/ 21 w 79"/>
              <a:gd name="T5" fmla="*/ 86 h 86"/>
              <a:gd name="T6" fmla="*/ 13 w 79"/>
              <a:gd name="T7" fmla="*/ 77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9" h="86">
                <a:moveTo>
                  <a:pt x="13" y="77"/>
                </a:moveTo>
                <a:cubicBezTo>
                  <a:pt x="10" y="66"/>
                  <a:pt x="0" y="0"/>
                  <a:pt x="33" y="13"/>
                </a:cubicBezTo>
                <a:cubicBezTo>
                  <a:pt x="79" y="31"/>
                  <a:pt x="39" y="76"/>
                  <a:pt x="21" y="86"/>
                </a:cubicBezTo>
                <a:cubicBezTo>
                  <a:pt x="21" y="86"/>
                  <a:pt x="16" y="84"/>
                  <a:pt x="13" y="7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5" name="Freeform 45"/>
          <xdr:cNvSpPr>
            <a:spLocks/>
          </xdr:cNvSpPr>
        </xdr:nvSpPr>
        <xdr:spPr bwMode="auto">
          <a:xfrm rot="576951">
            <a:off x="1469168" y="1023662"/>
            <a:ext cx="237336" cy="266080"/>
          </a:xfrm>
          <a:custGeom>
            <a:avLst/>
            <a:gdLst>
              <a:gd name="T0" fmla="*/ 5 w 65"/>
              <a:gd name="T1" fmla="*/ 71 h 71"/>
              <a:gd name="T2" fmla="*/ 55 w 65"/>
              <a:gd name="T3" fmla="*/ 4 h 71"/>
              <a:gd name="T4" fmla="*/ 0 w 65"/>
              <a:gd name="T5" fmla="*/ 60 h 71"/>
              <a:gd name="T6" fmla="*/ 5 w 65"/>
              <a:gd name="T7" fmla="*/ 71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1">
                <a:moveTo>
                  <a:pt x="5" y="71"/>
                </a:moveTo>
                <a:cubicBezTo>
                  <a:pt x="20" y="52"/>
                  <a:pt x="65" y="41"/>
                  <a:pt x="55" y="4"/>
                </a:cubicBezTo>
                <a:cubicBezTo>
                  <a:pt x="5" y="0"/>
                  <a:pt x="2" y="22"/>
                  <a:pt x="0" y="60"/>
                </a:cubicBezTo>
                <a:lnTo>
                  <a:pt x="5" y="71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6" name="Freeform 46"/>
          <xdr:cNvSpPr>
            <a:spLocks/>
          </xdr:cNvSpPr>
        </xdr:nvSpPr>
        <xdr:spPr bwMode="auto">
          <a:xfrm>
            <a:off x="1126458" y="1353795"/>
            <a:ext cx="267786" cy="247192"/>
          </a:xfrm>
          <a:custGeom>
            <a:avLst/>
            <a:gdLst>
              <a:gd name="T0" fmla="*/ 69 w 72"/>
              <a:gd name="T1" fmla="*/ 30 h 66"/>
              <a:gd name="T2" fmla="*/ 5 w 72"/>
              <a:gd name="T3" fmla="*/ 4 h 66"/>
              <a:gd name="T4" fmla="*/ 72 w 72"/>
              <a:gd name="T5" fmla="*/ 32 h 66"/>
              <a:gd name="T6" fmla="*/ 69 w 72"/>
              <a:gd name="T7" fmla="*/ 3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66">
                <a:moveTo>
                  <a:pt x="69" y="30"/>
                </a:moveTo>
                <a:cubicBezTo>
                  <a:pt x="52" y="18"/>
                  <a:pt x="30" y="0"/>
                  <a:pt x="5" y="4"/>
                </a:cubicBezTo>
                <a:cubicBezTo>
                  <a:pt x="0" y="47"/>
                  <a:pt x="58" y="66"/>
                  <a:pt x="72" y="32"/>
                </a:cubicBezTo>
                <a:lnTo>
                  <a:pt x="69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7" name="Freeform 47"/>
          <xdr:cNvSpPr>
            <a:spLocks/>
          </xdr:cNvSpPr>
        </xdr:nvSpPr>
        <xdr:spPr bwMode="auto">
          <a:xfrm>
            <a:off x="1060004" y="867212"/>
            <a:ext cx="248799" cy="237748"/>
          </a:xfrm>
          <a:custGeom>
            <a:avLst/>
            <a:gdLst>
              <a:gd name="T0" fmla="*/ 67 w 68"/>
              <a:gd name="T1" fmla="*/ 48 h 62"/>
              <a:gd name="T2" fmla="*/ 8 w 68"/>
              <a:gd name="T3" fmla="*/ 5 h 62"/>
              <a:gd name="T4" fmla="*/ 66 w 68"/>
              <a:gd name="T5" fmla="*/ 62 h 62"/>
              <a:gd name="T6" fmla="*/ 67 w 68"/>
              <a:gd name="T7" fmla="*/ 48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62">
                <a:moveTo>
                  <a:pt x="67" y="48"/>
                </a:moveTo>
                <a:cubicBezTo>
                  <a:pt x="68" y="15"/>
                  <a:pt x="38" y="0"/>
                  <a:pt x="8" y="5"/>
                </a:cubicBezTo>
                <a:cubicBezTo>
                  <a:pt x="0" y="40"/>
                  <a:pt x="39" y="58"/>
                  <a:pt x="66" y="62"/>
                </a:cubicBezTo>
                <a:lnTo>
                  <a:pt x="67" y="48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8" name="Freeform 49"/>
          <xdr:cNvSpPr>
            <a:spLocks/>
          </xdr:cNvSpPr>
        </xdr:nvSpPr>
        <xdr:spPr bwMode="auto">
          <a:xfrm>
            <a:off x="1327790" y="998060"/>
            <a:ext cx="256323" cy="1256492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9" name="Freeform 50"/>
          <xdr:cNvSpPr>
            <a:spLocks/>
          </xdr:cNvSpPr>
        </xdr:nvSpPr>
        <xdr:spPr bwMode="auto">
          <a:xfrm rot="233535">
            <a:off x="1041017" y="892532"/>
            <a:ext cx="113921" cy="258278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0" name="Freeform 50"/>
          <xdr:cNvSpPr>
            <a:spLocks/>
          </xdr:cNvSpPr>
        </xdr:nvSpPr>
        <xdr:spPr bwMode="auto">
          <a:xfrm rot="21366465" flipH="1">
            <a:off x="2245881" y="1376192"/>
            <a:ext cx="87801" cy="216793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1" name="Freeform 49"/>
          <xdr:cNvSpPr>
            <a:spLocks/>
          </xdr:cNvSpPr>
        </xdr:nvSpPr>
        <xdr:spPr bwMode="auto">
          <a:xfrm rot="3574825">
            <a:off x="1751139" y="1578699"/>
            <a:ext cx="206530" cy="667032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3030" h="10205">
                <a:moveTo>
                  <a:pt x="13030" y="10205"/>
                </a:moveTo>
                <a:cubicBezTo>
                  <a:pt x="-844" y="9738"/>
                  <a:pt x="11133" y="1343"/>
                  <a:pt x="0" y="0"/>
                </a:cubicBezTo>
                <a:cubicBezTo>
                  <a:pt x="15687" y="1132"/>
                  <a:pt x="1171" y="9279"/>
                  <a:pt x="13030" y="1020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2" name="Freeform 49"/>
          <xdr:cNvSpPr>
            <a:spLocks/>
          </xdr:cNvSpPr>
        </xdr:nvSpPr>
        <xdr:spPr bwMode="auto">
          <a:xfrm rot="14946646">
            <a:off x="2264817" y="1848246"/>
            <a:ext cx="149399" cy="372906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1812" y="8181"/>
                  <a:pt x="13989" y="2696"/>
                  <a:pt x="0" y="0"/>
                </a:cubicBezTo>
                <a:cubicBezTo>
                  <a:pt x="14668" y="2474"/>
                  <a:pt x="5542" y="8279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3" name="Freeform 49"/>
          <xdr:cNvSpPr>
            <a:spLocks/>
          </xdr:cNvSpPr>
        </xdr:nvSpPr>
        <xdr:spPr bwMode="auto">
          <a:xfrm rot="4966314">
            <a:off x="3094678" y="1315999"/>
            <a:ext cx="257965" cy="1250579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4" name="Freeform 50"/>
          <xdr:cNvSpPr>
            <a:spLocks/>
          </xdr:cNvSpPr>
        </xdr:nvSpPr>
        <xdr:spPr bwMode="auto">
          <a:xfrm rot="20556234" flipH="1">
            <a:off x="4023136" y="1521482"/>
            <a:ext cx="104310" cy="183781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165" name="Group 164"/>
          <xdr:cNvGrpSpPr/>
        </xdr:nvGrpSpPr>
        <xdr:grpSpPr>
          <a:xfrm>
            <a:off x="2630065" y="1526251"/>
            <a:ext cx="369039" cy="355678"/>
            <a:chOff x="2767203" y="3610707"/>
            <a:chExt cx="369039" cy="346386"/>
          </a:xfrm>
        </xdr:grpSpPr>
        <xdr:grpSp>
          <xdr:nvGrpSpPr>
            <xdr:cNvPr id="188" name="Group 187"/>
            <xdr:cNvGrpSpPr/>
          </xdr:nvGrpSpPr>
          <xdr:grpSpPr>
            <a:xfrm>
              <a:off x="2767203" y="3610707"/>
              <a:ext cx="369039" cy="346386"/>
              <a:chOff x="2789505" y="3698987"/>
              <a:chExt cx="374615" cy="355679"/>
            </a:xfrm>
            <a:solidFill>
              <a:schemeClr val="accent6">
                <a:lumMod val="50000"/>
              </a:schemeClr>
            </a:solidFill>
          </xdr:grpSpPr>
          <xdr:sp macro="" textlink="">
            <xdr:nvSpPr>
              <xdr:cNvPr id="190" name="Freeform 10"/>
              <xdr:cNvSpPr>
                <a:spLocks/>
              </xdr:cNvSpPr>
            </xdr:nvSpPr>
            <xdr:spPr bwMode="auto">
              <a:xfrm rot="13383097">
                <a:off x="2886187" y="3707610"/>
                <a:ext cx="141782" cy="124442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6776"/>
                  <a:gd name="connsiteX1" fmla="*/ 7399 w 7772"/>
                  <a:gd name="connsiteY1" fmla="*/ 6279 h 6776"/>
                  <a:gd name="connsiteX2" fmla="*/ 225 w 7772"/>
                  <a:gd name="connsiteY2" fmla="*/ 0 h 6776"/>
                  <a:gd name="connsiteX3" fmla="*/ 769 w 7772"/>
                  <a:gd name="connsiteY3" fmla="*/ 1860 h 6776"/>
                  <a:gd name="connsiteX0" fmla="*/ 989 w 9888"/>
                  <a:gd name="connsiteY0" fmla="*/ 2745 h 11368"/>
                  <a:gd name="connsiteX1" fmla="*/ 9520 w 9888"/>
                  <a:gd name="connsiteY1" fmla="*/ 9267 h 11368"/>
                  <a:gd name="connsiteX2" fmla="*/ 290 w 9888"/>
                  <a:gd name="connsiteY2" fmla="*/ 0 h 11368"/>
                  <a:gd name="connsiteX3" fmla="*/ 989 w 9888"/>
                  <a:gd name="connsiteY3" fmla="*/ 2745 h 11368"/>
                  <a:gd name="connsiteX0" fmla="*/ 1401 w 10032"/>
                  <a:gd name="connsiteY0" fmla="*/ 4348 h 10151"/>
                  <a:gd name="connsiteX1" fmla="*/ 10029 w 10032"/>
                  <a:gd name="connsiteY1" fmla="*/ 10085 h 10151"/>
                  <a:gd name="connsiteX2" fmla="*/ 217 w 10032"/>
                  <a:gd name="connsiteY2" fmla="*/ 0 h 10151"/>
                  <a:gd name="connsiteX3" fmla="*/ 1401 w 10032"/>
                  <a:gd name="connsiteY3" fmla="*/ 4348 h 10151"/>
                  <a:gd name="connsiteX0" fmla="*/ 1401 w 10364"/>
                  <a:gd name="connsiteY0" fmla="*/ 4348 h 11792"/>
                  <a:gd name="connsiteX1" fmla="*/ 10029 w 10364"/>
                  <a:gd name="connsiteY1" fmla="*/ 10085 h 11792"/>
                  <a:gd name="connsiteX2" fmla="*/ 217 w 10364"/>
                  <a:gd name="connsiteY2" fmla="*/ 0 h 11792"/>
                  <a:gd name="connsiteX3" fmla="*/ 1401 w 10364"/>
                  <a:gd name="connsiteY3" fmla="*/ 4348 h 11792"/>
                  <a:gd name="connsiteX0" fmla="*/ 1633 w 9614"/>
                  <a:gd name="connsiteY0" fmla="*/ 4446 h 10741"/>
                  <a:gd name="connsiteX1" fmla="*/ 9234 w 9614"/>
                  <a:gd name="connsiteY1" fmla="*/ 8865 h 10741"/>
                  <a:gd name="connsiteX2" fmla="*/ 449 w 9614"/>
                  <a:gd name="connsiteY2" fmla="*/ 98 h 10741"/>
                  <a:gd name="connsiteX3" fmla="*/ 1633 w 9614"/>
                  <a:gd name="connsiteY3" fmla="*/ 4446 h 10741"/>
                  <a:gd name="connsiteX0" fmla="*/ 550 w 10390"/>
                  <a:gd name="connsiteY0" fmla="*/ 1588 h 8745"/>
                  <a:gd name="connsiteX1" fmla="*/ 10389 w 10390"/>
                  <a:gd name="connsiteY1" fmla="*/ 8742 h 8745"/>
                  <a:gd name="connsiteX2" fmla="*/ 1251 w 10390"/>
                  <a:gd name="connsiteY2" fmla="*/ 580 h 8745"/>
                  <a:gd name="connsiteX3" fmla="*/ 550 w 10390"/>
                  <a:gd name="connsiteY3" fmla="*/ 1588 h 8745"/>
                  <a:gd name="connsiteX0" fmla="*/ 529 w 10518"/>
                  <a:gd name="connsiteY0" fmla="*/ 1817 h 11145"/>
                  <a:gd name="connsiteX1" fmla="*/ 9999 w 10518"/>
                  <a:gd name="connsiteY1" fmla="*/ 9998 h 11145"/>
                  <a:gd name="connsiteX2" fmla="*/ 1204 w 10518"/>
                  <a:gd name="connsiteY2" fmla="*/ 664 h 11145"/>
                  <a:gd name="connsiteX3" fmla="*/ 529 w 10518"/>
                  <a:gd name="connsiteY3" fmla="*/ 1817 h 11145"/>
                  <a:gd name="connsiteX0" fmla="*/ 567 w 11206"/>
                  <a:gd name="connsiteY0" fmla="*/ 1920 h 12540"/>
                  <a:gd name="connsiteX1" fmla="*/ 10710 w 11206"/>
                  <a:gd name="connsiteY1" fmla="*/ 11488 h 12540"/>
                  <a:gd name="connsiteX2" fmla="*/ 1242 w 11206"/>
                  <a:gd name="connsiteY2" fmla="*/ 767 h 12540"/>
                  <a:gd name="connsiteX3" fmla="*/ 567 w 11206"/>
                  <a:gd name="connsiteY3" fmla="*/ 1920 h 1254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11206" h="12540">
                    <a:moveTo>
                      <a:pt x="567" y="1920"/>
                    </a:moveTo>
                    <a:cubicBezTo>
                      <a:pt x="993" y="3044"/>
                      <a:pt x="7810" y="16313"/>
                      <a:pt x="10710" y="11488"/>
                    </a:cubicBezTo>
                    <a:cubicBezTo>
                      <a:pt x="13610" y="6663"/>
                      <a:pt x="2932" y="2362"/>
                      <a:pt x="1242" y="767"/>
                    </a:cubicBezTo>
                    <a:cubicBezTo>
                      <a:pt x="-448" y="-828"/>
                      <a:pt x="-141" y="313"/>
                      <a:pt x="567" y="1920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1" name="Freeform 10"/>
              <xdr:cNvSpPr>
                <a:spLocks/>
              </xdr:cNvSpPr>
            </xdr:nvSpPr>
            <xdr:spPr bwMode="auto">
              <a:xfrm rot="16410178">
                <a:off x="2964223" y="3722946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2" name="Freeform 10"/>
              <xdr:cNvSpPr>
                <a:spLocks/>
              </xdr:cNvSpPr>
            </xdr:nvSpPr>
            <xdr:spPr bwMode="auto">
              <a:xfrm rot="11163762">
                <a:off x="2808648" y="3745171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3" name="Freeform 10"/>
              <xdr:cNvSpPr>
                <a:spLocks/>
              </xdr:cNvSpPr>
            </xdr:nvSpPr>
            <xdr:spPr bwMode="auto">
              <a:xfrm rot="19175370">
                <a:off x="2992194" y="3806737"/>
                <a:ext cx="171926" cy="106635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4" name="Freeform 10"/>
              <xdr:cNvSpPr>
                <a:spLocks/>
              </xdr:cNvSpPr>
            </xdr:nvSpPr>
            <xdr:spPr bwMode="auto">
              <a:xfrm rot="2771110">
                <a:off x="2920543" y="3921554"/>
                <a:ext cx="141782" cy="124442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6776"/>
                  <a:gd name="connsiteX1" fmla="*/ 7399 w 7772"/>
                  <a:gd name="connsiteY1" fmla="*/ 6279 h 6776"/>
                  <a:gd name="connsiteX2" fmla="*/ 225 w 7772"/>
                  <a:gd name="connsiteY2" fmla="*/ 0 h 6776"/>
                  <a:gd name="connsiteX3" fmla="*/ 769 w 7772"/>
                  <a:gd name="connsiteY3" fmla="*/ 1860 h 6776"/>
                  <a:gd name="connsiteX0" fmla="*/ 989 w 9888"/>
                  <a:gd name="connsiteY0" fmla="*/ 2745 h 11368"/>
                  <a:gd name="connsiteX1" fmla="*/ 9520 w 9888"/>
                  <a:gd name="connsiteY1" fmla="*/ 9267 h 11368"/>
                  <a:gd name="connsiteX2" fmla="*/ 290 w 9888"/>
                  <a:gd name="connsiteY2" fmla="*/ 0 h 11368"/>
                  <a:gd name="connsiteX3" fmla="*/ 989 w 9888"/>
                  <a:gd name="connsiteY3" fmla="*/ 2745 h 11368"/>
                  <a:gd name="connsiteX0" fmla="*/ 1401 w 10032"/>
                  <a:gd name="connsiteY0" fmla="*/ 4348 h 10151"/>
                  <a:gd name="connsiteX1" fmla="*/ 10029 w 10032"/>
                  <a:gd name="connsiteY1" fmla="*/ 10085 h 10151"/>
                  <a:gd name="connsiteX2" fmla="*/ 217 w 10032"/>
                  <a:gd name="connsiteY2" fmla="*/ 0 h 10151"/>
                  <a:gd name="connsiteX3" fmla="*/ 1401 w 10032"/>
                  <a:gd name="connsiteY3" fmla="*/ 4348 h 10151"/>
                  <a:gd name="connsiteX0" fmla="*/ 1401 w 10364"/>
                  <a:gd name="connsiteY0" fmla="*/ 4348 h 11792"/>
                  <a:gd name="connsiteX1" fmla="*/ 10029 w 10364"/>
                  <a:gd name="connsiteY1" fmla="*/ 10085 h 11792"/>
                  <a:gd name="connsiteX2" fmla="*/ 217 w 10364"/>
                  <a:gd name="connsiteY2" fmla="*/ 0 h 11792"/>
                  <a:gd name="connsiteX3" fmla="*/ 1401 w 10364"/>
                  <a:gd name="connsiteY3" fmla="*/ 4348 h 11792"/>
                  <a:gd name="connsiteX0" fmla="*/ 1633 w 9614"/>
                  <a:gd name="connsiteY0" fmla="*/ 4446 h 10741"/>
                  <a:gd name="connsiteX1" fmla="*/ 9234 w 9614"/>
                  <a:gd name="connsiteY1" fmla="*/ 8865 h 10741"/>
                  <a:gd name="connsiteX2" fmla="*/ 449 w 9614"/>
                  <a:gd name="connsiteY2" fmla="*/ 98 h 10741"/>
                  <a:gd name="connsiteX3" fmla="*/ 1633 w 9614"/>
                  <a:gd name="connsiteY3" fmla="*/ 4446 h 10741"/>
                  <a:gd name="connsiteX0" fmla="*/ 550 w 10390"/>
                  <a:gd name="connsiteY0" fmla="*/ 1588 h 8745"/>
                  <a:gd name="connsiteX1" fmla="*/ 10389 w 10390"/>
                  <a:gd name="connsiteY1" fmla="*/ 8742 h 8745"/>
                  <a:gd name="connsiteX2" fmla="*/ 1251 w 10390"/>
                  <a:gd name="connsiteY2" fmla="*/ 580 h 8745"/>
                  <a:gd name="connsiteX3" fmla="*/ 550 w 10390"/>
                  <a:gd name="connsiteY3" fmla="*/ 1588 h 8745"/>
                  <a:gd name="connsiteX0" fmla="*/ 529 w 10518"/>
                  <a:gd name="connsiteY0" fmla="*/ 1817 h 11145"/>
                  <a:gd name="connsiteX1" fmla="*/ 9999 w 10518"/>
                  <a:gd name="connsiteY1" fmla="*/ 9998 h 11145"/>
                  <a:gd name="connsiteX2" fmla="*/ 1204 w 10518"/>
                  <a:gd name="connsiteY2" fmla="*/ 664 h 11145"/>
                  <a:gd name="connsiteX3" fmla="*/ 529 w 10518"/>
                  <a:gd name="connsiteY3" fmla="*/ 1817 h 11145"/>
                  <a:gd name="connsiteX0" fmla="*/ 567 w 11206"/>
                  <a:gd name="connsiteY0" fmla="*/ 1920 h 12540"/>
                  <a:gd name="connsiteX1" fmla="*/ 10710 w 11206"/>
                  <a:gd name="connsiteY1" fmla="*/ 11488 h 12540"/>
                  <a:gd name="connsiteX2" fmla="*/ 1242 w 11206"/>
                  <a:gd name="connsiteY2" fmla="*/ 767 h 12540"/>
                  <a:gd name="connsiteX3" fmla="*/ 567 w 11206"/>
                  <a:gd name="connsiteY3" fmla="*/ 1920 h 1254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11206" h="12540">
                    <a:moveTo>
                      <a:pt x="567" y="1920"/>
                    </a:moveTo>
                    <a:cubicBezTo>
                      <a:pt x="993" y="3044"/>
                      <a:pt x="7810" y="16313"/>
                      <a:pt x="10710" y="11488"/>
                    </a:cubicBezTo>
                    <a:cubicBezTo>
                      <a:pt x="13610" y="6663"/>
                      <a:pt x="2932" y="2362"/>
                      <a:pt x="1242" y="767"/>
                    </a:cubicBezTo>
                    <a:cubicBezTo>
                      <a:pt x="-448" y="-828"/>
                      <a:pt x="-141" y="313"/>
                      <a:pt x="567" y="1920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5" name="Freeform 10"/>
              <xdr:cNvSpPr>
                <a:spLocks/>
              </xdr:cNvSpPr>
            </xdr:nvSpPr>
            <xdr:spPr bwMode="auto">
              <a:xfrm rot="5798191">
                <a:off x="2822109" y="3910860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6" name="Freeform 10"/>
              <xdr:cNvSpPr>
                <a:spLocks/>
              </xdr:cNvSpPr>
            </xdr:nvSpPr>
            <xdr:spPr bwMode="auto">
              <a:xfrm rot="551775">
                <a:off x="2978667" y="3897172"/>
                <a:ext cx="162892" cy="114973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  <xdr:sp macro="" textlink="">
            <xdr:nvSpPr>
              <xdr:cNvPr id="197" name="Freeform 10"/>
              <xdr:cNvSpPr>
                <a:spLocks/>
              </xdr:cNvSpPr>
            </xdr:nvSpPr>
            <xdr:spPr bwMode="auto">
              <a:xfrm rot="8563383">
                <a:off x="2789505" y="3833750"/>
                <a:ext cx="171926" cy="106635"/>
              </a:xfrm>
              <a:custGeom>
                <a:avLst/>
                <a:gdLst>
                  <a:gd name="T0" fmla="*/ 10 w 92"/>
                  <a:gd name="T1" fmla="*/ 16 h 86"/>
                  <a:gd name="T2" fmla="*/ 71 w 92"/>
                  <a:gd name="T3" fmla="*/ 54 h 86"/>
                  <a:gd name="T4" fmla="*/ 5 w 92"/>
                  <a:gd name="T5" fmla="*/ 0 h 86"/>
                  <a:gd name="T6" fmla="*/ 10 w 92"/>
                  <a:gd name="T7" fmla="*/ 16 h 86"/>
                  <a:gd name="connsiteX0" fmla="*/ 769 w 7772"/>
                  <a:gd name="connsiteY0" fmla="*/ 1860 h 7886"/>
                  <a:gd name="connsiteX1" fmla="*/ 7399 w 7772"/>
                  <a:gd name="connsiteY1" fmla="*/ 6279 h 7886"/>
                  <a:gd name="connsiteX2" fmla="*/ 225 w 7772"/>
                  <a:gd name="connsiteY2" fmla="*/ 0 h 7886"/>
                  <a:gd name="connsiteX3" fmla="*/ 769 w 7772"/>
                  <a:gd name="connsiteY3" fmla="*/ 1860 h 7886"/>
                  <a:gd name="connsiteX0" fmla="*/ 989 w 9520"/>
                  <a:gd name="connsiteY0" fmla="*/ 2359 h 10000"/>
                  <a:gd name="connsiteX1" fmla="*/ 9520 w 9520"/>
                  <a:gd name="connsiteY1" fmla="*/ 7962 h 10000"/>
                  <a:gd name="connsiteX2" fmla="*/ 290 w 9520"/>
                  <a:gd name="connsiteY2" fmla="*/ 0 h 10000"/>
                  <a:gd name="connsiteX3" fmla="*/ 989 w 9520"/>
                  <a:gd name="connsiteY3" fmla="*/ 2359 h 10000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</a:cxnLst>
                <a:rect l="l" t="t" r="r" b="b"/>
                <a:pathLst>
                  <a:path w="9520" h="10000">
                    <a:moveTo>
                      <a:pt x="989" y="2359"/>
                    </a:moveTo>
                    <a:cubicBezTo>
                      <a:pt x="1409" y="3391"/>
                      <a:pt x="6466" y="14475"/>
                      <a:pt x="9520" y="7962"/>
                    </a:cubicBezTo>
                    <a:cubicBezTo>
                      <a:pt x="9347" y="1848"/>
                      <a:pt x="989" y="0"/>
                      <a:pt x="290" y="0"/>
                    </a:cubicBezTo>
                    <a:cubicBezTo>
                      <a:pt x="-409" y="0"/>
                      <a:pt x="290" y="885"/>
                      <a:pt x="989" y="2359"/>
                    </a:cubicBezTo>
                    <a:close/>
                  </a:path>
                </a:pathLst>
              </a:custGeom>
              <a:solidFill>
                <a:schemeClr val="accent1">
                  <a:lumMod val="50000"/>
                </a:schemeClr>
              </a:solidFill>
              <a:ln>
                <a:noFill/>
              </a:ln>
            </xdr:spPr>
          </xdr:sp>
        </xdr:grpSp>
        <xdr:sp macro="" textlink="">
          <xdr:nvSpPr>
            <xdr:cNvPr id="189" name="Oval 188"/>
            <xdr:cNvSpPr/>
          </xdr:nvSpPr>
          <xdr:spPr>
            <a:xfrm>
              <a:off x="2912020" y="3742473"/>
              <a:ext cx="92903" cy="86391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66" name="Group 165"/>
          <xdr:cNvGrpSpPr/>
        </xdr:nvGrpSpPr>
        <xdr:grpSpPr>
          <a:xfrm>
            <a:off x="1685901" y="462273"/>
            <a:ext cx="932341" cy="904128"/>
            <a:chOff x="1682970" y="462273"/>
            <a:chExt cx="929358" cy="904128"/>
          </a:xfrm>
        </xdr:grpSpPr>
        <xdr:sp macro="" textlink="">
          <xdr:nvSpPr>
            <xdr:cNvPr id="177" name="Freeform 10"/>
            <xdr:cNvSpPr>
              <a:spLocks/>
            </xdr:cNvSpPr>
          </xdr:nvSpPr>
          <xdr:spPr bwMode="auto">
            <a:xfrm rot="16870863">
              <a:off x="2147065" y="597509"/>
              <a:ext cx="394582" cy="2743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8" name="Freeform 10"/>
            <xdr:cNvSpPr>
              <a:spLocks/>
            </xdr:cNvSpPr>
          </xdr:nvSpPr>
          <xdr:spPr bwMode="auto">
            <a:xfrm rot="4141195">
              <a:off x="1861200" y="971264"/>
              <a:ext cx="402144" cy="388129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9" name="Freeform 10"/>
            <xdr:cNvSpPr>
              <a:spLocks/>
            </xdr:cNvSpPr>
          </xdr:nvSpPr>
          <xdr:spPr bwMode="auto">
            <a:xfrm rot="18974380">
              <a:off x="2202061" y="731866"/>
              <a:ext cx="410267" cy="3025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0" name="Freeform 10"/>
            <xdr:cNvSpPr>
              <a:spLocks/>
            </xdr:cNvSpPr>
          </xdr:nvSpPr>
          <xdr:spPr bwMode="auto">
            <a:xfrm rot="14262739">
              <a:off x="1986299" y="474056"/>
              <a:ext cx="411126" cy="3875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1" name="Freeform 10"/>
            <xdr:cNvSpPr>
              <a:spLocks/>
            </xdr:cNvSpPr>
          </xdr:nvSpPr>
          <xdr:spPr bwMode="auto">
            <a:xfrm rot="13048214">
              <a:off x="1846000" y="514447"/>
              <a:ext cx="395241" cy="268843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  <a:gd name="connsiteX0" fmla="*/ 1039 w 10002"/>
                <a:gd name="connsiteY0" fmla="*/ 2359 h 9839"/>
                <a:gd name="connsiteX1" fmla="*/ 10000 w 10002"/>
                <a:gd name="connsiteY1" fmla="*/ 7962 h 9839"/>
                <a:gd name="connsiteX2" fmla="*/ 305 w 10002"/>
                <a:gd name="connsiteY2" fmla="*/ 0 h 9839"/>
                <a:gd name="connsiteX3" fmla="*/ 1039 w 10002"/>
                <a:gd name="connsiteY3" fmla="*/ 2359 h 9839"/>
                <a:gd name="connsiteX0" fmla="*/ 1039 w 10166"/>
                <a:gd name="connsiteY0" fmla="*/ 2398 h 9811"/>
                <a:gd name="connsiteX1" fmla="*/ 9998 w 10166"/>
                <a:gd name="connsiteY1" fmla="*/ 8092 h 9811"/>
                <a:gd name="connsiteX2" fmla="*/ 305 w 10166"/>
                <a:gd name="connsiteY2" fmla="*/ 0 h 9811"/>
                <a:gd name="connsiteX3" fmla="*/ 1039 w 10166"/>
                <a:gd name="connsiteY3" fmla="*/ 2398 h 981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166" h="9811">
                  <a:moveTo>
                    <a:pt x="1039" y="2398"/>
                  </a:moveTo>
                  <a:cubicBezTo>
                    <a:pt x="1480" y="3446"/>
                    <a:pt x="8376" y="13834"/>
                    <a:pt x="9998" y="8092"/>
                  </a:cubicBezTo>
                  <a:cubicBezTo>
                    <a:pt x="11620" y="2350"/>
                    <a:pt x="1039" y="0"/>
                    <a:pt x="305" y="0"/>
                  </a:cubicBezTo>
                  <a:cubicBezTo>
                    <a:pt x="-430" y="0"/>
                    <a:pt x="305" y="899"/>
                    <a:pt x="1039" y="2398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2" name="Freeform 10"/>
            <xdr:cNvSpPr>
              <a:spLocks/>
            </xdr:cNvSpPr>
          </xdr:nvSpPr>
          <xdr:spPr bwMode="auto">
            <a:xfrm rot="2209666">
              <a:off x="2017591" y="951081"/>
              <a:ext cx="391726" cy="37510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3" name="Freeform 10"/>
            <xdr:cNvSpPr>
              <a:spLocks/>
            </xdr:cNvSpPr>
          </xdr:nvSpPr>
          <xdr:spPr bwMode="auto">
            <a:xfrm rot="6521744">
              <a:off x="1717906" y="947204"/>
              <a:ext cx="394582" cy="274360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4" name="Freeform 10"/>
            <xdr:cNvSpPr>
              <a:spLocks/>
            </xdr:cNvSpPr>
          </xdr:nvSpPr>
          <xdr:spPr bwMode="auto">
            <a:xfrm>
              <a:off x="2160717" y="920009"/>
              <a:ext cx="388710" cy="278506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5" name="Freeform 10"/>
            <xdr:cNvSpPr>
              <a:spLocks/>
            </xdr:cNvSpPr>
          </xdr:nvSpPr>
          <xdr:spPr bwMode="auto">
            <a:xfrm rot="8250736">
              <a:off x="1682970" y="757239"/>
              <a:ext cx="392762" cy="325089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86" name="Freeform 10"/>
            <xdr:cNvSpPr>
              <a:spLocks/>
            </xdr:cNvSpPr>
          </xdr:nvSpPr>
          <xdr:spPr bwMode="auto">
            <a:xfrm rot="9975075">
              <a:off x="1727710" y="567516"/>
              <a:ext cx="387560" cy="411126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87" name="Oval 186"/>
            <xdr:cNvSpPr/>
          </xdr:nvSpPr>
          <xdr:spPr>
            <a:xfrm rot="19517674">
              <a:off x="2027091" y="787783"/>
              <a:ext cx="225840" cy="246949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grpSp>
        <xdr:nvGrpSpPr>
          <xdr:cNvPr id="167" name="Group 166"/>
          <xdr:cNvGrpSpPr/>
        </xdr:nvGrpSpPr>
        <xdr:grpSpPr>
          <a:xfrm>
            <a:off x="1031577" y="1717687"/>
            <a:ext cx="363934" cy="331618"/>
            <a:chOff x="5766882" y="1888482"/>
            <a:chExt cx="363934" cy="328710"/>
          </a:xfrm>
        </xdr:grpSpPr>
        <xdr:sp macro="" textlink="">
          <xdr:nvSpPr>
            <xdr:cNvPr id="168" name="Freeform 10"/>
            <xdr:cNvSpPr>
              <a:spLocks/>
            </xdr:cNvSpPr>
          </xdr:nvSpPr>
          <xdr:spPr bwMode="auto">
            <a:xfrm rot="13383097">
              <a:off x="5860582" y="1888482"/>
              <a:ext cx="163343" cy="158765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69" name="Freeform 10"/>
            <xdr:cNvSpPr>
              <a:spLocks/>
            </xdr:cNvSpPr>
          </xdr:nvSpPr>
          <xdr:spPr bwMode="auto">
            <a:xfrm rot="16410178">
              <a:off x="5942204" y="1918313"/>
              <a:ext cx="141814" cy="11515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0" name="Freeform 10"/>
            <xdr:cNvSpPr>
              <a:spLocks/>
            </xdr:cNvSpPr>
          </xdr:nvSpPr>
          <xdr:spPr bwMode="auto">
            <a:xfrm rot="11163762">
              <a:off x="5809660" y="1912113"/>
              <a:ext cx="141507" cy="12755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1" name="Freeform 10"/>
            <xdr:cNvSpPr>
              <a:spLocks/>
            </xdr:cNvSpPr>
          </xdr:nvSpPr>
          <xdr:spPr bwMode="auto">
            <a:xfrm rot="19175370">
              <a:off x="5962998" y="1979382"/>
              <a:ext cx="167818" cy="1090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2" name="Freeform 10"/>
            <xdr:cNvSpPr>
              <a:spLocks/>
            </xdr:cNvSpPr>
          </xdr:nvSpPr>
          <xdr:spPr bwMode="auto">
            <a:xfrm rot="2771110">
              <a:off x="5854580" y="2035813"/>
              <a:ext cx="200150" cy="16260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3" name="Freeform 10"/>
            <xdr:cNvSpPr>
              <a:spLocks/>
            </xdr:cNvSpPr>
          </xdr:nvSpPr>
          <xdr:spPr bwMode="auto">
            <a:xfrm rot="5798191">
              <a:off x="5799694" y="2057290"/>
              <a:ext cx="160570" cy="11761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4" name="Freeform 10"/>
            <xdr:cNvSpPr>
              <a:spLocks/>
            </xdr:cNvSpPr>
          </xdr:nvSpPr>
          <xdr:spPr bwMode="auto">
            <a:xfrm>
              <a:off x="5941599" y="2044458"/>
              <a:ext cx="166035" cy="12229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175" name="Freeform 10"/>
            <xdr:cNvSpPr>
              <a:spLocks/>
            </xdr:cNvSpPr>
          </xdr:nvSpPr>
          <xdr:spPr bwMode="auto">
            <a:xfrm rot="8563383">
              <a:off x="5766882" y="1976438"/>
              <a:ext cx="166744" cy="13863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176" name="Oval 175"/>
            <xdr:cNvSpPr/>
          </xdr:nvSpPr>
          <xdr:spPr>
            <a:xfrm>
              <a:off x="5908473" y="2000942"/>
              <a:ext cx="85910" cy="81044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42331</xdr:colOff>
      <xdr:row>0</xdr:row>
      <xdr:rowOff>144198</xdr:rowOff>
    </xdr:from>
    <xdr:to>
      <xdr:col>15</xdr:col>
      <xdr:colOff>39687</xdr:colOff>
      <xdr:row>1</xdr:row>
      <xdr:rowOff>547688</xdr:rowOff>
    </xdr:to>
    <xdr:sp macro="" textlink="">
      <xdr:nvSpPr>
        <xdr:cNvPr id="45" name="TaskListNote" descr="Select your preferred month in cell I9 and year in cell N9 to automatically update the calendar. Complete and incomplete tasks are highlighted on the corresponding monthly calendar." title="Calendar instructions"/>
        <xdr:cNvSpPr txBox="1"/>
      </xdr:nvSpPr>
      <xdr:spPr>
        <a:xfrm>
          <a:off x="8635998" y="144198"/>
          <a:ext cx="3849689" cy="5834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r>
            <a:rPr lang="en-US" sz="1000" i="1">
              <a:solidFill>
                <a:schemeClr val="accent3"/>
              </a:solidFill>
            </a:rPr>
            <a:t>Select your preferred month in cell I9 and year in cell N9 to automatically</a:t>
          </a:r>
          <a:r>
            <a:rPr lang="en-US" sz="1000" i="1" baseline="0">
              <a:solidFill>
                <a:schemeClr val="accent3"/>
              </a:solidFill>
            </a:rPr>
            <a:t> update the calendar</a:t>
          </a:r>
          <a:r>
            <a:rPr lang="en-US" sz="1000" i="1">
              <a:solidFill>
                <a:schemeClr val="accent3"/>
              </a:solidFill>
            </a:rPr>
            <a:t>. Complete and incomplete tasks are highlighted</a:t>
          </a:r>
          <a:r>
            <a:rPr lang="en-US" sz="1000" i="1" baseline="0">
              <a:solidFill>
                <a:schemeClr val="accent3"/>
              </a:solidFill>
            </a:rPr>
            <a:t> on the corresponding monthly calendar.</a:t>
          </a:r>
          <a:endParaRPr lang="en-US" sz="1000" i="1">
            <a:solidFill>
              <a:schemeClr val="accent3"/>
            </a:solidFill>
          </a:endParaRPr>
        </a:p>
      </xdr:txBody>
    </xdr:sp>
    <xdr:clientData fPrintsWithSheet="0"/>
  </xdr:twoCellAnchor>
  <xdr:twoCellAnchor editAs="oneCell">
    <xdr:from>
      <xdr:col>1</xdr:col>
      <xdr:colOff>37041</xdr:colOff>
      <xdr:row>0</xdr:row>
      <xdr:rowOff>150812</xdr:rowOff>
    </xdr:from>
    <xdr:to>
      <xdr:col>2</xdr:col>
      <xdr:colOff>113771</xdr:colOff>
      <xdr:row>3</xdr:row>
      <xdr:rowOff>102637</xdr:rowOff>
    </xdr:to>
    <xdr:grpSp>
      <xdr:nvGrpSpPr>
        <xdr:cNvPr id="3" name="Task List Artwork" descr="One large and one small flower growing on a vine" title="Task List artwork"/>
        <xdr:cNvGrpSpPr>
          <a:grpSpLocks noChangeAspect="1"/>
        </xdr:cNvGrpSpPr>
      </xdr:nvGrpSpPr>
      <xdr:grpSpPr>
        <a:xfrm>
          <a:off x="216958" y="150812"/>
          <a:ext cx="1653646" cy="978408"/>
          <a:chOff x="5814987" y="1961337"/>
          <a:chExt cx="2292738" cy="1640638"/>
        </a:xfrm>
      </xdr:grpSpPr>
      <xdr:sp macro="" textlink="">
        <xdr:nvSpPr>
          <xdr:cNvPr id="4" name="Freeform 33"/>
          <xdr:cNvSpPr>
            <a:spLocks/>
          </xdr:cNvSpPr>
        </xdr:nvSpPr>
        <xdr:spPr bwMode="auto">
          <a:xfrm rot="5400000">
            <a:off x="6783137" y="1996403"/>
            <a:ext cx="271046" cy="200913"/>
          </a:xfrm>
          <a:custGeom>
            <a:avLst/>
            <a:gdLst>
              <a:gd name="T0" fmla="*/ 2 w 72"/>
              <a:gd name="T1" fmla="*/ 30 h 55"/>
              <a:gd name="T2" fmla="*/ 72 w 72"/>
              <a:gd name="T3" fmla="*/ 18 h 55"/>
              <a:gd name="T4" fmla="*/ 0 w 72"/>
              <a:gd name="T5" fmla="*/ 35 h 55"/>
              <a:gd name="T6" fmla="*/ 2 w 72"/>
              <a:gd name="T7" fmla="*/ 3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55">
                <a:moveTo>
                  <a:pt x="2" y="30"/>
                </a:moveTo>
                <a:cubicBezTo>
                  <a:pt x="17" y="0"/>
                  <a:pt x="47" y="1"/>
                  <a:pt x="72" y="18"/>
                </a:cubicBezTo>
                <a:cubicBezTo>
                  <a:pt x="64" y="55"/>
                  <a:pt x="28" y="52"/>
                  <a:pt x="0" y="35"/>
                </a:cubicBezTo>
                <a:lnTo>
                  <a:pt x="2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" name="Freeform 43"/>
          <xdr:cNvSpPr>
            <a:spLocks/>
          </xdr:cNvSpPr>
        </xdr:nvSpPr>
        <xdr:spPr bwMode="auto">
          <a:xfrm rot="679605">
            <a:off x="7039142" y="2724241"/>
            <a:ext cx="315802" cy="364691"/>
          </a:xfrm>
          <a:custGeom>
            <a:avLst/>
            <a:gdLst>
              <a:gd name="T0" fmla="*/ 16 w 83"/>
              <a:gd name="T1" fmla="*/ 84 h 96"/>
              <a:gd name="T2" fmla="*/ 47 w 83"/>
              <a:gd name="T3" fmla="*/ 19 h 96"/>
              <a:gd name="T4" fmla="*/ 1 w 83"/>
              <a:gd name="T5" fmla="*/ 91 h 96"/>
              <a:gd name="T6" fmla="*/ 16 w 83"/>
              <a:gd name="T7" fmla="*/ 84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3" h="96">
                <a:moveTo>
                  <a:pt x="16" y="84"/>
                </a:moveTo>
                <a:cubicBezTo>
                  <a:pt x="22" y="80"/>
                  <a:pt x="83" y="49"/>
                  <a:pt x="47" y="19"/>
                </a:cubicBezTo>
                <a:cubicBezTo>
                  <a:pt x="26" y="0"/>
                  <a:pt x="0" y="86"/>
                  <a:pt x="1" y="91"/>
                </a:cubicBezTo>
                <a:cubicBezTo>
                  <a:pt x="1" y="96"/>
                  <a:pt x="6" y="90"/>
                  <a:pt x="16" y="8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" name="Freeform 44"/>
          <xdr:cNvSpPr>
            <a:spLocks/>
          </xdr:cNvSpPr>
        </xdr:nvSpPr>
        <xdr:spPr bwMode="auto">
          <a:xfrm rot="1768992">
            <a:off x="7048240" y="2105797"/>
            <a:ext cx="193426" cy="259169"/>
          </a:xfrm>
          <a:custGeom>
            <a:avLst/>
            <a:gdLst>
              <a:gd name="T0" fmla="*/ 13 w 79"/>
              <a:gd name="T1" fmla="*/ 77 h 86"/>
              <a:gd name="T2" fmla="*/ 33 w 79"/>
              <a:gd name="T3" fmla="*/ 13 h 86"/>
              <a:gd name="T4" fmla="*/ 21 w 79"/>
              <a:gd name="T5" fmla="*/ 86 h 86"/>
              <a:gd name="T6" fmla="*/ 13 w 79"/>
              <a:gd name="T7" fmla="*/ 77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9" h="86">
                <a:moveTo>
                  <a:pt x="13" y="77"/>
                </a:moveTo>
                <a:cubicBezTo>
                  <a:pt x="10" y="66"/>
                  <a:pt x="0" y="0"/>
                  <a:pt x="33" y="13"/>
                </a:cubicBezTo>
                <a:cubicBezTo>
                  <a:pt x="79" y="31"/>
                  <a:pt x="39" y="76"/>
                  <a:pt x="21" y="86"/>
                </a:cubicBezTo>
                <a:cubicBezTo>
                  <a:pt x="21" y="86"/>
                  <a:pt x="16" y="84"/>
                  <a:pt x="13" y="7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7" name="Freeform 45"/>
          <xdr:cNvSpPr>
            <a:spLocks/>
          </xdr:cNvSpPr>
        </xdr:nvSpPr>
        <xdr:spPr bwMode="auto">
          <a:xfrm rot="1256556">
            <a:off x="7125434" y="2309817"/>
            <a:ext cx="189457" cy="250078"/>
          </a:xfrm>
          <a:custGeom>
            <a:avLst/>
            <a:gdLst>
              <a:gd name="T0" fmla="*/ 5 w 65"/>
              <a:gd name="T1" fmla="*/ 71 h 71"/>
              <a:gd name="T2" fmla="*/ 55 w 65"/>
              <a:gd name="T3" fmla="*/ 4 h 71"/>
              <a:gd name="T4" fmla="*/ 0 w 65"/>
              <a:gd name="T5" fmla="*/ 60 h 71"/>
              <a:gd name="T6" fmla="*/ 5 w 65"/>
              <a:gd name="T7" fmla="*/ 71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1">
                <a:moveTo>
                  <a:pt x="5" y="71"/>
                </a:moveTo>
                <a:cubicBezTo>
                  <a:pt x="20" y="52"/>
                  <a:pt x="65" y="41"/>
                  <a:pt x="55" y="4"/>
                </a:cubicBezTo>
                <a:cubicBezTo>
                  <a:pt x="5" y="0"/>
                  <a:pt x="2" y="22"/>
                  <a:pt x="0" y="60"/>
                </a:cubicBezTo>
                <a:lnTo>
                  <a:pt x="5" y="71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8" name="Freeform 46"/>
          <xdr:cNvSpPr>
            <a:spLocks/>
          </xdr:cNvSpPr>
        </xdr:nvSpPr>
        <xdr:spPr bwMode="auto">
          <a:xfrm rot="679605">
            <a:off x="6677737" y="2646403"/>
            <a:ext cx="270070" cy="250612"/>
          </a:xfrm>
          <a:custGeom>
            <a:avLst/>
            <a:gdLst>
              <a:gd name="T0" fmla="*/ 69 w 72"/>
              <a:gd name="T1" fmla="*/ 30 h 66"/>
              <a:gd name="T2" fmla="*/ 5 w 72"/>
              <a:gd name="T3" fmla="*/ 4 h 66"/>
              <a:gd name="T4" fmla="*/ 72 w 72"/>
              <a:gd name="T5" fmla="*/ 32 h 66"/>
              <a:gd name="T6" fmla="*/ 69 w 72"/>
              <a:gd name="T7" fmla="*/ 3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66">
                <a:moveTo>
                  <a:pt x="69" y="30"/>
                </a:moveTo>
                <a:cubicBezTo>
                  <a:pt x="52" y="18"/>
                  <a:pt x="30" y="0"/>
                  <a:pt x="5" y="4"/>
                </a:cubicBezTo>
                <a:cubicBezTo>
                  <a:pt x="0" y="47"/>
                  <a:pt x="58" y="66"/>
                  <a:pt x="72" y="32"/>
                </a:cubicBezTo>
                <a:lnTo>
                  <a:pt x="69" y="30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9" name="Freeform 47"/>
          <xdr:cNvSpPr>
            <a:spLocks/>
          </xdr:cNvSpPr>
        </xdr:nvSpPr>
        <xdr:spPr bwMode="auto">
          <a:xfrm rot="20694217">
            <a:off x="6697709" y="2289462"/>
            <a:ext cx="251144" cy="246585"/>
          </a:xfrm>
          <a:custGeom>
            <a:avLst/>
            <a:gdLst>
              <a:gd name="T0" fmla="*/ 67 w 68"/>
              <a:gd name="T1" fmla="*/ 48 h 62"/>
              <a:gd name="T2" fmla="*/ 8 w 68"/>
              <a:gd name="T3" fmla="*/ 5 h 62"/>
              <a:gd name="T4" fmla="*/ 66 w 68"/>
              <a:gd name="T5" fmla="*/ 62 h 62"/>
              <a:gd name="T6" fmla="*/ 67 w 68"/>
              <a:gd name="T7" fmla="*/ 48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62">
                <a:moveTo>
                  <a:pt x="67" y="48"/>
                </a:moveTo>
                <a:cubicBezTo>
                  <a:pt x="68" y="15"/>
                  <a:pt x="38" y="0"/>
                  <a:pt x="8" y="5"/>
                </a:cubicBezTo>
                <a:cubicBezTo>
                  <a:pt x="0" y="40"/>
                  <a:pt x="39" y="58"/>
                  <a:pt x="66" y="62"/>
                </a:cubicBezTo>
                <a:lnTo>
                  <a:pt x="67" y="48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" name="Freeform 49"/>
          <xdr:cNvSpPr>
            <a:spLocks/>
          </xdr:cNvSpPr>
        </xdr:nvSpPr>
        <xdr:spPr bwMode="auto">
          <a:xfrm rot="679605">
            <a:off x="6848378" y="2317858"/>
            <a:ext cx="255502" cy="1284117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1" name="Freeform 39"/>
          <xdr:cNvSpPr>
            <a:spLocks/>
          </xdr:cNvSpPr>
        </xdr:nvSpPr>
        <xdr:spPr bwMode="auto">
          <a:xfrm rot="21312135">
            <a:off x="7396397" y="3063794"/>
            <a:ext cx="228079" cy="213494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2" name="Freeform 40"/>
          <xdr:cNvSpPr>
            <a:spLocks/>
          </xdr:cNvSpPr>
        </xdr:nvSpPr>
        <xdr:spPr bwMode="auto">
          <a:xfrm rot="21312135">
            <a:off x="6992348" y="3068753"/>
            <a:ext cx="193630" cy="248630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3" name="Freeform 41"/>
          <xdr:cNvSpPr>
            <a:spLocks/>
          </xdr:cNvSpPr>
        </xdr:nvSpPr>
        <xdr:spPr bwMode="auto">
          <a:xfrm rot="21312135">
            <a:off x="7174506" y="2931313"/>
            <a:ext cx="191624" cy="232268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4" name="Freeform 49"/>
          <xdr:cNvSpPr>
            <a:spLocks/>
          </xdr:cNvSpPr>
        </xdr:nvSpPr>
        <xdr:spPr bwMode="auto">
          <a:xfrm rot="3286960">
            <a:off x="7110172" y="2949742"/>
            <a:ext cx="210626" cy="670873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3030" h="10205">
                <a:moveTo>
                  <a:pt x="13030" y="10205"/>
                </a:moveTo>
                <a:cubicBezTo>
                  <a:pt x="-844" y="9738"/>
                  <a:pt x="11133" y="1343"/>
                  <a:pt x="0" y="0"/>
                </a:cubicBezTo>
                <a:cubicBezTo>
                  <a:pt x="15687" y="1132"/>
                  <a:pt x="1171" y="9279"/>
                  <a:pt x="13030" y="1020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5" name="Freeform 39"/>
          <xdr:cNvSpPr>
            <a:spLocks/>
          </xdr:cNvSpPr>
        </xdr:nvSpPr>
        <xdr:spPr bwMode="auto">
          <a:xfrm rot="20774483" flipH="1" flipV="1">
            <a:off x="7850821" y="3202632"/>
            <a:ext cx="198672" cy="226525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6" name="Freeform 40"/>
          <xdr:cNvSpPr>
            <a:spLocks/>
          </xdr:cNvSpPr>
        </xdr:nvSpPr>
        <xdr:spPr bwMode="auto">
          <a:xfrm rot="1589944" flipH="1" flipV="1">
            <a:off x="7701862" y="3027781"/>
            <a:ext cx="214394" cy="263836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7" name="Freeform 41"/>
          <xdr:cNvSpPr>
            <a:spLocks/>
          </xdr:cNvSpPr>
        </xdr:nvSpPr>
        <xdr:spPr bwMode="auto">
          <a:xfrm rot="7925879" flipH="1" flipV="1">
            <a:off x="7927931" y="3400303"/>
            <a:ext cx="161417" cy="198170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8" name="Freeform 49"/>
          <xdr:cNvSpPr>
            <a:spLocks/>
          </xdr:cNvSpPr>
        </xdr:nvSpPr>
        <xdr:spPr bwMode="auto">
          <a:xfrm rot="4721711" flipH="1">
            <a:off x="7361074" y="2994496"/>
            <a:ext cx="232935" cy="835618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0805 w 10805"/>
              <a:gd name="connsiteY0" fmla="*/ 11154 h 11154"/>
              <a:gd name="connsiteX1" fmla="*/ 0 w 10805"/>
              <a:gd name="connsiteY1" fmla="*/ 0 h 11154"/>
              <a:gd name="connsiteX2" fmla="*/ 10805 w 10805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783" h="13335">
                <a:moveTo>
                  <a:pt x="13440" y="13335"/>
                </a:moveTo>
                <a:cubicBezTo>
                  <a:pt x="11924" y="10687"/>
                  <a:pt x="17311" y="3665"/>
                  <a:pt x="0" y="0"/>
                </a:cubicBezTo>
                <a:cubicBezTo>
                  <a:pt x="15687" y="1132"/>
                  <a:pt x="16328" y="9481"/>
                  <a:pt x="13440" y="1333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9" name="Freeform 49"/>
          <xdr:cNvSpPr>
            <a:spLocks/>
          </xdr:cNvSpPr>
        </xdr:nvSpPr>
        <xdr:spPr bwMode="auto">
          <a:xfrm rot="18429568" flipH="1">
            <a:off x="6434725" y="2616843"/>
            <a:ext cx="378600" cy="1079097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0805 w 10805"/>
              <a:gd name="connsiteY0" fmla="*/ 11154 h 11154"/>
              <a:gd name="connsiteX1" fmla="*/ 0 w 10805"/>
              <a:gd name="connsiteY1" fmla="*/ 0 h 11154"/>
              <a:gd name="connsiteX2" fmla="*/ 10805 w 10805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7378 w 18191"/>
              <a:gd name="connsiteY0" fmla="*/ 17575 h 17575"/>
              <a:gd name="connsiteX1" fmla="*/ 0 w 18191"/>
              <a:gd name="connsiteY1" fmla="*/ 0 h 17575"/>
              <a:gd name="connsiteX2" fmla="*/ 17378 w 18191"/>
              <a:gd name="connsiteY2" fmla="*/ 17575 h 17575"/>
              <a:gd name="connsiteX0" fmla="*/ 18227 w 19040"/>
              <a:gd name="connsiteY0" fmla="*/ 17575 h 17575"/>
              <a:gd name="connsiteX1" fmla="*/ 849 w 19040"/>
              <a:gd name="connsiteY1" fmla="*/ 0 h 17575"/>
              <a:gd name="connsiteX2" fmla="*/ 18227 w 19040"/>
              <a:gd name="connsiteY2" fmla="*/ 17575 h 17575"/>
              <a:gd name="connsiteX0" fmla="*/ 18227 w 18597"/>
              <a:gd name="connsiteY0" fmla="*/ 17575 h 17575"/>
              <a:gd name="connsiteX1" fmla="*/ 849 w 18597"/>
              <a:gd name="connsiteY1" fmla="*/ 0 h 17575"/>
              <a:gd name="connsiteX2" fmla="*/ 18227 w 18597"/>
              <a:gd name="connsiteY2" fmla="*/ 17575 h 17575"/>
              <a:gd name="connsiteX0" fmla="*/ 18321 w 18691"/>
              <a:gd name="connsiteY0" fmla="*/ 17575 h 17575"/>
              <a:gd name="connsiteX1" fmla="*/ 943 w 18691"/>
              <a:gd name="connsiteY1" fmla="*/ 0 h 17575"/>
              <a:gd name="connsiteX2" fmla="*/ 18321 w 18691"/>
              <a:gd name="connsiteY2" fmla="*/ 17575 h 17575"/>
              <a:gd name="connsiteX0" fmla="*/ 18321 w 18321"/>
              <a:gd name="connsiteY0" fmla="*/ 17575 h 17575"/>
              <a:gd name="connsiteX1" fmla="*/ 943 w 18321"/>
              <a:gd name="connsiteY1" fmla="*/ 0 h 17575"/>
              <a:gd name="connsiteX2" fmla="*/ 18321 w 18321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6244" h="15400">
                <a:moveTo>
                  <a:pt x="16244" y="15400"/>
                </a:moveTo>
                <a:cubicBezTo>
                  <a:pt x="1618" y="7948"/>
                  <a:pt x="17595" y="5615"/>
                  <a:pt x="0" y="0"/>
                </a:cubicBezTo>
                <a:cubicBezTo>
                  <a:pt x="19711" y="6432"/>
                  <a:pt x="3979" y="5829"/>
                  <a:pt x="16244" y="15400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20" name="Group 19"/>
          <xdr:cNvGrpSpPr/>
        </xdr:nvGrpSpPr>
        <xdr:grpSpPr>
          <a:xfrm rot="816295">
            <a:off x="5814987" y="2239476"/>
            <a:ext cx="749756" cy="715263"/>
            <a:chOff x="6127273" y="1112928"/>
            <a:chExt cx="744758" cy="699120"/>
          </a:xfrm>
        </xdr:grpSpPr>
        <xdr:sp macro="" textlink="">
          <xdr:nvSpPr>
            <xdr:cNvPr id="34" name="Freeform 10"/>
            <xdr:cNvSpPr>
              <a:spLocks/>
            </xdr:cNvSpPr>
          </xdr:nvSpPr>
          <xdr:spPr bwMode="auto">
            <a:xfrm rot="3789134">
              <a:off x="6290242" y="1484817"/>
              <a:ext cx="333035" cy="32142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5" name="Freeform 10"/>
            <xdr:cNvSpPr>
              <a:spLocks/>
            </xdr:cNvSpPr>
          </xdr:nvSpPr>
          <xdr:spPr bwMode="auto">
            <a:xfrm rot="18498411">
              <a:off x="6574066" y="1303406"/>
              <a:ext cx="339762" cy="25052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6" name="Freeform 10"/>
            <xdr:cNvSpPr>
              <a:spLocks/>
            </xdr:cNvSpPr>
          </xdr:nvSpPr>
          <xdr:spPr bwMode="auto">
            <a:xfrm rot="13736157">
              <a:off x="6334434" y="1122686"/>
              <a:ext cx="340473" cy="32095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7" name="Freeform 10"/>
            <xdr:cNvSpPr>
              <a:spLocks/>
            </xdr:cNvSpPr>
          </xdr:nvSpPr>
          <xdr:spPr bwMode="auto">
            <a:xfrm rot="16200000">
              <a:off x="6489753" y="1184240"/>
              <a:ext cx="326772" cy="2272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8" name="Freeform 10"/>
            <xdr:cNvSpPr>
              <a:spLocks/>
            </xdr:cNvSpPr>
          </xdr:nvSpPr>
          <xdr:spPr bwMode="auto">
            <a:xfrm rot="11957747">
              <a:off x="6200222" y="1183825"/>
              <a:ext cx="327318" cy="22264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  <a:gd name="connsiteX0" fmla="*/ 1039 w 10002"/>
                <a:gd name="connsiteY0" fmla="*/ 2359 h 9839"/>
                <a:gd name="connsiteX1" fmla="*/ 10000 w 10002"/>
                <a:gd name="connsiteY1" fmla="*/ 7962 h 9839"/>
                <a:gd name="connsiteX2" fmla="*/ 305 w 10002"/>
                <a:gd name="connsiteY2" fmla="*/ 0 h 9839"/>
                <a:gd name="connsiteX3" fmla="*/ 1039 w 10002"/>
                <a:gd name="connsiteY3" fmla="*/ 2359 h 9839"/>
                <a:gd name="connsiteX0" fmla="*/ 1039 w 10166"/>
                <a:gd name="connsiteY0" fmla="*/ 2398 h 9811"/>
                <a:gd name="connsiteX1" fmla="*/ 9998 w 10166"/>
                <a:gd name="connsiteY1" fmla="*/ 8092 h 9811"/>
                <a:gd name="connsiteX2" fmla="*/ 305 w 10166"/>
                <a:gd name="connsiteY2" fmla="*/ 0 h 9811"/>
                <a:gd name="connsiteX3" fmla="*/ 1039 w 10166"/>
                <a:gd name="connsiteY3" fmla="*/ 2398 h 981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166" h="9811">
                  <a:moveTo>
                    <a:pt x="1039" y="2398"/>
                  </a:moveTo>
                  <a:cubicBezTo>
                    <a:pt x="1480" y="3446"/>
                    <a:pt x="8376" y="13834"/>
                    <a:pt x="9998" y="8092"/>
                  </a:cubicBezTo>
                  <a:cubicBezTo>
                    <a:pt x="11620" y="2350"/>
                    <a:pt x="1039" y="0"/>
                    <a:pt x="305" y="0"/>
                  </a:cubicBezTo>
                  <a:cubicBezTo>
                    <a:pt x="-430" y="0"/>
                    <a:pt x="305" y="899"/>
                    <a:pt x="1039" y="2398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9" name="Freeform 10"/>
            <xdr:cNvSpPr>
              <a:spLocks/>
            </xdr:cNvSpPr>
          </xdr:nvSpPr>
          <xdr:spPr bwMode="auto">
            <a:xfrm rot="1438715">
              <a:off x="6430919" y="1478956"/>
              <a:ext cx="333035" cy="32142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40" name="Freeform 10"/>
            <xdr:cNvSpPr>
              <a:spLocks/>
            </xdr:cNvSpPr>
          </xdr:nvSpPr>
          <xdr:spPr bwMode="auto">
            <a:xfrm rot="6878286">
              <a:off x="6150376" y="1474406"/>
              <a:ext cx="326772" cy="2272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41" name="Freeform 10"/>
            <xdr:cNvSpPr>
              <a:spLocks/>
            </xdr:cNvSpPr>
          </xdr:nvSpPr>
          <xdr:spPr bwMode="auto">
            <a:xfrm rot="20976373">
              <a:off x="6550122" y="1459883"/>
              <a:ext cx="321909" cy="2306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42" name="Freeform 10"/>
            <xdr:cNvSpPr>
              <a:spLocks/>
            </xdr:cNvSpPr>
          </xdr:nvSpPr>
          <xdr:spPr bwMode="auto">
            <a:xfrm rot="9084848">
              <a:off x="6127273" y="1294598"/>
              <a:ext cx="325265" cy="26922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43" name="Oval 42"/>
            <xdr:cNvSpPr/>
          </xdr:nvSpPr>
          <xdr:spPr>
            <a:xfrm>
              <a:off x="6422848" y="1392349"/>
              <a:ext cx="186370" cy="177956"/>
            </a:xfrm>
            <a:prstGeom prst="ellipse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1" name="Freeform 6"/>
          <xdr:cNvSpPr>
            <a:spLocks/>
          </xdr:cNvSpPr>
        </xdr:nvSpPr>
        <xdr:spPr bwMode="auto">
          <a:xfrm rot="8883583">
            <a:off x="6690245" y="2988286"/>
            <a:ext cx="192305" cy="250686"/>
          </a:xfrm>
          <a:custGeom>
            <a:avLst/>
            <a:gdLst>
              <a:gd name="T0" fmla="*/ 24 w 50"/>
              <a:gd name="T1" fmla="*/ 64 h 64"/>
              <a:gd name="T2" fmla="*/ 50 w 50"/>
              <a:gd name="T3" fmla="*/ 10 h 64"/>
              <a:gd name="T4" fmla="*/ 27 w 50"/>
              <a:gd name="T5" fmla="*/ 53 h 64"/>
              <a:gd name="T6" fmla="*/ 24 w 50"/>
              <a:gd name="T7" fmla="*/ 64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0" h="64">
                <a:moveTo>
                  <a:pt x="24" y="64"/>
                </a:moveTo>
                <a:cubicBezTo>
                  <a:pt x="0" y="48"/>
                  <a:pt x="17" y="0"/>
                  <a:pt x="50" y="10"/>
                </a:cubicBezTo>
                <a:cubicBezTo>
                  <a:pt x="50" y="30"/>
                  <a:pt x="30" y="49"/>
                  <a:pt x="27" y="53"/>
                </a:cubicBezTo>
                <a:cubicBezTo>
                  <a:pt x="24" y="58"/>
                  <a:pt x="24" y="64"/>
                  <a:pt x="24" y="6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22" name="Freeform 7"/>
          <xdr:cNvSpPr>
            <a:spLocks/>
          </xdr:cNvSpPr>
        </xdr:nvSpPr>
        <xdr:spPr bwMode="auto">
          <a:xfrm rot="3111000">
            <a:off x="6283785" y="3046026"/>
            <a:ext cx="184369" cy="210383"/>
          </a:xfrm>
          <a:custGeom>
            <a:avLst/>
            <a:gdLst>
              <a:gd name="T0" fmla="*/ 11 w 49"/>
              <a:gd name="T1" fmla="*/ 50 h 56"/>
              <a:gd name="T2" fmla="*/ 49 w 49"/>
              <a:gd name="T3" fmla="*/ 10 h 56"/>
              <a:gd name="T4" fmla="*/ 0 w 49"/>
              <a:gd name="T5" fmla="*/ 48 h 56"/>
              <a:gd name="T6" fmla="*/ 11 w 49"/>
              <a:gd name="T7" fmla="*/ 5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56">
                <a:moveTo>
                  <a:pt x="11" y="50"/>
                </a:moveTo>
                <a:cubicBezTo>
                  <a:pt x="36" y="56"/>
                  <a:pt x="49" y="34"/>
                  <a:pt x="49" y="10"/>
                </a:cubicBezTo>
                <a:cubicBezTo>
                  <a:pt x="23" y="0"/>
                  <a:pt x="7" y="27"/>
                  <a:pt x="0" y="48"/>
                </a:cubicBezTo>
                <a:lnTo>
                  <a:pt x="11" y="5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grpSp>
        <xdr:nvGrpSpPr>
          <xdr:cNvPr id="23" name="Group 22"/>
          <xdr:cNvGrpSpPr/>
        </xdr:nvGrpSpPr>
        <xdr:grpSpPr>
          <a:xfrm>
            <a:off x="7388834" y="2615953"/>
            <a:ext cx="363934" cy="339393"/>
            <a:chOff x="5766882" y="1888482"/>
            <a:chExt cx="363934" cy="328710"/>
          </a:xfrm>
        </xdr:grpSpPr>
        <xdr:sp macro="" textlink="">
          <xdr:nvSpPr>
            <xdr:cNvPr id="25" name="Freeform 10"/>
            <xdr:cNvSpPr>
              <a:spLocks/>
            </xdr:cNvSpPr>
          </xdr:nvSpPr>
          <xdr:spPr bwMode="auto">
            <a:xfrm rot="13383097">
              <a:off x="5860582" y="1888482"/>
              <a:ext cx="163343" cy="158765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26" name="Freeform 10"/>
            <xdr:cNvSpPr>
              <a:spLocks/>
            </xdr:cNvSpPr>
          </xdr:nvSpPr>
          <xdr:spPr bwMode="auto">
            <a:xfrm rot="16410178">
              <a:off x="5942204" y="1918313"/>
              <a:ext cx="141814" cy="11515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27" name="Freeform 10"/>
            <xdr:cNvSpPr>
              <a:spLocks/>
            </xdr:cNvSpPr>
          </xdr:nvSpPr>
          <xdr:spPr bwMode="auto">
            <a:xfrm rot="11163762">
              <a:off x="5809660" y="1912113"/>
              <a:ext cx="141507" cy="12755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28" name="Freeform 10"/>
            <xdr:cNvSpPr>
              <a:spLocks/>
            </xdr:cNvSpPr>
          </xdr:nvSpPr>
          <xdr:spPr bwMode="auto">
            <a:xfrm rot="19175370">
              <a:off x="5962998" y="1979382"/>
              <a:ext cx="167818" cy="1090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29" name="Freeform 10"/>
            <xdr:cNvSpPr>
              <a:spLocks/>
            </xdr:cNvSpPr>
          </xdr:nvSpPr>
          <xdr:spPr bwMode="auto">
            <a:xfrm rot="2771110">
              <a:off x="5854580" y="2035813"/>
              <a:ext cx="200150" cy="16260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0" name="Freeform 10"/>
            <xdr:cNvSpPr>
              <a:spLocks/>
            </xdr:cNvSpPr>
          </xdr:nvSpPr>
          <xdr:spPr bwMode="auto">
            <a:xfrm rot="5798191">
              <a:off x="5799694" y="2057290"/>
              <a:ext cx="160570" cy="11761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31" name="Freeform 10"/>
            <xdr:cNvSpPr>
              <a:spLocks/>
            </xdr:cNvSpPr>
          </xdr:nvSpPr>
          <xdr:spPr bwMode="auto">
            <a:xfrm>
              <a:off x="5941599" y="2044458"/>
              <a:ext cx="166035" cy="12229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32" name="Freeform 10"/>
            <xdr:cNvSpPr>
              <a:spLocks/>
            </xdr:cNvSpPr>
          </xdr:nvSpPr>
          <xdr:spPr bwMode="auto">
            <a:xfrm rot="8563383">
              <a:off x="5766882" y="1976438"/>
              <a:ext cx="166744" cy="13863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33" name="Oval 32"/>
            <xdr:cNvSpPr/>
          </xdr:nvSpPr>
          <xdr:spPr>
            <a:xfrm>
              <a:off x="5908473" y="2000942"/>
              <a:ext cx="85910" cy="81044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24" name="Freeform 50"/>
          <xdr:cNvSpPr>
            <a:spLocks/>
          </xdr:cNvSpPr>
        </xdr:nvSpPr>
        <xdr:spPr bwMode="auto">
          <a:xfrm rot="21261973" flipH="1">
            <a:off x="7269488" y="2356075"/>
            <a:ext cx="94840" cy="215749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7</xdr:row>
          <xdr:rowOff>28575</xdr:rowOff>
        </xdr:from>
        <xdr:to>
          <xdr:col>15</xdr:col>
          <xdr:colOff>171450</xdr:colOff>
          <xdr:row>8</xdr:row>
          <xdr:rowOff>142875</xdr:rowOff>
        </xdr:to>
        <xdr:sp macro="" textlink="">
          <xdr:nvSpPr>
            <xdr:cNvPr id="3077" name="Year Selection Spinner" descr="Spinner control. Use spinner to change calendar year or type desired year in cell L2 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xdr:twoCellAnchor>
    <xdr:from>
      <xdr:col>8</xdr:col>
      <xdr:colOff>4</xdr:colOff>
      <xdr:row>22</xdr:row>
      <xdr:rowOff>21166</xdr:rowOff>
    </xdr:from>
    <xdr:to>
      <xdr:col>11</xdr:col>
      <xdr:colOff>338969</xdr:colOff>
      <xdr:row>22</xdr:row>
      <xdr:rowOff>231416</xdr:rowOff>
    </xdr:to>
    <xdr:grpSp>
      <xdr:nvGrpSpPr>
        <xdr:cNvPr id="48" name="Calendar Key Group" descr="Color legend for calendar: task complete and task incomplete." title="Calendar Legend"/>
        <xdr:cNvGrpSpPr/>
      </xdr:nvGrpSpPr>
      <xdr:grpSpPr>
        <a:xfrm>
          <a:off x="8593671" y="5662083"/>
          <a:ext cx="1989965" cy="210250"/>
          <a:chOff x="941917" y="3746500"/>
          <a:chExt cx="1989965" cy="210250"/>
        </a:xfrm>
      </xdr:grpSpPr>
      <xdr:sp macro="" textlink="">
        <xdr:nvSpPr>
          <xdr:cNvPr id="2" name="CompleteColor"/>
          <xdr:cNvSpPr/>
        </xdr:nvSpPr>
        <xdr:spPr>
          <a:xfrm>
            <a:off x="941917" y="3782483"/>
            <a:ext cx="116416" cy="137584"/>
          </a:xfrm>
          <a:prstGeom prst="rect">
            <a:avLst/>
          </a:prstGeom>
          <a:solidFill>
            <a:schemeClr val="accent4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7" name="IncompleteColor"/>
          <xdr:cNvSpPr/>
        </xdr:nvSpPr>
        <xdr:spPr>
          <a:xfrm>
            <a:off x="1940976" y="3782483"/>
            <a:ext cx="116416" cy="137584"/>
          </a:xfrm>
          <a:prstGeom prst="rect">
            <a:avLst/>
          </a:prstGeom>
          <a:solidFill>
            <a:schemeClr val="accent4">
              <a:lumMod val="60000"/>
              <a:lumOff val="4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6" name="TaskComplete"/>
          <xdr:cNvSpPr txBox="1"/>
        </xdr:nvSpPr>
        <xdr:spPr>
          <a:xfrm>
            <a:off x="1079500" y="3746500"/>
            <a:ext cx="725391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rtlCol="0" anchor="t">
            <a:spAutoFit/>
          </a:bodyPr>
          <a:lstStyle/>
          <a:p>
            <a:pPr algn="l"/>
            <a:r>
              <a:rPr lang="en-US" sz="800">
                <a:solidFill>
                  <a:schemeClr val="accent4">
                    <a:lumMod val="50000"/>
                  </a:schemeClr>
                </a:solidFill>
              </a:rPr>
              <a:t>task complete</a:t>
            </a:r>
          </a:p>
        </xdr:txBody>
      </xdr:sp>
      <xdr:sp macro="" textlink="">
        <xdr:nvSpPr>
          <xdr:cNvPr id="49" name="TaskIncomplete"/>
          <xdr:cNvSpPr txBox="1"/>
        </xdr:nvSpPr>
        <xdr:spPr>
          <a:xfrm>
            <a:off x="2120891" y="3746500"/>
            <a:ext cx="810991" cy="21025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rtlCol="0" anchor="t">
            <a:spAutoFit/>
          </a:bodyPr>
          <a:lstStyle/>
          <a:p>
            <a:r>
              <a:rPr lang="en-US" sz="800">
                <a:solidFill>
                  <a:schemeClr val="accent4">
                    <a:lumMod val="50000"/>
                  </a:schemeClr>
                </a:solidFill>
              </a:rPr>
              <a:t>task incomplete</a:t>
            </a:r>
          </a:p>
        </xdr:txBody>
      </xdr:sp>
    </xdr:grpSp>
    <xdr:clientData/>
  </xdr:twoCellAnchor>
  <xdr:twoCellAnchor editAs="oneCell">
    <xdr:from>
      <xdr:col>1</xdr:col>
      <xdr:colOff>31762</xdr:colOff>
      <xdr:row>5</xdr:row>
      <xdr:rowOff>67697</xdr:rowOff>
    </xdr:from>
    <xdr:to>
      <xdr:col>1</xdr:col>
      <xdr:colOff>698521</xdr:colOff>
      <xdr:row>6</xdr:row>
      <xdr:rowOff>148163</xdr:rowOff>
    </xdr:to>
    <xdr:grpSp>
      <xdr:nvGrpSpPr>
        <xdr:cNvPr id="50" name="Garden Trowel icon group" title="Garden Trowel icon"/>
        <xdr:cNvGrpSpPr/>
      </xdr:nvGrpSpPr>
      <xdr:grpSpPr>
        <a:xfrm>
          <a:off x="211679" y="1581114"/>
          <a:ext cx="666759" cy="323882"/>
          <a:chOff x="952500" y="591276"/>
          <a:chExt cx="666002" cy="322799"/>
        </a:xfrm>
      </xdr:grpSpPr>
      <xdr:sp macro="" textlink="">
        <xdr:nvSpPr>
          <xdr:cNvPr id="51" name="Freeform 5"/>
          <xdr:cNvSpPr>
            <a:spLocks noEditPoints="1"/>
          </xdr:cNvSpPr>
        </xdr:nvSpPr>
        <xdr:spPr bwMode="auto">
          <a:xfrm>
            <a:off x="952500" y="714699"/>
            <a:ext cx="361544" cy="199376"/>
          </a:xfrm>
          <a:custGeom>
            <a:avLst/>
            <a:gdLst>
              <a:gd name="T0" fmla="*/ 1734 w 1805"/>
              <a:gd name="T1" fmla="*/ 59 h 980"/>
              <a:gd name="T2" fmla="*/ 1737 w 1805"/>
              <a:gd name="T3" fmla="*/ 56 h 980"/>
              <a:gd name="T4" fmla="*/ 1747 w 1805"/>
              <a:gd name="T5" fmla="*/ 52 h 980"/>
              <a:gd name="T6" fmla="*/ 1311 w 1805"/>
              <a:gd name="T7" fmla="*/ 4 h 980"/>
              <a:gd name="T8" fmla="*/ 1332 w 1805"/>
              <a:gd name="T9" fmla="*/ 27 h 980"/>
              <a:gd name="T10" fmla="*/ 1338 w 1805"/>
              <a:gd name="T11" fmla="*/ 64 h 980"/>
              <a:gd name="T12" fmla="*/ 1340 w 1805"/>
              <a:gd name="T13" fmla="*/ 106 h 980"/>
              <a:gd name="T14" fmla="*/ 1346 w 1805"/>
              <a:gd name="T15" fmla="*/ 147 h 980"/>
              <a:gd name="T16" fmla="*/ 1366 w 1805"/>
              <a:gd name="T17" fmla="*/ 181 h 980"/>
              <a:gd name="T18" fmla="*/ 1410 w 1805"/>
              <a:gd name="T19" fmla="*/ 200 h 980"/>
              <a:gd name="T20" fmla="*/ 1445 w 1805"/>
              <a:gd name="T21" fmla="*/ 195 h 980"/>
              <a:gd name="T22" fmla="*/ 1494 w 1805"/>
              <a:gd name="T23" fmla="*/ 172 h 980"/>
              <a:gd name="T24" fmla="*/ 1564 w 1805"/>
              <a:gd name="T25" fmla="*/ 139 h 980"/>
              <a:gd name="T26" fmla="*/ 1640 w 1805"/>
              <a:gd name="T27" fmla="*/ 104 h 980"/>
              <a:gd name="T28" fmla="*/ 1705 w 1805"/>
              <a:gd name="T29" fmla="*/ 73 h 980"/>
              <a:gd name="T30" fmla="*/ 1725 w 1805"/>
              <a:gd name="T31" fmla="*/ 64 h 980"/>
              <a:gd name="T32" fmla="*/ 1716 w 1805"/>
              <a:gd name="T33" fmla="*/ 92 h 980"/>
              <a:gd name="T34" fmla="*/ 1735 w 1805"/>
              <a:gd name="T35" fmla="*/ 146 h 980"/>
              <a:gd name="T36" fmla="*/ 1775 w 1805"/>
              <a:gd name="T37" fmla="*/ 186 h 980"/>
              <a:gd name="T38" fmla="*/ 1802 w 1805"/>
              <a:gd name="T39" fmla="*/ 197 h 980"/>
              <a:gd name="T40" fmla="*/ 1795 w 1805"/>
              <a:gd name="T41" fmla="*/ 203 h 980"/>
              <a:gd name="T42" fmla="*/ 1751 w 1805"/>
              <a:gd name="T43" fmla="*/ 226 h 980"/>
              <a:gd name="T44" fmla="*/ 1687 w 1805"/>
              <a:gd name="T45" fmla="*/ 259 h 980"/>
              <a:gd name="T46" fmla="*/ 1617 w 1805"/>
              <a:gd name="T47" fmla="*/ 295 h 980"/>
              <a:gd name="T48" fmla="*/ 1556 w 1805"/>
              <a:gd name="T49" fmla="*/ 326 h 980"/>
              <a:gd name="T50" fmla="*/ 1522 w 1805"/>
              <a:gd name="T51" fmla="*/ 346 h 980"/>
              <a:gd name="T52" fmla="*/ 1503 w 1805"/>
              <a:gd name="T53" fmla="*/ 389 h 980"/>
              <a:gd name="T54" fmla="*/ 1503 w 1805"/>
              <a:gd name="T55" fmla="*/ 441 h 980"/>
              <a:gd name="T56" fmla="*/ 1521 w 1805"/>
              <a:gd name="T57" fmla="*/ 480 h 980"/>
              <a:gd name="T58" fmla="*/ 1549 w 1805"/>
              <a:gd name="T59" fmla="*/ 511 h 980"/>
              <a:gd name="T60" fmla="*/ 1575 w 1805"/>
              <a:gd name="T61" fmla="*/ 537 h 980"/>
              <a:gd name="T62" fmla="*/ 1589 w 1805"/>
              <a:gd name="T63" fmla="*/ 561 h 980"/>
              <a:gd name="T64" fmla="*/ 1579 w 1805"/>
              <a:gd name="T65" fmla="*/ 587 h 980"/>
              <a:gd name="T66" fmla="*/ 1534 w 1805"/>
              <a:gd name="T67" fmla="*/ 618 h 980"/>
              <a:gd name="T68" fmla="*/ 1444 w 1805"/>
              <a:gd name="T69" fmla="*/ 658 h 980"/>
              <a:gd name="T70" fmla="*/ 1399 w 1805"/>
              <a:gd name="T71" fmla="*/ 676 h 980"/>
              <a:gd name="T72" fmla="*/ 1312 w 1805"/>
              <a:gd name="T73" fmla="*/ 712 h 980"/>
              <a:gd name="T74" fmla="*/ 1192 w 1805"/>
              <a:gd name="T75" fmla="*/ 758 h 980"/>
              <a:gd name="T76" fmla="*/ 1048 w 1805"/>
              <a:gd name="T77" fmla="*/ 810 h 980"/>
              <a:gd name="T78" fmla="*/ 887 w 1805"/>
              <a:gd name="T79" fmla="*/ 863 h 980"/>
              <a:gd name="T80" fmla="*/ 716 w 1805"/>
              <a:gd name="T81" fmla="*/ 912 h 980"/>
              <a:gd name="T82" fmla="*/ 545 w 1805"/>
              <a:gd name="T83" fmla="*/ 952 h 980"/>
              <a:gd name="T84" fmla="*/ 380 w 1805"/>
              <a:gd name="T85" fmla="*/ 975 h 980"/>
              <a:gd name="T86" fmla="*/ 231 w 1805"/>
              <a:gd name="T87" fmla="*/ 979 h 980"/>
              <a:gd name="T88" fmla="*/ 104 w 1805"/>
              <a:gd name="T89" fmla="*/ 958 h 980"/>
              <a:gd name="T90" fmla="*/ 46 w 1805"/>
              <a:gd name="T91" fmla="*/ 927 h 980"/>
              <a:gd name="T92" fmla="*/ 22 w 1805"/>
              <a:gd name="T93" fmla="*/ 893 h 980"/>
              <a:gd name="T94" fmla="*/ 14 w 1805"/>
              <a:gd name="T95" fmla="*/ 875 h 980"/>
              <a:gd name="T96" fmla="*/ 1 w 1805"/>
              <a:gd name="T97" fmla="*/ 820 h 980"/>
              <a:gd name="T98" fmla="*/ 26 w 1805"/>
              <a:gd name="T99" fmla="*/ 753 h 980"/>
              <a:gd name="T100" fmla="*/ 80 w 1805"/>
              <a:gd name="T101" fmla="*/ 682 h 980"/>
              <a:gd name="T102" fmla="*/ 150 w 1805"/>
              <a:gd name="T103" fmla="*/ 610 h 980"/>
              <a:gd name="T104" fmla="*/ 226 w 1805"/>
              <a:gd name="T105" fmla="*/ 545 h 980"/>
              <a:gd name="T106" fmla="*/ 436 w 1805"/>
              <a:gd name="T107" fmla="*/ 396 h 980"/>
              <a:gd name="T108" fmla="*/ 728 w 1805"/>
              <a:gd name="T109" fmla="*/ 234 h 980"/>
              <a:gd name="T110" fmla="*/ 935 w 1805"/>
              <a:gd name="T111" fmla="*/ 132 h 980"/>
              <a:gd name="T112" fmla="*/ 1147 w 1805"/>
              <a:gd name="T113" fmla="*/ 39 h 980"/>
              <a:gd name="T114" fmla="*/ 1264 w 1805"/>
              <a:gd name="T115" fmla="*/ 1 h 9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805" h="980">
                <a:moveTo>
                  <a:pt x="1747" y="52"/>
                </a:moveTo>
                <a:lnTo>
                  <a:pt x="1743" y="55"/>
                </a:lnTo>
                <a:lnTo>
                  <a:pt x="1734" y="59"/>
                </a:lnTo>
                <a:lnTo>
                  <a:pt x="1727" y="63"/>
                </a:lnTo>
                <a:lnTo>
                  <a:pt x="1731" y="59"/>
                </a:lnTo>
                <a:lnTo>
                  <a:pt x="1737" y="56"/>
                </a:lnTo>
                <a:lnTo>
                  <a:pt x="1742" y="53"/>
                </a:lnTo>
                <a:lnTo>
                  <a:pt x="1745" y="52"/>
                </a:lnTo>
                <a:lnTo>
                  <a:pt x="1747" y="52"/>
                </a:lnTo>
                <a:close/>
                <a:moveTo>
                  <a:pt x="1283" y="0"/>
                </a:moveTo>
                <a:lnTo>
                  <a:pt x="1298" y="1"/>
                </a:lnTo>
                <a:lnTo>
                  <a:pt x="1311" y="4"/>
                </a:lnTo>
                <a:lnTo>
                  <a:pt x="1320" y="10"/>
                </a:lnTo>
                <a:lnTo>
                  <a:pt x="1327" y="18"/>
                </a:lnTo>
                <a:lnTo>
                  <a:pt x="1332" y="27"/>
                </a:lnTo>
                <a:lnTo>
                  <a:pt x="1335" y="39"/>
                </a:lnTo>
                <a:lnTo>
                  <a:pt x="1337" y="51"/>
                </a:lnTo>
                <a:lnTo>
                  <a:pt x="1338" y="64"/>
                </a:lnTo>
                <a:lnTo>
                  <a:pt x="1339" y="77"/>
                </a:lnTo>
                <a:lnTo>
                  <a:pt x="1339" y="91"/>
                </a:lnTo>
                <a:lnTo>
                  <a:pt x="1340" y="106"/>
                </a:lnTo>
                <a:lnTo>
                  <a:pt x="1341" y="120"/>
                </a:lnTo>
                <a:lnTo>
                  <a:pt x="1343" y="134"/>
                </a:lnTo>
                <a:lnTo>
                  <a:pt x="1346" y="147"/>
                </a:lnTo>
                <a:lnTo>
                  <a:pt x="1350" y="160"/>
                </a:lnTo>
                <a:lnTo>
                  <a:pt x="1357" y="172"/>
                </a:lnTo>
                <a:lnTo>
                  <a:pt x="1366" y="181"/>
                </a:lnTo>
                <a:lnTo>
                  <a:pt x="1377" y="190"/>
                </a:lnTo>
                <a:lnTo>
                  <a:pt x="1392" y="196"/>
                </a:lnTo>
                <a:lnTo>
                  <a:pt x="1410" y="200"/>
                </a:lnTo>
                <a:lnTo>
                  <a:pt x="1432" y="202"/>
                </a:lnTo>
                <a:lnTo>
                  <a:pt x="1436" y="199"/>
                </a:lnTo>
                <a:lnTo>
                  <a:pt x="1445" y="195"/>
                </a:lnTo>
                <a:lnTo>
                  <a:pt x="1458" y="189"/>
                </a:lnTo>
                <a:lnTo>
                  <a:pt x="1474" y="181"/>
                </a:lnTo>
                <a:lnTo>
                  <a:pt x="1494" y="172"/>
                </a:lnTo>
                <a:lnTo>
                  <a:pt x="1516" y="162"/>
                </a:lnTo>
                <a:lnTo>
                  <a:pt x="1539" y="150"/>
                </a:lnTo>
                <a:lnTo>
                  <a:pt x="1564" y="139"/>
                </a:lnTo>
                <a:lnTo>
                  <a:pt x="1590" y="127"/>
                </a:lnTo>
                <a:lnTo>
                  <a:pt x="1615" y="116"/>
                </a:lnTo>
                <a:lnTo>
                  <a:pt x="1640" y="104"/>
                </a:lnTo>
                <a:lnTo>
                  <a:pt x="1663" y="92"/>
                </a:lnTo>
                <a:lnTo>
                  <a:pt x="1686" y="82"/>
                </a:lnTo>
                <a:lnTo>
                  <a:pt x="1705" y="73"/>
                </a:lnTo>
                <a:lnTo>
                  <a:pt x="1721" y="65"/>
                </a:lnTo>
                <a:lnTo>
                  <a:pt x="1727" y="63"/>
                </a:lnTo>
                <a:lnTo>
                  <a:pt x="1725" y="64"/>
                </a:lnTo>
                <a:lnTo>
                  <a:pt x="1720" y="71"/>
                </a:lnTo>
                <a:lnTo>
                  <a:pt x="1717" y="80"/>
                </a:lnTo>
                <a:lnTo>
                  <a:pt x="1716" y="92"/>
                </a:lnTo>
                <a:lnTo>
                  <a:pt x="1718" y="107"/>
                </a:lnTo>
                <a:lnTo>
                  <a:pt x="1724" y="125"/>
                </a:lnTo>
                <a:lnTo>
                  <a:pt x="1735" y="146"/>
                </a:lnTo>
                <a:lnTo>
                  <a:pt x="1748" y="164"/>
                </a:lnTo>
                <a:lnTo>
                  <a:pt x="1762" y="177"/>
                </a:lnTo>
                <a:lnTo>
                  <a:pt x="1775" y="186"/>
                </a:lnTo>
                <a:lnTo>
                  <a:pt x="1787" y="192"/>
                </a:lnTo>
                <a:lnTo>
                  <a:pt x="1796" y="196"/>
                </a:lnTo>
                <a:lnTo>
                  <a:pt x="1802" y="197"/>
                </a:lnTo>
                <a:lnTo>
                  <a:pt x="1805" y="198"/>
                </a:lnTo>
                <a:lnTo>
                  <a:pt x="1802" y="199"/>
                </a:lnTo>
                <a:lnTo>
                  <a:pt x="1795" y="203"/>
                </a:lnTo>
                <a:lnTo>
                  <a:pt x="1784" y="208"/>
                </a:lnTo>
                <a:lnTo>
                  <a:pt x="1769" y="216"/>
                </a:lnTo>
                <a:lnTo>
                  <a:pt x="1751" y="226"/>
                </a:lnTo>
                <a:lnTo>
                  <a:pt x="1731" y="236"/>
                </a:lnTo>
                <a:lnTo>
                  <a:pt x="1710" y="247"/>
                </a:lnTo>
                <a:lnTo>
                  <a:pt x="1687" y="259"/>
                </a:lnTo>
                <a:lnTo>
                  <a:pt x="1663" y="271"/>
                </a:lnTo>
                <a:lnTo>
                  <a:pt x="1639" y="284"/>
                </a:lnTo>
                <a:lnTo>
                  <a:pt x="1617" y="295"/>
                </a:lnTo>
                <a:lnTo>
                  <a:pt x="1595" y="307"/>
                </a:lnTo>
                <a:lnTo>
                  <a:pt x="1574" y="317"/>
                </a:lnTo>
                <a:lnTo>
                  <a:pt x="1556" y="326"/>
                </a:lnTo>
                <a:lnTo>
                  <a:pt x="1541" y="334"/>
                </a:lnTo>
                <a:lnTo>
                  <a:pt x="1530" y="342"/>
                </a:lnTo>
                <a:lnTo>
                  <a:pt x="1522" y="346"/>
                </a:lnTo>
                <a:lnTo>
                  <a:pt x="1519" y="348"/>
                </a:lnTo>
                <a:lnTo>
                  <a:pt x="1509" y="370"/>
                </a:lnTo>
                <a:lnTo>
                  <a:pt x="1503" y="389"/>
                </a:lnTo>
                <a:lnTo>
                  <a:pt x="1500" y="409"/>
                </a:lnTo>
                <a:lnTo>
                  <a:pt x="1500" y="425"/>
                </a:lnTo>
                <a:lnTo>
                  <a:pt x="1503" y="441"/>
                </a:lnTo>
                <a:lnTo>
                  <a:pt x="1507" y="455"/>
                </a:lnTo>
                <a:lnTo>
                  <a:pt x="1514" y="468"/>
                </a:lnTo>
                <a:lnTo>
                  <a:pt x="1521" y="480"/>
                </a:lnTo>
                <a:lnTo>
                  <a:pt x="1530" y="491"/>
                </a:lnTo>
                <a:lnTo>
                  <a:pt x="1539" y="501"/>
                </a:lnTo>
                <a:lnTo>
                  <a:pt x="1549" y="511"/>
                </a:lnTo>
                <a:lnTo>
                  <a:pt x="1558" y="519"/>
                </a:lnTo>
                <a:lnTo>
                  <a:pt x="1567" y="529"/>
                </a:lnTo>
                <a:lnTo>
                  <a:pt x="1575" y="537"/>
                </a:lnTo>
                <a:lnTo>
                  <a:pt x="1582" y="545"/>
                </a:lnTo>
                <a:lnTo>
                  <a:pt x="1586" y="553"/>
                </a:lnTo>
                <a:lnTo>
                  <a:pt x="1589" y="561"/>
                </a:lnTo>
                <a:lnTo>
                  <a:pt x="1588" y="569"/>
                </a:lnTo>
                <a:lnTo>
                  <a:pt x="1585" y="578"/>
                </a:lnTo>
                <a:lnTo>
                  <a:pt x="1579" y="587"/>
                </a:lnTo>
                <a:lnTo>
                  <a:pt x="1567" y="597"/>
                </a:lnTo>
                <a:lnTo>
                  <a:pt x="1553" y="607"/>
                </a:lnTo>
                <a:lnTo>
                  <a:pt x="1534" y="618"/>
                </a:lnTo>
                <a:lnTo>
                  <a:pt x="1510" y="630"/>
                </a:lnTo>
                <a:lnTo>
                  <a:pt x="1479" y="643"/>
                </a:lnTo>
                <a:lnTo>
                  <a:pt x="1444" y="658"/>
                </a:lnTo>
                <a:lnTo>
                  <a:pt x="1434" y="662"/>
                </a:lnTo>
                <a:lnTo>
                  <a:pt x="1419" y="668"/>
                </a:lnTo>
                <a:lnTo>
                  <a:pt x="1399" y="676"/>
                </a:lnTo>
                <a:lnTo>
                  <a:pt x="1373" y="686"/>
                </a:lnTo>
                <a:lnTo>
                  <a:pt x="1345" y="698"/>
                </a:lnTo>
                <a:lnTo>
                  <a:pt x="1312" y="712"/>
                </a:lnTo>
                <a:lnTo>
                  <a:pt x="1275" y="726"/>
                </a:lnTo>
                <a:lnTo>
                  <a:pt x="1236" y="742"/>
                </a:lnTo>
                <a:lnTo>
                  <a:pt x="1192" y="758"/>
                </a:lnTo>
                <a:lnTo>
                  <a:pt x="1147" y="775"/>
                </a:lnTo>
                <a:lnTo>
                  <a:pt x="1098" y="793"/>
                </a:lnTo>
                <a:lnTo>
                  <a:pt x="1048" y="810"/>
                </a:lnTo>
                <a:lnTo>
                  <a:pt x="996" y="829"/>
                </a:lnTo>
                <a:lnTo>
                  <a:pt x="941" y="846"/>
                </a:lnTo>
                <a:lnTo>
                  <a:pt x="887" y="863"/>
                </a:lnTo>
                <a:lnTo>
                  <a:pt x="830" y="880"/>
                </a:lnTo>
                <a:lnTo>
                  <a:pt x="774" y="897"/>
                </a:lnTo>
                <a:lnTo>
                  <a:pt x="716" y="912"/>
                </a:lnTo>
                <a:lnTo>
                  <a:pt x="659" y="926"/>
                </a:lnTo>
                <a:lnTo>
                  <a:pt x="602" y="939"/>
                </a:lnTo>
                <a:lnTo>
                  <a:pt x="545" y="952"/>
                </a:lnTo>
                <a:lnTo>
                  <a:pt x="489" y="961"/>
                </a:lnTo>
                <a:lnTo>
                  <a:pt x="434" y="969"/>
                </a:lnTo>
                <a:lnTo>
                  <a:pt x="380" y="975"/>
                </a:lnTo>
                <a:lnTo>
                  <a:pt x="329" y="979"/>
                </a:lnTo>
                <a:lnTo>
                  <a:pt x="278" y="980"/>
                </a:lnTo>
                <a:lnTo>
                  <a:pt x="231" y="979"/>
                </a:lnTo>
                <a:lnTo>
                  <a:pt x="185" y="975"/>
                </a:lnTo>
                <a:lnTo>
                  <a:pt x="144" y="968"/>
                </a:lnTo>
                <a:lnTo>
                  <a:pt x="104" y="958"/>
                </a:lnTo>
                <a:lnTo>
                  <a:pt x="68" y="944"/>
                </a:lnTo>
                <a:lnTo>
                  <a:pt x="56" y="936"/>
                </a:lnTo>
                <a:lnTo>
                  <a:pt x="46" y="927"/>
                </a:lnTo>
                <a:lnTo>
                  <a:pt x="35" y="915"/>
                </a:lnTo>
                <a:lnTo>
                  <a:pt x="28" y="904"/>
                </a:lnTo>
                <a:lnTo>
                  <a:pt x="22" y="893"/>
                </a:lnTo>
                <a:lnTo>
                  <a:pt x="18" y="883"/>
                </a:lnTo>
                <a:lnTo>
                  <a:pt x="15" y="877"/>
                </a:lnTo>
                <a:lnTo>
                  <a:pt x="14" y="875"/>
                </a:lnTo>
                <a:lnTo>
                  <a:pt x="5" y="858"/>
                </a:lnTo>
                <a:lnTo>
                  <a:pt x="0" y="840"/>
                </a:lnTo>
                <a:lnTo>
                  <a:pt x="1" y="820"/>
                </a:lnTo>
                <a:lnTo>
                  <a:pt x="5" y="799"/>
                </a:lnTo>
                <a:lnTo>
                  <a:pt x="14" y="777"/>
                </a:lnTo>
                <a:lnTo>
                  <a:pt x="26" y="753"/>
                </a:lnTo>
                <a:lnTo>
                  <a:pt x="41" y="730"/>
                </a:lnTo>
                <a:lnTo>
                  <a:pt x="60" y="707"/>
                </a:lnTo>
                <a:lnTo>
                  <a:pt x="80" y="682"/>
                </a:lnTo>
                <a:lnTo>
                  <a:pt x="101" y="658"/>
                </a:lnTo>
                <a:lnTo>
                  <a:pt x="125" y="634"/>
                </a:lnTo>
                <a:lnTo>
                  <a:pt x="150" y="610"/>
                </a:lnTo>
                <a:lnTo>
                  <a:pt x="175" y="588"/>
                </a:lnTo>
                <a:lnTo>
                  <a:pt x="200" y="566"/>
                </a:lnTo>
                <a:lnTo>
                  <a:pt x="226" y="545"/>
                </a:lnTo>
                <a:lnTo>
                  <a:pt x="251" y="527"/>
                </a:lnTo>
                <a:lnTo>
                  <a:pt x="343" y="459"/>
                </a:lnTo>
                <a:lnTo>
                  <a:pt x="436" y="396"/>
                </a:lnTo>
                <a:lnTo>
                  <a:pt x="530" y="338"/>
                </a:lnTo>
                <a:lnTo>
                  <a:pt x="627" y="285"/>
                </a:lnTo>
                <a:lnTo>
                  <a:pt x="728" y="234"/>
                </a:lnTo>
                <a:lnTo>
                  <a:pt x="795" y="200"/>
                </a:lnTo>
                <a:lnTo>
                  <a:pt x="865" y="167"/>
                </a:lnTo>
                <a:lnTo>
                  <a:pt x="935" y="132"/>
                </a:lnTo>
                <a:lnTo>
                  <a:pt x="1006" y="99"/>
                </a:lnTo>
                <a:lnTo>
                  <a:pt x="1077" y="67"/>
                </a:lnTo>
                <a:lnTo>
                  <a:pt x="1147" y="39"/>
                </a:lnTo>
                <a:lnTo>
                  <a:pt x="1215" y="14"/>
                </a:lnTo>
                <a:lnTo>
                  <a:pt x="1242" y="6"/>
                </a:lnTo>
                <a:lnTo>
                  <a:pt x="1264" y="1"/>
                </a:lnTo>
                <a:lnTo>
                  <a:pt x="1283" y="0"/>
                </a:lnTo>
                <a:close/>
              </a:path>
            </a:pathLst>
          </a:custGeom>
          <a:solidFill>
            <a:srgbClr val="859F9C"/>
          </a:solidFill>
          <a:ln w="0">
            <a:solidFill>
              <a:srgbClr val="859F9C"/>
            </a:solidFill>
            <a:prstDash val="solid"/>
            <a:round/>
            <a:headEnd/>
            <a:tailEnd/>
          </a:ln>
        </xdr:spPr>
      </xdr:sp>
      <xdr:sp macro="" textlink="">
        <xdr:nvSpPr>
          <xdr:cNvPr id="52" name="Freeform 6"/>
          <xdr:cNvSpPr>
            <a:spLocks/>
          </xdr:cNvSpPr>
        </xdr:nvSpPr>
        <xdr:spPr bwMode="auto">
          <a:xfrm>
            <a:off x="1285501" y="591276"/>
            <a:ext cx="333001" cy="170894"/>
          </a:xfrm>
          <a:custGeom>
            <a:avLst/>
            <a:gdLst>
              <a:gd name="T0" fmla="*/ 1587 w 1665"/>
              <a:gd name="T1" fmla="*/ 2 h 821"/>
              <a:gd name="T2" fmla="*/ 1615 w 1665"/>
              <a:gd name="T3" fmla="*/ 12 h 821"/>
              <a:gd name="T4" fmla="*/ 1636 w 1665"/>
              <a:gd name="T5" fmla="*/ 30 h 821"/>
              <a:gd name="T6" fmla="*/ 1652 w 1665"/>
              <a:gd name="T7" fmla="*/ 54 h 821"/>
              <a:gd name="T8" fmla="*/ 1664 w 1665"/>
              <a:gd name="T9" fmla="*/ 87 h 821"/>
              <a:gd name="T10" fmla="*/ 1661 w 1665"/>
              <a:gd name="T11" fmla="*/ 125 h 821"/>
              <a:gd name="T12" fmla="*/ 1642 w 1665"/>
              <a:gd name="T13" fmla="*/ 160 h 821"/>
              <a:gd name="T14" fmla="*/ 1615 w 1665"/>
              <a:gd name="T15" fmla="*/ 188 h 821"/>
              <a:gd name="T16" fmla="*/ 1587 w 1665"/>
              <a:gd name="T17" fmla="*/ 210 h 821"/>
              <a:gd name="T18" fmla="*/ 1564 w 1665"/>
              <a:gd name="T19" fmla="*/ 225 h 821"/>
              <a:gd name="T20" fmla="*/ 1555 w 1665"/>
              <a:gd name="T21" fmla="*/ 230 h 821"/>
              <a:gd name="T22" fmla="*/ 27 w 1665"/>
              <a:gd name="T23" fmla="*/ 821 h 821"/>
              <a:gd name="T24" fmla="*/ 115 w 1665"/>
              <a:gd name="T25" fmla="*/ 656 h 821"/>
              <a:gd name="T26" fmla="*/ 125 w 1665"/>
              <a:gd name="T27" fmla="*/ 651 h 821"/>
              <a:gd name="T28" fmla="*/ 156 w 1665"/>
              <a:gd name="T29" fmla="*/ 636 h 821"/>
              <a:gd name="T30" fmla="*/ 203 w 1665"/>
              <a:gd name="T31" fmla="*/ 613 h 821"/>
              <a:gd name="T32" fmla="*/ 265 w 1665"/>
              <a:gd name="T33" fmla="*/ 584 h 821"/>
              <a:gd name="T34" fmla="*/ 341 w 1665"/>
              <a:gd name="T35" fmla="*/ 548 h 821"/>
              <a:gd name="T36" fmla="*/ 426 w 1665"/>
              <a:gd name="T37" fmla="*/ 506 h 821"/>
              <a:gd name="T38" fmla="*/ 521 w 1665"/>
              <a:gd name="T39" fmla="*/ 462 h 821"/>
              <a:gd name="T40" fmla="*/ 621 w 1665"/>
              <a:gd name="T41" fmla="*/ 414 h 821"/>
              <a:gd name="T42" fmla="*/ 725 w 1665"/>
              <a:gd name="T43" fmla="*/ 364 h 821"/>
              <a:gd name="T44" fmla="*/ 831 w 1665"/>
              <a:gd name="T45" fmla="*/ 314 h 821"/>
              <a:gd name="T46" fmla="*/ 936 w 1665"/>
              <a:gd name="T47" fmla="*/ 264 h 821"/>
              <a:gd name="T48" fmla="*/ 1039 w 1665"/>
              <a:gd name="T49" fmla="*/ 216 h 821"/>
              <a:gd name="T50" fmla="*/ 1137 w 1665"/>
              <a:gd name="T51" fmla="*/ 171 h 821"/>
              <a:gd name="T52" fmla="*/ 1227 w 1665"/>
              <a:gd name="T53" fmla="*/ 129 h 821"/>
              <a:gd name="T54" fmla="*/ 1309 w 1665"/>
              <a:gd name="T55" fmla="*/ 91 h 821"/>
              <a:gd name="T56" fmla="*/ 1377 w 1665"/>
              <a:gd name="T57" fmla="*/ 61 h 821"/>
              <a:gd name="T58" fmla="*/ 1433 w 1665"/>
              <a:gd name="T59" fmla="*/ 37 h 821"/>
              <a:gd name="T60" fmla="*/ 1472 w 1665"/>
              <a:gd name="T61" fmla="*/ 20 h 821"/>
              <a:gd name="T62" fmla="*/ 1527 w 1665"/>
              <a:gd name="T63" fmla="*/ 5 h 821"/>
              <a:gd name="T64" fmla="*/ 1569 w 1665"/>
              <a:gd name="T65" fmla="*/ 0 h 8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665" h="821">
                <a:moveTo>
                  <a:pt x="1569" y="0"/>
                </a:moveTo>
                <a:lnTo>
                  <a:pt x="1587" y="2"/>
                </a:lnTo>
                <a:lnTo>
                  <a:pt x="1602" y="6"/>
                </a:lnTo>
                <a:lnTo>
                  <a:pt x="1615" y="12"/>
                </a:lnTo>
                <a:lnTo>
                  <a:pt x="1627" y="20"/>
                </a:lnTo>
                <a:lnTo>
                  <a:pt x="1636" y="30"/>
                </a:lnTo>
                <a:lnTo>
                  <a:pt x="1645" y="42"/>
                </a:lnTo>
                <a:lnTo>
                  <a:pt x="1652" y="54"/>
                </a:lnTo>
                <a:lnTo>
                  <a:pt x="1658" y="67"/>
                </a:lnTo>
                <a:lnTo>
                  <a:pt x="1664" y="87"/>
                </a:lnTo>
                <a:lnTo>
                  <a:pt x="1665" y="107"/>
                </a:lnTo>
                <a:lnTo>
                  <a:pt x="1661" y="125"/>
                </a:lnTo>
                <a:lnTo>
                  <a:pt x="1653" y="142"/>
                </a:lnTo>
                <a:lnTo>
                  <a:pt x="1642" y="160"/>
                </a:lnTo>
                <a:lnTo>
                  <a:pt x="1629" y="175"/>
                </a:lnTo>
                <a:lnTo>
                  <a:pt x="1615" y="188"/>
                </a:lnTo>
                <a:lnTo>
                  <a:pt x="1600" y="200"/>
                </a:lnTo>
                <a:lnTo>
                  <a:pt x="1587" y="210"/>
                </a:lnTo>
                <a:lnTo>
                  <a:pt x="1574" y="219"/>
                </a:lnTo>
                <a:lnTo>
                  <a:pt x="1564" y="225"/>
                </a:lnTo>
                <a:lnTo>
                  <a:pt x="1557" y="229"/>
                </a:lnTo>
                <a:lnTo>
                  <a:pt x="1555" y="230"/>
                </a:lnTo>
                <a:lnTo>
                  <a:pt x="177" y="805"/>
                </a:lnTo>
                <a:lnTo>
                  <a:pt x="27" y="821"/>
                </a:lnTo>
                <a:lnTo>
                  <a:pt x="0" y="772"/>
                </a:lnTo>
                <a:lnTo>
                  <a:pt x="115" y="656"/>
                </a:lnTo>
                <a:lnTo>
                  <a:pt x="118" y="655"/>
                </a:lnTo>
                <a:lnTo>
                  <a:pt x="125" y="651"/>
                </a:lnTo>
                <a:lnTo>
                  <a:pt x="139" y="645"/>
                </a:lnTo>
                <a:lnTo>
                  <a:pt x="156" y="636"/>
                </a:lnTo>
                <a:lnTo>
                  <a:pt x="177" y="626"/>
                </a:lnTo>
                <a:lnTo>
                  <a:pt x="203" y="613"/>
                </a:lnTo>
                <a:lnTo>
                  <a:pt x="233" y="600"/>
                </a:lnTo>
                <a:lnTo>
                  <a:pt x="265" y="584"/>
                </a:lnTo>
                <a:lnTo>
                  <a:pt x="301" y="566"/>
                </a:lnTo>
                <a:lnTo>
                  <a:pt x="341" y="548"/>
                </a:lnTo>
                <a:lnTo>
                  <a:pt x="382" y="528"/>
                </a:lnTo>
                <a:lnTo>
                  <a:pt x="426" y="506"/>
                </a:lnTo>
                <a:lnTo>
                  <a:pt x="472" y="484"/>
                </a:lnTo>
                <a:lnTo>
                  <a:pt x="521" y="462"/>
                </a:lnTo>
                <a:lnTo>
                  <a:pt x="570" y="438"/>
                </a:lnTo>
                <a:lnTo>
                  <a:pt x="621" y="414"/>
                </a:lnTo>
                <a:lnTo>
                  <a:pt x="672" y="389"/>
                </a:lnTo>
                <a:lnTo>
                  <a:pt x="725" y="364"/>
                </a:lnTo>
                <a:lnTo>
                  <a:pt x="778" y="340"/>
                </a:lnTo>
                <a:lnTo>
                  <a:pt x="831" y="314"/>
                </a:lnTo>
                <a:lnTo>
                  <a:pt x="884" y="289"/>
                </a:lnTo>
                <a:lnTo>
                  <a:pt x="936" y="264"/>
                </a:lnTo>
                <a:lnTo>
                  <a:pt x="988" y="240"/>
                </a:lnTo>
                <a:lnTo>
                  <a:pt x="1039" y="216"/>
                </a:lnTo>
                <a:lnTo>
                  <a:pt x="1088" y="193"/>
                </a:lnTo>
                <a:lnTo>
                  <a:pt x="1137" y="171"/>
                </a:lnTo>
                <a:lnTo>
                  <a:pt x="1183" y="149"/>
                </a:lnTo>
                <a:lnTo>
                  <a:pt x="1227" y="129"/>
                </a:lnTo>
                <a:lnTo>
                  <a:pt x="1269" y="110"/>
                </a:lnTo>
                <a:lnTo>
                  <a:pt x="1309" y="91"/>
                </a:lnTo>
                <a:lnTo>
                  <a:pt x="1344" y="75"/>
                </a:lnTo>
                <a:lnTo>
                  <a:pt x="1377" y="61"/>
                </a:lnTo>
                <a:lnTo>
                  <a:pt x="1408" y="48"/>
                </a:lnTo>
                <a:lnTo>
                  <a:pt x="1433" y="37"/>
                </a:lnTo>
                <a:lnTo>
                  <a:pt x="1455" y="27"/>
                </a:lnTo>
                <a:lnTo>
                  <a:pt x="1472" y="20"/>
                </a:lnTo>
                <a:lnTo>
                  <a:pt x="1502" y="11"/>
                </a:lnTo>
                <a:lnTo>
                  <a:pt x="1527" y="5"/>
                </a:lnTo>
                <a:lnTo>
                  <a:pt x="1549" y="1"/>
                </a:lnTo>
                <a:lnTo>
                  <a:pt x="1569" y="0"/>
                </a:lnTo>
                <a:close/>
              </a:path>
            </a:pathLst>
          </a:custGeom>
          <a:solidFill>
            <a:schemeClr val="accent1"/>
          </a:solidFill>
          <a:ln w="0">
            <a:solidFill>
              <a:srgbClr val="2590AA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Freeform 7"/>
          <xdr:cNvSpPr>
            <a:spLocks/>
          </xdr:cNvSpPr>
        </xdr:nvSpPr>
        <xdr:spPr bwMode="auto">
          <a:xfrm>
            <a:off x="1190358" y="724193"/>
            <a:ext cx="123686" cy="75953"/>
          </a:xfrm>
          <a:custGeom>
            <a:avLst/>
            <a:gdLst>
              <a:gd name="T0" fmla="*/ 577 w 653"/>
              <a:gd name="T1" fmla="*/ 0 h 359"/>
              <a:gd name="T2" fmla="*/ 508 w 653"/>
              <a:gd name="T3" fmla="*/ 118 h 359"/>
              <a:gd name="T4" fmla="*/ 653 w 653"/>
              <a:gd name="T5" fmla="*/ 138 h 359"/>
              <a:gd name="T6" fmla="*/ 367 w 653"/>
              <a:gd name="T7" fmla="*/ 288 h 359"/>
              <a:gd name="T8" fmla="*/ 365 w 653"/>
              <a:gd name="T9" fmla="*/ 289 h 359"/>
              <a:gd name="T10" fmla="*/ 359 w 653"/>
              <a:gd name="T11" fmla="*/ 291 h 359"/>
              <a:gd name="T12" fmla="*/ 348 w 653"/>
              <a:gd name="T13" fmla="*/ 295 h 359"/>
              <a:gd name="T14" fmla="*/ 333 w 653"/>
              <a:gd name="T15" fmla="*/ 300 h 359"/>
              <a:gd name="T16" fmla="*/ 316 w 653"/>
              <a:gd name="T17" fmla="*/ 305 h 359"/>
              <a:gd name="T18" fmla="*/ 297 w 653"/>
              <a:gd name="T19" fmla="*/ 311 h 359"/>
              <a:gd name="T20" fmla="*/ 275 w 653"/>
              <a:gd name="T21" fmla="*/ 318 h 359"/>
              <a:gd name="T22" fmla="*/ 252 w 653"/>
              <a:gd name="T23" fmla="*/ 325 h 359"/>
              <a:gd name="T24" fmla="*/ 227 w 653"/>
              <a:gd name="T25" fmla="*/ 331 h 359"/>
              <a:gd name="T26" fmla="*/ 202 w 653"/>
              <a:gd name="T27" fmla="*/ 338 h 359"/>
              <a:gd name="T28" fmla="*/ 176 w 653"/>
              <a:gd name="T29" fmla="*/ 345 h 359"/>
              <a:gd name="T30" fmla="*/ 150 w 653"/>
              <a:gd name="T31" fmla="*/ 350 h 359"/>
              <a:gd name="T32" fmla="*/ 125 w 653"/>
              <a:gd name="T33" fmla="*/ 354 h 359"/>
              <a:gd name="T34" fmla="*/ 102 w 653"/>
              <a:gd name="T35" fmla="*/ 357 h 359"/>
              <a:gd name="T36" fmla="*/ 79 w 653"/>
              <a:gd name="T37" fmla="*/ 359 h 359"/>
              <a:gd name="T38" fmla="*/ 58 w 653"/>
              <a:gd name="T39" fmla="*/ 359 h 359"/>
              <a:gd name="T40" fmla="*/ 40 w 653"/>
              <a:gd name="T41" fmla="*/ 357 h 359"/>
              <a:gd name="T42" fmla="*/ 25 w 653"/>
              <a:gd name="T43" fmla="*/ 353 h 359"/>
              <a:gd name="T44" fmla="*/ 13 w 653"/>
              <a:gd name="T45" fmla="*/ 346 h 359"/>
              <a:gd name="T46" fmla="*/ 4 w 653"/>
              <a:gd name="T47" fmla="*/ 337 h 359"/>
              <a:gd name="T48" fmla="*/ 0 w 653"/>
              <a:gd name="T49" fmla="*/ 325 h 359"/>
              <a:gd name="T50" fmla="*/ 1 w 653"/>
              <a:gd name="T51" fmla="*/ 318 h 359"/>
              <a:gd name="T52" fmla="*/ 8 w 653"/>
              <a:gd name="T53" fmla="*/ 309 h 359"/>
              <a:gd name="T54" fmla="*/ 18 w 653"/>
              <a:gd name="T55" fmla="*/ 299 h 359"/>
              <a:gd name="T56" fmla="*/ 32 w 653"/>
              <a:gd name="T57" fmla="*/ 287 h 359"/>
              <a:gd name="T58" fmla="*/ 50 w 653"/>
              <a:gd name="T59" fmla="*/ 274 h 359"/>
              <a:gd name="T60" fmla="*/ 70 w 653"/>
              <a:gd name="T61" fmla="*/ 261 h 359"/>
              <a:gd name="T62" fmla="*/ 91 w 653"/>
              <a:gd name="T63" fmla="*/ 247 h 359"/>
              <a:gd name="T64" fmla="*/ 114 w 653"/>
              <a:gd name="T65" fmla="*/ 233 h 359"/>
              <a:gd name="T66" fmla="*/ 137 w 653"/>
              <a:gd name="T67" fmla="*/ 220 h 359"/>
              <a:gd name="T68" fmla="*/ 161 w 653"/>
              <a:gd name="T69" fmla="*/ 206 h 359"/>
              <a:gd name="T70" fmla="*/ 184 w 653"/>
              <a:gd name="T71" fmla="*/ 193 h 359"/>
              <a:gd name="T72" fmla="*/ 206 w 653"/>
              <a:gd name="T73" fmla="*/ 181 h 359"/>
              <a:gd name="T74" fmla="*/ 226 w 653"/>
              <a:gd name="T75" fmla="*/ 171 h 359"/>
              <a:gd name="T76" fmla="*/ 243 w 653"/>
              <a:gd name="T77" fmla="*/ 161 h 359"/>
              <a:gd name="T78" fmla="*/ 259 w 653"/>
              <a:gd name="T79" fmla="*/ 153 h 359"/>
              <a:gd name="T80" fmla="*/ 270 w 653"/>
              <a:gd name="T81" fmla="*/ 147 h 359"/>
              <a:gd name="T82" fmla="*/ 277 w 653"/>
              <a:gd name="T83" fmla="*/ 143 h 359"/>
              <a:gd name="T84" fmla="*/ 280 w 653"/>
              <a:gd name="T85" fmla="*/ 142 h 359"/>
              <a:gd name="T86" fmla="*/ 577 w 653"/>
              <a:gd name="T87" fmla="*/ 0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653" h="359">
                <a:moveTo>
                  <a:pt x="577" y="0"/>
                </a:moveTo>
                <a:lnTo>
                  <a:pt x="508" y="118"/>
                </a:lnTo>
                <a:lnTo>
                  <a:pt x="653" y="138"/>
                </a:lnTo>
                <a:lnTo>
                  <a:pt x="367" y="288"/>
                </a:lnTo>
                <a:lnTo>
                  <a:pt x="365" y="289"/>
                </a:lnTo>
                <a:lnTo>
                  <a:pt x="359" y="291"/>
                </a:lnTo>
                <a:lnTo>
                  <a:pt x="348" y="295"/>
                </a:lnTo>
                <a:lnTo>
                  <a:pt x="333" y="300"/>
                </a:lnTo>
                <a:lnTo>
                  <a:pt x="316" y="305"/>
                </a:lnTo>
                <a:lnTo>
                  <a:pt x="297" y="311"/>
                </a:lnTo>
                <a:lnTo>
                  <a:pt x="275" y="318"/>
                </a:lnTo>
                <a:lnTo>
                  <a:pt x="252" y="325"/>
                </a:lnTo>
                <a:lnTo>
                  <a:pt x="227" y="331"/>
                </a:lnTo>
                <a:lnTo>
                  <a:pt x="202" y="338"/>
                </a:lnTo>
                <a:lnTo>
                  <a:pt x="176" y="345"/>
                </a:lnTo>
                <a:lnTo>
                  <a:pt x="150" y="350"/>
                </a:lnTo>
                <a:lnTo>
                  <a:pt x="125" y="354"/>
                </a:lnTo>
                <a:lnTo>
                  <a:pt x="102" y="357"/>
                </a:lnTo>
                <a:lnTo>
                  <a:pt x="79" y="359"/>
                </a:lnTo>
                <a:lnTo>
                  <a:pt x="58" y="359"/>
                </a:lnTo>
                <a:lnTo>
                  <a:pt x="40" y="357"/>
                </a:lnTo>
                <a:lnTo>
                  <a:pt x="25" y="353"/>
                </a:lnTo>
                <a:lnTo>
                  <a:pt x="13" y="346"/>
                </a:lnTo>
                <a:lnTo>
                  <a:pt x="4" y="337"/>
                </a:lnTo>
                <a:lnTo>
                  <a:pt x="0" y="325"/>
                </a:lnTo>
                <a:lnTo>
                  <a:pt x="1" y="318"/>
                </a:lnTo>
                <a:lnTo>
                  <a:pt x="8" y="309"/>
                </a:lnTo>
                <a:lnTo>
                  <a:pt x="18" y="299"/>
                </a:lnTo>
                <a:lnTo>
                  <a:pt x="32" y="287"/>
                </a:lnTo>
                <a:lnTo>
                  <a:pt x="50" y="274"/>
                </a:lnTo>
                <a:lnTo>
                  <a:pt x="70" y="261"/>
                </a:lnTo>
                <a:lnTo>
                  <a:pt x="91" y="247"/>
                </a:lnTo>
                <a:lnTo>
                  <a:pt x="114" y="233"/>
                </a:lnTo>
                <a:lnTo>
                  <a:pt x="137" y="220"/>
                </a:lnTo>
                <a:lnTo>
                  <a:pt x="161" y="206"/>
                </a:lnTo>
                <a:lnTo>
                  <a:pt x="184" y="193"/>
                </a:lnTo>
                <a:lnTo>
                  <a:pt x="206" y="181"/>
                </a:lnTo>
                <a:lnTo>
                  <a:pt x="226" y="171"/>
                </a:lnTo>
                <a:lnTo>
                  <a:pt x="243" y="161"/>
                </a:lnTo>
                <a:lnTo>
                  <a:pt x="259" y="153"/>
                </a:lnTo>
                <a:lnTo>
                  <a:pt x="270" y="147"/>
                </a:lnTo>
                <a:lnTo>
                  <a:pt x="277" y="143"/>
                </a:lnTo>
                <a:lnTo>
                  <a:pt x="280" y="142"/>
                </a:lnTo>
                <a:lnTo>
                  <a:pt x="577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  <xdr:sp macro="" textlink="">
        <xdr:nvSpPr>
          <xdr:cNvPr id="54" name="Freeform 8"/>
          <xdr:cNvSpPr>
            <a:spLocks/>
          </xdr:cNvSpPr>
        </xdr:nvSpPr>
        <xdr:spPr bwMode="auto">
          <a:xfrm>
            <a:off x="971529" y="752676"/>
            <a:ext cx="275915" cy="142411"/>
          </a:xfrm>
          <a:custGeom>
            <a:avLst/>
            <a:gdLst>
              <a:gd name="T0" fmla="*/ 1093 w 1328"/>
              <a:gd name="T1" fmla="*/ 0 h 709"/>
              <a:gd name="T2" fmla="*/ 1116 w 1328"/>
              <a:gd name="T3" fmla="*/ 13 h 709"/>
              <a:gd name="T4" fmla="*/ 1118 w 1328"/>
              <a:gd name="T5" fmla="*/ 30 h 709"/>
              <a:gd name="T6" fmla="*/ 1103 w 1328"/>
              <a:gd name="T7" fmla="*/ 57 h 709"/>
              <a:gd name="T8" fmla="*/ 1080 w 1328"/>
              <a:gd name="T9" fmla="*/ 88 h 709"/>
              <a:gd name="T10" fmla="*/ 1049 w 1328"/>
              <a:gd name="T11" fmla="*/ 124 h 709"/>
              <a:gd name="T12" fmla="*/ 1016 w 1328"/>
              <a:gd name="T13" fmla="*/ 161 h 709"/>
              <a:gd name="T14" fmla="*/ 985 w 1328"/>
              <a:gd name="T15" fmla="*/ 199 h 709"/>
              <a:gd name="T16" fmla="*/ 960 w 1328"/>
              <a:gd name="T17" fmla="*/ 233 h 709"/>
              <a:gd name="T18" fmla="*/ 945 w 1328"/>
              <a:gd name="T19" fmla="*/ 264 h 709"/>
              <a:gd name="T20" fmla="*/ 944 w 1328"/>
              <a:gd name="T21" fmla="*/ 288 h 709"/>
              <a:gd name="T22" fmla="*/ 962 w 1328"/>
              <a:gd name="T23" fmla="*/ 304 h 709"/>
              <a:gd name="T24" fmla="*/ 998 w 1328"/>
              <a:gd name="T25" fmla="*/ 313 h 709"/>
              <a:gd name="T26" fmla="*/ 1048 w 1328"/>
              <a:gd name="T27" fmla="*/ 318 h 709"/>
              <a:gd name="T28" fmla="*/ 1106 w 1328"/>
              <a:gd name="T29" fmla="*/ 319 h 709"/>
              <a:gd name="T30" fmla="*/ 1167 w 1328"/>
              <a:gd name="T31" fmla="*/ 317 h 709"/>
              <a:gd name="T32" fmla="*/ 1228 w 1328"/>
              <a:gd name="T33" fmla="*/ 314 h 709"/>
              <a:gd name="T34" fmla="*/ 1279 w 1328"/>
              <a:gd name="T35" fmla="*/ 312 h 709"/>
              <a:gd name="T36" fmla="*/ 1310 w 1328"/>
              <a:gd name="T37" fmla="*/ 317 h 709"/>
              <a:gd name="T38" fmla="*/ 1325 w 1328"/>
              <a:gd name="T39" fmla="*/ 330 h 709"/>
              <a:gd name="T40" fmla="*/ 1328 w 1328"/>
              <a:gd name="T41" fmla="*/ 346 h 709"/>
              <a:gd name="T42" fmla="*/ 1323 w 1328"/>
              <a:gd name="T43" fmla="*/ 366 h 709"/>
              <a:gd name="T44" fmla="*/ 1314 w 1328"/>
              <a:gd name="T45" fmla="*/ 384 h 709"/>
              <a:gd name="T46" fmla="*/ 1304 w 1328"/>
              <a:gd name="T47" fmla="*/ 399 h 709"/>
              <a:gd name="T48" fmla="*/ 1297 w 1328"/>
              <a:gd name="T49" fmla="*/ 408 h 709"/>
              <a:gd name="T50" fmla="*/ 1274 w 1328"/>
              <a:gd name="T51" fmla="*/ 418 h 709"/>
              <a:gd name="T52" fmla="*/ 1234 w 1328"/>
              <a:gd name="T53" fmla="*/ 435 h 709"/>
              <a:gd name="T54" fmla="*/ 1178 w 1328"/>
              <a:gd name="T55" fmla="*/ 455 h 709"/>
              <a:gd name="T56" fmla="*/ 1110 w 1328"/>
              <a:gd name="T57" fmla="*/ 479 h 709"/>
              <a:gd name="T58" fmla="*/ 1030 w 1328"/>
              <a:gd name="T59" fmla="*/ 506 h 709"/>
              <a:gd name="T60" fmla="*/ 941 w 1328"/>
              <a:gd name="T61" fmla="*/ 534 h 709"/>
              <a:gd name="T62" fmla="*/ 846 w 1328"/>
              <a:gd name="T63" fmla="*/ 563 h 709"/>
              <a:gd name="T64" fmla="*/ 745 w 1328"/>
              <a:gd name="T65" fmla="*/ 592 h 709"/>
              <a:gd name="T66" fmla="*/ 643 w 1328"/>
              <a:gd name="T67" fmla="*/ 620 h 709"/>
              <a:gd name="T68" fmla="*/ 542 w 1328"/>
              <a:gd name="T69" fmla="*/ 645 h 709"/>
              <a:gd name="T70" fmla="*/ 442 w 1328"/>
              <a:gd name="T71" fmla="*/ 669 h 709"/>
              <a:gd name="T72" fmla="*/ 348 w 1328"/>
              <a:gd name="T73" fmla="*/ 687 h 709"/>
              <a:gd name="T74" fmla="*/ 260 w 1328"/>
              <a:gd name="T75" fmla="*/ 700 h 709"/>
              <a:gd name="T76" fmla="*/ 181 w 1328"/>
              <a:gd name="T77" fmla="*/ 708 h 709"/>
              <a:gd name="T78" fmla="*/ 113 w 1328"/>
              <a:gd name="T79" fmla="*/ 709 h 709"/>
              <a:gd name="T80" fmla="*/ 60 w 1328"/>
              <a:gd name="T81" fmla="*/ 702 h 709"/>
              <a:gd name="T82" fmla="*/ 22 w 1328"/>
              <a:gd name="T83" fmla="*/ 687 h 709"/>
              <a:gd name="T84" fmla="*/ 2 w 1328"/>
              <a:gd name="T85" fmla="*/ 661 h 709"/>
              <a:gd name="T86" fmla="*/ 3 w 1328"/>
              <a:gd name="T87" fmla="*/ 628 h 709"/>
              <a:gd name="T88" fmla="*/ 23 w 1328"/>
              <a:gd name="T89" fmla="*/ 591 h 709"/>
              <a:gd name="T90" fmla="*/ 56 w 1328"/>
              <a:gd name="T91" fmla="*/ 554 h 709"/>
              <a:gd name="T92" fmla="*/ 94 w 1328"/>
              <a:gd name="T93" fmla="*/ 516 h 709"/>
              <a:gd name="T94" fmla="*/ 133 w 1328"/>
              <a:gd name="T95" fmla="*/ 481 h 709"/>
              <a:gd name="T96" fmla="*/ 189 w 1328"/>
              <a:gd name="T97" fmla="*/ 429 h 709"/>
              <a:gd name="T98" fmla="*/ 280 w 1328"/>
              <a:gd name="T99" fmla="*/ 358 h 709"/>
              <a:gd name="T100" fmla="*/ 379 w 1328"/>
              <a:gd name="T101" fmla="*/ 295 h 709"/>
              <a:gd name="T102" fmla="*/ 484 w 1328"/>
              <a:gd name="T103" fmla="*/ 238 h 709"/>
              <a:gd name="T104" fmla="*/ 589 w 1328"/>
              <a:gd name="T105" fmla="*/ 189 h 709"/>
              <a:gd name="T106" fmla="*/ 690 w 1328"/>
              <a:gd name="T107" fmla="*/ 146 h 709"/>
              <a:gd name="T108" fmla="*/ 784 w 1328"/>
              <a:gd name="T109" fmla="*/ 109 h 709"/>
              <a:gd name="T110" fmla="*/ 866 w 1328"/>
              <a:gd name="T111" fmla="*/ 80 h 709"/>
              <a:gd name="T112" fmla="*/ 932 w 1328"/>
              <a:gd name="T113" fmla="*/ 57 h 709"/>
              <a:gd name="T114" fmla="*/ 978 w 1328"/>
              <a:gd name="T115" fmla="*/ 39 h 709"/>
              <a:gd name="T116" fmla="*/ 995 w 1328"/>
              <a:gd name="T117" fmla="*/ 32 h 709"/>
              <a:gd name="T118" fmla="*/ 1010 w 1328"/>
              <a:gd name="T119" fmla="*/ 23 h 709"/>
              <a:gd name="T120" fmla="*/ 1035 w 1328"/>
              <a:gd name="T121" fmla="*/ 11 h 709"/>
              <a:gd name="T122" fmla="*/ 1065 w 1328"/>
              <a:gd name="T123" fmla="*/ 2 h 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328" h="709">
                <a:moveTo>
                  <a:pt x="1079" y="0"/>
                </a:moveTo>
                <a:lnTo>
                  <a:pt x="1093" y="0"/>
                </a:lnTo>
                <a:lnTo>
                  <a:pt x="1105" y="4"/>
                </a:lnTo>
                <a:lnTo>
                  <a:pt x="1116" y="13"/>
                </a:lnTo>
                <a:lnTo>
                  <a:pt x="1119" y="20"/>
                </a:lnTo>
                <a:lnTo>
                  <a:pt x="1118" y="30"/>
                </a:lnTo>
                <a:lnTo>
                  <a:pt x="1113" y="42"/>
                </a:lnTo>
                <a:lnTo>
                  <a:pt x="1103" y="57"/>
                </a:lnTo>
                <a:lnTo>
                  <a:pt x="1093" y="72"/>
                </a:lnTo>
                <a:lnTo>
                  <a:pt x="1080" y="88"/>
                </a:lnTo>
                <a:lnTo>
                  <a:pt x="1065" y="105"/>
                </a:lnTo>
                <a:lnTo>
                  <a:pt x="1049" y="124"/>
                </a:lnTo>
                <a:lnTo>
                  <a:pt x="1033" y="142"/>
                </a:lnTo>
                <a:lnTo>
                  <a:pt x="1016" y="161"/>
                </a:lnTo>
                <a:lnTo>
                  <a:pt x="1000" y="181"/>
                </a:lnTo>
                <a:lnTo>
                  <a:pt x="985" y="199"/>
                </a:lnTo>
                <a:lnTo>
                  <a:pt x="972" y="216"/>
                </a:lnTo>
                <a:lnTo>
                  <a:pt x="960" y="233"/>
                </a:lnTo>
                <a:lnTo>
                  <a:pt x="951" y="250"/>
                </a:lnTo>
                <a:lnTo>
                  <a:pt x="945" y="264"/>
                </a:lnTo>
                <a:lnTo>
                  <a:pt x="943" y="277"/>
                </a:lnTo>
                <a:lnTo>
                  <a:pt x="944" y="288"/>
                </a:lnTo>
                <a:lnTo>
                  <a:pt x="951" y="296"/>
                </a:lnTo>
                <a:lnTo>
                  <a:pt x="962" y="304"/>
                </a:lnTo>
                <a:lnTo>
                  <a:pt x="978" y="309"/>
                </a:lnTo>
                <a:lnTo>
                  <a:pt x="998" y="313"/>
                </a:lnTo>
                <a:lnTo>
                  <a:pt x="1022" y="316"/>
                </a:lnTo>
                <a:lnTo>
                  <a:pt x="1048" y="318"/>
                </a:lnTo>
                <a:lnTo>
                  <a:pt x="1076" y="319"/>
                </a:lnTo>
                <a:lnTo>
                  <a:pt x="1106" y="319"/>
                </a:lnTo>
                <a:lnTo>
                  <a:pt x="1137" y="318"/>
                </a:lnTo>
                <a:lnTo>
                  <a:pt x="1167" y="317"/>
                </a:lnTo>
                <a:lnTo>
                  <a:pt x="1199" y="315"/>
                </a:lnTo>
                <a:lnTo>
                  <a:pt x="1228" y="314"/>
                </a:lnTo>
                <a:lnTo>
                  <a:pt x="1256" y="312"/>
                </a:lnTo>
                <a:lnTo>
                  <a:pt x="1279" y="312"/>
                </a:lnTo>
                <a:lnTo>
                  <a:pt x="1297" y="314"/>
                </a:lnTo>
                <a:lnTo>
                  <a:pt x="1310" y="317"/>
                </a:lnTo>
                <a:lnTo>
                  <a:pt x="1320" y="323"/>
                </a:lnTo>
                <a:lnTo>
                  <a:pt x="1325" y="330"/>
                </a:lnTo>
                <a:lnTo>
                  <a:pt x="1328" y="338"/>
                </a:lnTo>
                <a:lnTo>
                  <a:pt x="1328" y="346"/>
                </a:lnTo>
                <a:lnTo>
                  <a:pt x="1327" y="355"/>
                </a:lnTo>
                <a:lnTo>
                  <a:pt x="1323" y="366"/>
                </a:lnTo>
                <a:lnTo>
                  <a:pt x="1319" y="375"/>
                </a:lnTo>
                <a:lnTo>
                  <a:pt x="1314" y="384"/>
                </a:lnTo>
                <a:lnTo>
                  <a:pt x="1309" y="392"/>
                </a:lnTo>
                <a:lnTo>
                  <a:pt x="1304" y="399"/>
                </a:lnTo>
                <a:lnTo>
                  <a:pt x="1301" y="405"/>
                </a:lnTo>
                <a:lnTo>
                  <a:pt x="1297" y="408"/>
                </a:lnTo>
                <a:lnTo>
                  <a:pt x="1287" y="412"/>
                </a:lnTo>
                <a:lnTo>
                  <a:pt x="1274" y="418"/>
                </a:lnTo>
                <a:lnTo>
                  <a:pt x="1256" y="426"/>
                </a:lnTo>
                <a:lnTo>
                  <a:pt x="1234" y="435"/>
                </a:lnTo>
                <a:lnTo>
                  <a:pt x="1208" y="444"/>
                </a:lnTo>
                <a:lnTo>
                  <a:pt x="1178" y="455"/>
                </a:lnTo>
                <a:lnTo>
                  <a:pt x="1145" y="466"/>
                </a:lnTo>
                <a:lnTo>
                  <a:pt x="1110" y="479"/>
                </a:lnTo>
                <a:lnTo>
                  <a:pt x="1071" y="492"/>
                </a:lnTo>
                <a:lnTo>
                  <a:pt x="1030" y="506"/>
                </a:lnTo>
                <a:lnTo>
                  <a:pt x="986" y="520"/>
                </a:lnTo>
                <a:lnTo>
                  <a:pt x="941" y="534"/>
                </a:lnTo>
                <a:lnTo>
                  <a:pt x="893" y="549"/>
                </a:lnTo>
                <a:lnTo>
                  <a:pt x="846" y="563"/>
                </a:lnTo>
                <a:lnTo>
                  <a:pt x="796" y="578"/>
                </a:lnTo>
                <a:lnTo>
                  <a:pt x="745" y="592"/>
                </a:lnTo>
                <a:lnTo>
                  <a:pt x="695" y="607"/>
                </a:lnTo>
                <a:lnTo>
                  <a:pt x="643" y="620"/>
                </a:lnTo>
                <a:lnTo>
                  <a:pt x="593" y="633"/>
                </a:lnTo>
                <a:lnTo>
                  <a:pt x="542" y="645"/>
                </a:lnTo>
                <a:lnTo>
                  <a:pt x="492" y="657"/>
                </a:lnTo>
                <a:lnTo>
                  <a:pt x="442" y="669"/>
                </a:lnTo>
                <a:lnTo>
                  <a:pt x="395" y="678"/>
                </a:lnTo>
                <a:lnTo>
                  <a:pt x="348" y="687"/>
                </a:lnTo>
                <a:lnTo>
                  <a:pt x="303" y="694"/>
                </a:lnTo>
                <a:lnTo>
                  <a:pt x="260" y="700"/>
                </a:lnTo>
                <a:lnTo>
                  <a:pt x="220" y="705"/>
                </a:lnTo>
                <a:lnTo>
                  <a:pt x="181" y="708"/>
                </a:lnTo>
                <a:lnTo>
                  <a:pt x="146" y="709"/>
                </a:lnTo>
                <a:lnTo>
                  <a:pt x="113" y="709"/>
                </a:lnTo>
                <a:lnTo>
                  <a:pt x="85" y="707"/>
                </a:lnTo>
                <a:lnTo>
                  <a:pt x="60" y="702"/>
                </a:lnTo>
                <a:lnTo>
                  <a:pt x="39" y="696"/>
                </a:lnTo>
                <a:lnTo>
                  <a:pt x="22" y="687"/>
                </a:lnTo>
                <a:lnTo>
                  <a:pt x="9" y="676"/>
                </a:lnTo>
                <a:lnTo>
                  <a:pt x="2" y="661"/>
                </a:lnTo>
                <a:lnTo>
                  <a:pt x="0" y="645"/>
                </a:lnTo>
                <a:lnTo>
                  <a:pt x="3" y="628"/>
                </a:lnTo>
                <a:lnTo>
                  <a:pt x="11" y="610"/>
                </a:lnTo>
                <a:lnTo>
                  <a:pt x="23" y="591"/>
                </a:lnTo>
                <a:lnTo>
                  <a:pt x="39" y="573"/>
                </a:lnTo>
                <a:lnTo>
                  <a:pt x="56" y="554"/>
                </a:lnTo>
                <a:lnTo>
                  <a:pt x="75" y="534"/>
                </a:lnTo>
                <a:lnTo>
                  <a:pt x="94" y="516"/>
                </a:lnTo>
                <a:lnTo>
                  <a:pt x="114" y="499"/>
                </a:lnTo>
                <a:lnTo>
                  <a:pt x="133" y="481"/>
                </a:lnTo>
                <a:lnTo>
                  <a:pt x="149" y="466"/>
                </a:lnTo>
                <a:lnTo>
                  <a:pt x="189" y="429"/>
                </a:lnTo>
                <a:lnTo>
                  <a:pt x="234" y="392"/>
                </a:lnTo>
                <a:lnTo>
                  <a:pt x="280" y="358"/>
                </a:lnTo>
                <a:lnTo>
                  <a:pt x="329" y="326"/>
                </a:lnTo>
                <a:lnTo>
                  <a:pt x="379" y="295"/>
                </a:lnTo>
                <a:lnTo>
                  <a:pt x="431" y="266"/>
                </a:lnTo>
                <a:lnTo>
                  <a:pt x="484" y="238"/>
                </a:lnTo>
                <a:lnTo>
                  <a:pt x="536" y="213"/>
                </a:lnTo>
                <a:lnTo>
                  <a:pt x="589" y="189"/>
                </a:lnTo>
                <a:lnTo>
                  <a:pt x="640" y="166"/>
                </a:lnTo>
                <a:lnTo>
                  <a:pt x="690" y="146"/>
                </a:lnTo>
                <a:lnTo>
                  <a:pt x="737" y="127"/>
                </a:lnTo>
                <a:lnTo>
                  <a:pt x="784" y="109"/>
                </a:lnTo>
                <a:lnTo>
                  <a:pt x="826" y="93"/>
                </a:lnTo>
                <a:lnTo>
                  <a:pt x="866" y="80"/>
                </a:lnTo>
                <a:lnTo>
                  <a:pt x="901" y="67"/>
                </a:lnTo>
                <a:lnTo>
                  <a:pt x="932" y="57"/>
                </a:lnTo>
                <a:lnTo>
                  <a:pt x="958" y="46"/>
                </a:lnTo>
                <a:lnTo>
                  <a:pt x="978" y="39"/>
                </a:lnTo>
                <a:lnTo>
                  <a:pt x="993" y="33"/>
                </a:lnTo>
                <a:lnTo>
                  <a:pt x="995" y="32"/>
                </a:lnTo>
                <a:lnTo>
                  <a:pt x="1001" y="28"/>
                </a:lnTo>
                <a:lnTo>
                  <a:pt x="1010" y="23"/>
                </a:lnTo>
                <a:lnTo>
                  <a:pt x="1022" y="17"/>
                </a:lnTo>
                <a:lnTo>
                  <a:pt x="1035" y="11"/>
                </a:lnTo>
                <a:lnTo>
                  <a:pt x="1050" y="6"/>
                </a:lnTo>
                <a:lnTo>
                  <a:pt x="1065" y="2"/>
                </a:lnTo>
                <a:lnTo>
                  <a:pt x="1079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5</xdr:col>
      <xdr:colOff>42335</xdr:colOff>
      <xdr:row>5</xdr:row>
      <xdr:rowOff>42328</xdr:rowOff>
    </xdr:from>
    <xdr:to>
      <xdr:col>5</xdr:col>
      <xdr:colOff>671754</xdr:colOff>
      <xdr:row>6</xdr:row>
      <xdr:rowOff>179912</xdr:rowOff>
    </xdr:to>
    <xdr:grpSp>
      <xdr:nvGrpSpPr>
        <xdr:cNvPr id="55" name="Garden Rake icon group" title="Garden Rake icon"/>
        <xdr:cNvGrpSpPr/>
      </xdr:nvGrpSpPr>
      <xdr:grpSpPr>
        <a:xfrm>
          <a:off x="4593168" y="1555745"/>
          <a:ext cx="629419" cy="381000"/>
          <a:chOff x="725523" y="1271587"/>
          <a:chExt cx="629419" cy="381000"/>
        </a:xfrm>
      </xdr:grpSpPr>
      <xdr:sp macro="" textlink="">
        <xdr:nvSpPr>
          <xdr:cNvPr id="56" name="Freeform 13"/>
          <xdr:cNvSpPr>
            <a:spLocks/>
          </xdr:cNvSpPr>
        </xdr:nvSpPr>
        <xdr:spPr bwMode="auto">
          <a:xfrm>
            <a:off x="725523" y="1424203"/>
            <a:ext cx="276655" cy="228384"/>
          </a:xfrm>
          <a:custGeom>
            <a:avLst/>
            <a:gdLst>
              <a:gd name="T0" fmla="*/ 1094 w 1467"/>
              <a:gd name="T1" fmla="*/ 25 h 1215"/>
              <a:gd name="T2" fmla="*/ 1154 w 1467"/>
              <a:gd name="T3" fmla="*/ 85 h 1215"/>
              <a:gd name="T4" fmla="*/ 1230 w 1467"/>
              <a:gd name="T5" fmla="*/ 106 h 1215"/>
              <a:gd name="T6" fmla="*/ 1288 w 1467"/>
              <a:gd name="T7" fmla="*/ 61 h 1215"/>
              <a:gd name="T8" fmla="*/ 1428 w 1467"/>
              <a:gd name="T9" fmla="*/ 221 h 1215"/>
              <a:gd name="T10" fmla="*/ 1451 w 1467"/>
              <a:gd name="T11" fmla="*/ 286 h 1215"/>
              <a:gd name="T12" fmla="*/ 1467 w 1467"/>
              <a:gd name="T13" fmla="*/ 383 h 1215"/>
              <a:gd name="T14" fmla="*/ 1433 w 1467"/>
              <a:gd name="T15" fmla="*/ 437 h 1215"/>
              <a:gd name="T16" fmla="*/ 1307 w 1467"/>
              <a:gd name="T17" fmla="*/ 500 h 1215"/>
              <a:gd name="T18" fmla="*/ 1115 w 1467"/>
              <a:gd name="T19" fmla="*/ 586 h 1215"/>
              <a:gd name="T20" fmla="*/ 910 w 1467"/>
              <a:gd name="T21" fmla="*/ 672 h 1215"/>
              <a:gd name="T22" fmla="*/ 747 w 1467"/>
              <a:gd name="T23" fmla="*/ 735 h 1215"/>
              <a:gd name="T24" fmla="*/ 674 w 1467"/>
              <a:gd name="T25" fmla="*/ 761 h 1215"/>
              <a:gd name="T26" fmla="*/ 622 w 1467"/>
              <a:gd name="T27" fmla="*/ 868 h 1215"/>
              <a:gd name="T28" fmla="*/ 581 w 1467"/>
              <a:gd name="T29" fmla="*/ 1026 h 1215"/>
              <a:gd name="T30" fmla="*/ 559 w 1467"/>
              <a:gd name="T31" fmla="*/ 1128 h 1215"/>
              <a:gd name="T32" fmla="*/ 521 w 1467"/>
              <a:gd name="T33" fmla="*/ 1189 h 1215"/>
              <a:gd name="T34" fmla="*/ 473 w 1467"/>
              <a:gd name="T35" fmla="*/ 1215 h 1215"/>
              <a:gd name="T36" fmla="*/ 453 w 1467"/>
              <a:gd name="T37" fmla="*/ 1161 h 1215"/>
              <a:gd name="T38" fmla="*/ 467 w 1467"/>
              <a:gd name="T39" fmla="*/ 1017 h 1215"/>
              <a:gd name="T40" fmla="*/ 496 w 1467"/>
              <a:gd name="T41" fmla="*/ 821 h 1215"/>
              <a:gd name="T42" fmla="*/ 535 w 1467"/>
              <a:gd name="T43" fmla="*/ 656 h 1215"/>
              <a:gd name="T44" fmla="*/ 584 w 1467"/>
              <a:gd name="T45" fmla="*/ 603 h 1215"/>
              <a:gd name="T46" fmla="*/ 723 w 1467"/>
              <a:gd name="T47" fmla="*/ 570 h 1215"/>
              <a:gd name="T48" fmla="*/ 908 w 1467"/>
              <a:gd name="T49" fmla="*/ 511 h 1215"/>
              <a:gd name="T50" fmla="*/ 1078 w 1467"/>
              <a:gd name="T51" fmla="*/ 445 h 1215"/>
              <a:gd name="T52" fmla="*/ 1173 w 1467"/>
              <a:gd name="T53" fmla="*/ 393 h 1215"/>
              <a:gd name="T54" fmla="*/ 1137 w 1467"/>
              <a:gd name="T55" fmla="*/ 379 h 1215"/>
              <a:gd name="T56" fmla="*/ 995 w 1467"/>
              <a:gd name="T57" fmla="*/ 397 h 1215"/>
              <a:gd name="T58" fmla="*/ 798 w 1467"/>
              <a:gd name="T59" fmla="*/ 434 h 1215"/>
              <a:gd name="T60" fmla="*/ 601 w 1467"/>
              <a:gd name="T61" fmla="*/ 477 h 1215"/>
              <a:gd name="T62" fmla="*/ 455 w 1467"/>
              <a:gd name="T63" fmla="*/ 509 h 1215"/>
              <a:gd name="T64" fmla="*/ 304 w 1467"/>
              <a:gd name="T65" fmla="*/ 899 h 1215"/>
              <a:gd name="T66" fmla="*/ 272 w 1467"/>
              <a:gd name="T67" fmla="*/ 916 h 1215"/>
              <a:gd name="T68" fmla="*/ 219 w 1467"/>
              <a:gd name="T69" fmla="*/ 909 h 1215"/>
              <a:gd name="T70" fmla="*/ 210 w 1467"/>
              <a:gd name="T71" fmla="*/ 821 h 1215"/>
              <a:gd name="T72" fmla="*/ 236 w 1467"/>
              <a:gd name="T73" fmla="*/ 650 h 1215"/>
              <a:gd name="T74" fmla="*/ 279 w 1467"/>
              <a:gd name="T75" fmla="*/ 471 h 1215"/>
              <a:gd name="T76" fmla="*/ 330 w 1467"/>
              <a:gd name="T77" fmla="*/ 364 h 1215"/>
              <a:gd name="T78" fmla="*/ 442 w 1467"/>
              <a:gd name="T79" fmla="*/ 338 h 1215"/>
              <a:gd name="T80" fmla="*/ 631 w 1467"/>
              <a:gd name="T81" fmla="*/ 294 h 1215"/>
              <a:gd name="T82" fmla="*/ 825 w 1467"/>
              <a:gd name="T83" fmla="*/ 241 h 1215"/>
              <a:gd name="T84" fmla="*/ 951 w 1467"/>
              <a:gd name="T85" fmla="*/ 193 h 1215"/>
              <a:gd name="T86" fmla="*/ 943 w 1467"/>
              <a:gd name="T87" fmla="*/ 168 h 1215"/>
              <a:gd name="T88" fmla="*/ 813 w 1467"/>
              <a:gd name="T89" fmla="*/ 176 h 1215"/>
              <a:gd name="T90" fmla="*/ 618 w 1467"/>
              <a:gd name="T91" fmla="*/ 201 h 1215"/>
              <a:gd name="T92" fmla="*/ 414 w 1467"/>
              <a:gd name="T93" fmla="*/ 233 h 1215"/>
              <a:gd name="T94" fmla="*/ 259 w 1467"/>
              <a:gd name="T95" fmla="*/ 257 h 1215"/>
              <a:gd name="T96" fmla="*/ 185 w 1467"/>
              <a:gd name="T97" fmla="*/ 277 h 1215"/>
              <a:gd name="T98" fmla="*/ 135 w 1467"/>
              <a:gd name="T99" fmla="*/ 391 h 1215"/>
              <a:gd name="T100" fmla="*/ 105 w 1467"/>
              <a:gd name="T101" fmla="*/ 541 h 1215"/>
              <a:gd name="T102" fmla="*/ 77 w 1467"/>
              <a:gd name="T103" fmla="*/ 641 h 1215"/>
              <a:gd name="T104" fmla="*/ 27 w 1467"/>
              <a:gd name="T105" fmla="*/ 661 h 1215"/>
              <a:gd name="T106" fmla="*/ 0 w 1467"/>
              <a:gd name="T107" fmla="*/ 655 h 1215"/>
              <a:gd name="T108" fmla="*/ 5 w 1467"/>
              <a:gd name="T109" fmla="*/ 581 h 1215"/>
              <a:gd name="T110" fmla="*/ 21 w 1467"/>
              <a:gd name="T111" fmla="*/ 417 h 1215"/>
              <a:gd name="T112" fmla="*/ 54 w 1467"/>
              <a:gd name="T113" fmla="*/ 254 h 1215"/>
              <a:gd name="T114" fmla="*/ 113 w 1467"/>
              <a:gd name="T115" fmla="*/ 178 h 1215"/>
              <a:gd name="T116" fmla="*/ 281 w 1467"/>
              <a:gd name="T117" fmla="*/ 127 h 1215"/>
              <a:gd name="T118" fmla="*/ 528 w 1467"/>
              <a:gd name="T119" fmla="*/ 77 h 1215"/>
              <a:gd name="T120" fmla="*/ 779 w 1467"/>
              <a:gd name="T121" fmla="*/ 34 h 1215"/>
              <a:gd name="T122" fmla="*/ 962 w 1467"/>
              <a:gd name="T123" fmla="*/ 7 h 1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467" h="1215">
                <a:moveTo>
                  <a:pt x="1025" y="0"/>
                </a:moveTo>
                <a:lnTo>
                  <a:pt x="1047" y="2"/>
                </a:lnTo>
                <a:lnTo>
                  <a:pt x="1065" y="8"/>
                </a:lnTo>
                <a:lnTo>
                  <a:pt x="1080" y="16"/>
                </a:lnTo>
                <a:lnTo>
                  <a:pt x="1094" y="25"/>
                </a:lnTo>
                <a:lnTo>
                  <a:pt x="1108" y="37"/>
                </a:lnTo>
                <a:lnTo>
                  <a:pt x="1120" y="49"/>
                </a:lnTo>
                <a:lnTo>
                  <a:pt x="1131" y="61"/>
                </a:lnTo>
                <a:lnTo>
                  <a:pt x="1142" y="74"/>
                </a:lnTo>
                <a:lnTo>
                  <a:pt x="1154" y="85"/>
                </a:lnTo>
                <a:lnTo>
                  <a:pt x="1167" y="95"/>
                </a:lnTo>
                <a:lnTo>
                  <a:pt x="1182" y="104"/>
                </a:lnTo>
                <a:lnTo>
                  <a:pt x="1199" y="109"/>
                </a:lnTo>
                <a:lnTo>
                  <a:pt x="1215" y="109"/>
                </a:lnTo>
                <a:lnTo>
                  <a:pt x="1230" y="106"/>
                </a:lnTo>
                <a:lnTo>
                  <a:pt x="1245" y="99"/>
                </a:lnTo>
                <a:lnTo>
                  <a:pt x="1258" y="91"/>
                </a:lnTo>
                <a:lnTo>
                  <a:pt x="1270" y="81"/>
                </a:lnTo>
                <a:lnTo>
                  <a:pt x="1280" y="71"/>
                </a:lnTo>
                <a:lnTo>
                  <a:pt x="1288" y="61"/>
                </a:lnTo>
                <a:lnTo>
                  <a:pt x="1294" y="53"/>
                </a:lnTo>
                <a:lnTo>
                  <a:pt x="1298" y="48"/>
                </a:lnTo>
                <a:lnTo>
                  <a:pt x="1299" y="46"/>
                </a:lnTo>
                <a:lnTo>
                  <a:pt x="1427" y="218"/>
                </a:lnTo>
                <a:lnTo>
                  <a:pt x="1428" y="221"/>
                </a:lnTo>
                <a:lnTo>
                  <a:pt x="1431" y="228"/>
                </a:lnTo>
                <a:lnTo>
                  <a:pt x="1435" y="238"/>
                </a:lnTo>
                <a:lnTo>
                  <a:pt x="1441" y="251"/>
                </a:lnTo>
                <a:lnTo>
                  <a:pt x="1446" y="268"/>
                </a:lnTo>
                <a:lnTo>
                  <a:pt x="1451" y="286"/>
                </a:lnTo>
                <a:lnTo>
                  <a:pt x="1457" y="305"/>
                </a:lnTo>
                <a:lnTo>
                  <a:pt x="1461" y="325"/>
                </a:lnTo>
                <a:lnTo>
                  <a:pt x="1465" y="345"/>
                </a:lnTo>
                <a:lnTo>
                  <a:pt x="1467" y="364"/>
                </a:lnTo>
                <a:lnTo>
                  <a:pt x="1467" y="383"/>
                </a:lnTo>
                <a:lnTo>
                  <a:pt x="1466" y="399"/>
                </a:lnTo>
                <a:lnTo>
                  <a:pt x="1461" y="413"/>
                </a:lnTo>
                <a:lnTo>
                  <a:pt x="1454" y="424"/>
                </a:lnTo>
                <a:lnTo>
                  <a:pt x="1447" y="429"/>
                </a:lnTo>
                <a:lnTo>
                  <a:pt x="1433" y="437"/>
                </a:lnTo>
                <a:lnTo>
                  <a:pt x="1416" y="447"/>
                </a:lnTo>
                <a:lnTo>
                  <a:pt x="1394" y="458"/>
                </a:lnTo>
                <a:lnTo>
                  <a:pt x="1368" y="471"/>
                </a:lnTo>
                <a:lnTo>
                  <a:pt x="1339" y="485"/>
                </a:lnTo>
                <a:lnTo>
                  <a:pt x="1307" y="500"/>
                </a:lnTo>
                <a:lnTo>
                  <a:pt x="1272" y="516"/>
                </a:lnTo>
                <a:lnTo>
                  <a:pt x="1234" y="532"/>
                </a:lnTo>
                <a:lnTo>
                  <a:pt x="1196" y="550"/>
                </a:lnTo>
                <a:lnTo>
                  <a:pt x="1155" y="568"/>
                </a:lnTo>
                <a:lnTo>
                  <a:pt x="1115" y="586"/>
                </a:lnTo>
                <a:lnTo>
                  <a:pt x="1073" y="603"/>
                </a:lnTo>
                <a:lnTo>
                  <a:pt x="1031" y="621"/>
                </a:lnTo>
                <a:lnTo>
                  <a:pt x="990" y="638"/>
                </a:lnTo>
                <a:lnTo>
                  <a:pt x="949" y="655"/>
                </a:lnTo>
                <a:lnTo>
                  <a:pt x="910" y="672"/>
                </a:lnTo>
                <a:lnTo>
                  <a:pt x="872" y="687"/>
                </a:lnTo>
                <a:lnTo>
                  <a:pt x="836" y="701"/>
                </a:lnTo>
                <a:lnTo>
                  <a:pt x="804" y="714"/>
                </a:lnTo>
                <a:lnTo>
                  <a:pt x="775" y="725"/>
                </a:lnTo>
                <a:lnTo>
                  <a:pt x="747" y="735"/>
                </a:lnTo>
                <a:lnTo>
                  <a:pt x="725" y="743"/>
                </a:lnTo>
                <a:lnTo>
                  <a:pt x="707" y="750"/>
                </a:lnTo>
                <a:lnTo>
                  <a:pt x="692" y="754"/>
                </a:lnTo>
                <a:lnTo>
                  <a:pt x="684" y="756"/>
                </a:lnTo>
                <a:lnTo>
                  <a:pt x="674" y="761"/>
                </a:lnTo>
                <a:lnTo>
                  <a:pt x="663" y="773"/>
                </a:lnTo>
                <a:lnTo>
                  <a:pt x="653" y="790"/>
                </a:lnTo>
                <a:lnTo>
                  <a:pt x="643" y="812"/>
                </a:lnTo>
                <a:lnTo>
                  <a:pt x="632" y="838"/>
                </a:lnTo>
                <a:lnTo>
                  <a:pt x="622" y="868"/>
                </a:lnTo>
                <a:lnTo>
                  <a:pt x="613" y="898"/>
                </a:lnTo>
                <a:lnTo>
                  <a:pt x="604" y="931"/>
                </a:lnTo>
                <a:lnTo>
                  <a:pt x="596" y="963"/>
                </a:lnTo>
                <a:lnTo>
                  <a:pt x="588" y="996"/>
                </a:lnTo>
                <a:lnTo>
                  <a:pt x="581" y="1026"/>
                </a:lnTo>
                <a:lnTo>
                  <a:pt x="575" y="1054"/>
                </a:lnTo>
                <a:lnTo>
                  <a:pt x="570" y="1080"/>
                </a:lnTo>
                <a:lnTo>
                  <a:pt x="565" y="1100"/>
                </a:lnTo>
                <a:lnTo>
                  <a:pt x="562" y="1116"/>
                </a:lnTo>
                <a:lnTo>
                  <a:pt x="559" y="1128"/>
                </a:lnTo>
                <a:lnTo>
                  <a:pt x="553" y="1141"/>
                </a:lnTo>
                <a:lnTo>
                  <a:pt x="547" y="1153"/>
                </a:lnTo>
                <a:lnTo>
                  <a:pt x="539" y="1167"/>
                </a:lnTo>
                <a:lnTo>
                  <a:pt x="530" y="1178"/>
                </a:lnTo>
                <a:lnTo>
                  <a:pt x="521" y="1189"/>
                </a:lnTo>
                <a:lnTo>
                  <a:pt x="511" y="1198"/>
                </a:lnTo>
                <a:lnTo>
                  <a:pt x="500" y="1206"/>
                </a:lnTo>
                <a:lnTo>
                  <a:pt x="490" y="1211"/>
                </a:lnTo>
                <a:lnTo>
                  <a:pt x="481" y="1214"/>
                </a:lnTo>
                <a:lnTo>
                  <a:pt x="473" y="1215"/>
                </a:lnTo>
                <a:lnTo>
                  <a:pt x="466" y="1212"/>
                </a:lnTo>
                <a:lnTo>
                  <a:pt x="460" y="1205"/>
                </a:lnTo>
                <a:lnTo>
                  <a:pt x="455" y="1195"/>
                </a:lnTo>
                <a:lnTo>
                  <a:pt x="453" y="1181"/>
                </a:lnTo>
                <a:lnTo>
                  <a:pt x="453" y="1161"/>
                </a:lnTo>
                <a:lnTo>
                  <a:pt x="454" y="1140"/>
                </a:lnTo>
                <a:lnTo>
                  <a:pt x="457" y="1115"/>
                </a:lnTo>
                <a:lnTo>
                  <a:pt x="459" y="1085"/>
                </a:lnTo>
                <a:lnTo>
                  <a:pt x="463" y="1052"/>
                </a:lnTo>
                <a:lnTo>
                  <a:pt x="467" y="1017"/>
                </a:lnTo>
                <a:lnTo>
                  <a:pt x="472" y="979"/>
                </a:lnTo>
                <a:lnTo>
                  <a:pt x="478" y="939"/>
                </a:lnTo>
                <a:lnTo>
                  <a:pt x="483" y="900"/>
                </a:lnTo>
                <a:lnTo>
                  <a:pt x="490" y="860"/>
                </a:lnTo>
                <a:lnTo>
                  <a:pt x="496" y="821"/>
                </a:lnTo>
                <a:lnTo>
                  <a:pt x="505" y="783"/>
                </a:lnTo>
                <a:lnTo>
                  <a:pt x="512" y="746"/>
                </a:lnTo>
                <a:lnTo>
                  <a:pt x="519" y="713"/>
                </a:lnTo>
                <a:lnTo>
                  <a:pt x="527" y="683"/>
                </a:lnTo>
                <a:lnTo>
                  <a:pt x="535" y="656"/>
                </a:lnTo>
                <a:lnTo>
                  <a:pt x="543" y="635"/>
                </a:lnTo>
                <a:lnTo>
                  <a:pt x="551" y="618"/>
                </a:lnTo>
                <a:lnTo>
                  <a:pt x="559" y="608"/>
                </a:lnTo>
                <a:lnTo>
                  <a:pt x="567" y="604"/>
                </a:lnTo>
                <a:lnTo>
                  <a:pt x="584" y="603"/>
                </a:lnTo>
                <a:lnTo>
                  <a:pt x="605" y="599"/>
                </a:lnTo>
                <a:lnTo>
                  <a:pt x="630" y="594"/>
                </a:lnTo>
                <a:lnTo>
                  <a:pt x="658" y="587"/>
                </a:lnTo>
                <a:lnTo>
                  <a:pt x="689" y="579"/>
                </a:lnTo>
                <a:lnTo>
                  <a:pt x="723" y="570"/>
                </a:lnTo>
                <a:lnTo>
                  <a:pt x="758" y="559"/>
                </a:lnTo>
                <a:lnTo>
                  <a:pt x="795" y="548"/>
                </a:lnTo>
                <a:lnTo>
                  <a:pt x="832" y="536"/>
                </a:lnTo>
                <a:lnTo>
                  <a:pt x="870" y="524"/>
                </a:lnTo>
                <a:lnTo>
                  <a:pt x="908" y="511"/>
                </a:lnTo>
                <a:lnTo>
                  <a:pt x="945" y="498"/>
                </a:lnTo>
                <a:lnTo>
                  <a:pt x="982" y="485"/>
                </a:lnTo>
                <a:lnTo>
                  <a:pt x="1016" y="472"/>
                </a:lnTo>
                <a:lnTo>
                  <a:pt x="1049" y="458"/>
                </a:lnTo>
                <a:lnTo>
                  <a:pt x="1078" y="445"/>
                </a:lnTo>
                <a:lnTo>
                  <a:pt x="1106" y="433"/>
                </a:lnTo>
                <a:lnTo>
                  <a:pt x="1129" y="422"/>
                </a:lnTo>
                <a:lnTo>
                  <a:pt x="1148" y="411"/>
                </a:lnTo>
                <a:lnTo>
                  <a:pt x="1162" y="402"/>
                </a:lnTo>
                <a:lnTo>
                  <a:pt x="1173" y="393"/>
                </a:lnTo>
                <a:lnTo>
                  <a:pt x="1177" y="386"/>
                </a:lnTo>
                <a:lnTo>
                  <a:pt x="1175" y="382"/>
                </a:lnTo>
                <a:lnTo>
                  <a:pt x="1167" y="379"/>
                </a:lnTo>
                <a:lnTo>
                  <a:pt x="1154" y="378"/>
                </a:lnTo>
                <a:lnTo>
                  <a:pt x="1137" y="379"/>
                </a:lnTo>
                <a:lnTo>
                  <a:pt x="1116" y="380"/>
                </a:lnTo>
                <a:lnTo>
                  <a:pt x="1090" y="383"/>
                </a:lnTo>
                <a:lnTo>
                  <a:pt x="1061" y="387"/>
                </a:lnTo>
                <a:lnTo>
                  <a:pt x="1029" y="392"/>
                </a:lnTo>
                <a:lnTo>
                  <a:pt x="995" y="397"/>
                </a:lnTo>
                <a:lnTo>
                  <a:pt x="958" y="404"/>
                </a:lnTo>
                <a:lnTo>
                  <a:pt x="920" y="411"/>
                </a:lnTo>
                <a:lnTo>
                  <a:pt x="880" y="418"/>
                </a:lnTo>
                <a:lnTo>
                  <a:pt x="840" y="426"/>
                </a:lnTo>
                <a:lnTo>
                  <a:pt x="798" y="434"/>
                </a:lnTo>
                <a:lnTo>
                  <a:pt x="757" y="443"/>
                </a:lnTo>
                <a:lnTo>
                  <a:pt x="716" y="451"/>
                </a:lnTo>
                <a:lnTo>
                  <a:pt x="676" y="460"/>
                </a:lnTo>
                <a:lnTo>
                  <a:pt x="638" y="469"/>
                </a:lnTo>
                <a:lnTo>
                  <a:pt x="601" y="477"/>
                </a:lnTo>
                <a:lnTo>
                  <a:pt x="565" y="485"/>
                </a:lnTo>
                <a:lnTo>
                  <a:pt x="533" y="492"/>
                </a:lnTo>
                <a:lnTo>
                  <a:pt x="504" y="499"/>
                </a:lnTo>
                <a:lnTo>
                  <a:pt x="477" y="504"/>
                </a:lnTo>
                <a:lnTo>
                  <a:pt x="455" y="509"/>
                </a:lnTo>
                <a:lnTo>
                  <a:pt x="438" y="514"/>
                </a:lnTo>
                <a:lnTo>
                  <a:pt x="423" y="517"/>
                </a:lnTo>
                <a:lnTo>
                  <a:pt x="415" y="519"/>
                </a:lnTo>
                <a:lnTo>
                  <a:pt x="412" y="519"/>
                </a:lnTo>
                <a:lnTo>
                  <a:pt x="304" y="899"/>
                </a:lnTo>
                <a:lnTo>
                  <a:pt x="303" y="900"/>
                </a:lnTo>
                <a:lnTo>
                  <a:pt x="297" y="903"/>
                </a:lnTo>
                <a:lnTo>
                  <a:pt x="290" y="907"/>
                </a:lnTo>
                <a:lnTo>
                  <a:pt x="282" y="912"/>
                </a:lnTo>
                <a:lnTo>
                  <a:pt x="272" y="916"/>
                </a:lnTo>
                <a:lnTo>
                  <a:pt x="261" y="920"/>
                </a:lnTo>
                <a:lnTo>
                  <a:pt x="250" y="921"/>
                </a:lnTo>
                <a:lnTo>
                  <a:pt x="239" y="921"/>
                </a:lnTo>
                <a:lnTo>
                  <a:pt x="228" y="917"/>
                </a:lnTo>
                <a:lnTo>
                  <a:pt x="219" y="909"/>
                </a:lnTo>
                <a:lnTo>
                  <a:pt x="212" y="897"/>
                </a:lnTo>
                <a:lnTo>
                  <a:pt x="209" y="886"/>
                </a:lnTo>
                <a:lnTo>
                  <a:pt x="208" y="869"/>
                </a:lnTo>
                <a:lnTo>
                  <a:pt x="208" y="847"/>
                </a:lnTo>
                <a:lnTo>
                  <a:pt x="210" y="821"/>
                </a:lnTo>
                <a:lnTo>
                  <a:pt x="213" y="792"/>
                </a:lnTo>
                <a:lnTo>
                  <a:pt x="217" y="759"/>
                </a:lnTo>
                <a:lnTo>
                  <a:pt x="222" y="724"/>
                </a:lnTo>
                <a:lnTo>
                  <a:pt x="228" y="688"/>
                </a:lnTo>
                <a:lnTo>
                  <a:pt x="236" y="650"/>
                </a:lnTo>
                <a:lnTo>
                  <a:pt x="243" y="612"/>
                </a:lnTo>
                <a:lnTo>
                  <a:pt x="251" y="575"/>
                </a:lnTo>
                <a:lnTo>
                  <a:pt x="260" y="538"/>
                </a:lnTo>
                <a:lnTo>
                  <a:pt x="269" y="503"/>
                </a:lnTo>
                <a:lnTo>
                  <a:pt x="279" y="471"/>
                </a:lnTo>
                <a:lnTo>
                  <a:pt x="289" y="440"/>
                </a:lnTo>
                <a:lnTo>
                  <a:pt x="299" y="415"/>
                </a:lnTo>
                <a:lnTo>
                  <a:pt x="310" y="393"/>
                </a:lnTo>
                <a:lnTo>
                  <a:pt x="320" y="376"/>
                </a:lnTo>
                <a:lnTo>
                  <a:pt x="330" y="364"/>
                </a:lnTo>
                <a:lnTo>
                  <a:pt x="340" y="359"/>
                </a:lnTo>
                <a:lnTo>
                  <a:pt x="358" y="355"/>
                </a:lnTo>
                <a:lnTo>
                  <a:pt x="382" y="350"/>
                </a:lnTo>
                <a:lnTo>
                  <a:pt x="410" y="345"/>
                </a:lnTo>
                <a:lnTo>
                  <a:pt x="442" y="338"/>
                </a:lnTo>
                <a:lnTo>
                  <a:pt x="475" y="330"/>
                </a:lnTo>
                <a:lnTo>
                  <a:pt x="513" y="322"/>
                </a:lnTo>
                <a:lnTo>
                  <a:pt x="551" y="313"/>
                </a:lnTo>
                <a:lnTo>
                  <a:pt x="591" y="304"/>
                </a:lnTo>
                <a:lnTo>
                  <a:pt x="631" y="294"/>
                </a:lnTo>
                <a:lnTo>
                  <a:pt x="672" y="284"/>
                </a:lnTo>
                <a:lnTo>
                  <a:pt x="713" y="274"/>
                </a:lnTo>
                <a:lnTo>
                  <a:pt x="751" y="262"/>
                </a:lnTo>
                <a:lnTo>
                  <a:pt x="790" y="252"/>
                </a:lnTo>
                <a:lnTo>
                  <a:pt x="825" y="241"/>
                </a:lnTo>
                <a:lnTo>
                  <a:pt x="858" y="231"/>
                </a:lnTo>
                <a:lnTo>
                  <a:pt x="887" y="221"/>
                </a:lnTo>
                <a:lnTo>
                  <a:pt x="914" y="211"/>
                </a:lnTo>
                <a:lnTo>
                  <a:pt x="935" y="202"/>
                </a:lnTo>
                <a:lnTo>
                  <a:pt x="951" y="193"/>
                </a:lnTo>
                <a:lnTo>
                  <a:pt x="961" y="185"/>
                </a:lnTo>
                <a:lnTo>
                  <a:pt x="966" y="178"/>
                </a:lnTo>
                <a:lnTo>
                  <a:pt x="964" y="174"/>
                </a:lnTo>
                <a:lnTo>
                  <a:pt x="956" y="170"/>
                </a:lnTo>
                <a:lnTo>
                  <a:pt x="943" y="168"/>
                </a:lnTo>
                <a:lnTo>
                  <a:pt x="926" y="168"/>
                </a:lnTo>
                <a:lnTo>
                  <a:pt x="903" y="168"/>
                </a:lnTo>
                <a:lnTo>
                  <a:pt x="876" y="170"/>
                </a:lnTo>
                <a:lnTo>
                  <a:pt x="847" y="172"/>
                </a:lnTo>
                <a:lnTo>
                  <a:pt x="813" y="176"/>
                </a:lnTo>
                <a:lnTo>
                  <a:pt x="778" y="180"/>
                </a:lnTo>
                <a:lnTo>
                  <a:pt x="740" y="184"/>
                </a:lnTo>
                <a:lnTo>
                  <a:pt x="700" y="190"/>
                </a:lnTo>
                <a:lnTo>
                  <a:pt x="660" y="195"/>
                </a:lnTo>
                <a:lnTo>
                  <a:pt x="618" y="201"/>
                </a:lnTo>
                <a:lnTo>
                  <a:pt x="577" y="208"/>
                </a:lnTo>
                <a:lnTo>
                  <a:pt x="534" y="214"/>
                </a:lnTo>
                <a:lnTo>
                  <a:pt x="493" y="220"/>
                </a:lnTo>
                <a:lnTo>
                  <a:pt x="453" y="227"/>
                </a:lnTo>
                <a:lnTo>
                  <a:pt x="414" y="233"/>
                </a:lnTo>
                <a:lnTo>
                  <a:pt x="378" y="239"/>
                </a:lnTo>
                <a:lnTo>
                  <a:pt x="343" y="244"/>
                </a:lnTo>
                <a:lnTo>
                  <a:pt x="312" y="249"/>
                </a:lnTo>
                <a:lnTo>
                  <a:pt x="283" y="253"/>
                </a:lnTo>
                <a:lnTo>
                  <a:pt x="259" y="257"/>
                </a:lnTo>
                <a:lnTo>
                  <a:pt x="239" y="260"/>
                </a:lnTo>
                <a:lnTo>
                  <a:pt x="222" y="262"/>
                </a:lnTo>
                <a:lnTo>
                  <a:pt x="212" y="263"/>
                </a:lnTo>
                <a:lnTo>
                  <a:pt x="198" y="268"/>
                </a:lnTo>
                <a:lnTo>
                  <a:pt x="185" y="277"/>
                </a:lnTo>
                <a:lnTo>
                  <a:pt x="174" y="292"/>
                </a:lnTo>
                <a:lnTo>
                  <a:pt x="162" y="312"/>
                </a:lnTo>
                <a:lnTo>
                  <a:pt x="152" y="335"/>
                </a:lnTo>
                <a:lnTo>
                  <a:pt x="143" y="361"/>
                </a:lnTo>
                <a:lnTo>
                  <a:pt x="135" y="391"/>
                </a:lnTo>
                <a:lnTo>
                  <a:pt x="127" y="420"/>
                </a:lnTo>
                <a:lnTo>
                  <a:pt x="121" y="451"/>
                </a:lnTo>
                <a:lnTo>
                  <a:pt x="115" y="483"/>
                </a:lnTo>
                <a:lnTo>
                  <a:pt x="110" y="512"/>
                </a:lnTo>
                <a:lnTo>
                  <a:pt x="105" y="541"/>
                </a:lnTo>
                <a:lnTo>
                  <a:pt x="101" y="568"/>
                </a:lnTo>
                <a:lnTo>
                  <a:pt x="96" y="591"/>
                </a:lnTo>
                <a:lnTo>
                  <a:pt x="91" y="612"/>
                </a:lnTo>
                <a:lnTo>
                  <a:pt x="85" y="628"/>
                </a:lnTo>
                <a:lnTo>
                  <a:pt x="77" y="641"/>
                </a:lnTo>
                <a:lnTo>
                  <a:pt x="68" y="650"/>
                </a:lnTo>
                <a:lnTo>
                  <a:pt x="58" y="656"/>
                </a:lnTo>
                <a:lnTo>
                  <a:pt x="48" y="659"/>
                </a:lnTo>
                <a:lnTo>
                  <a:pt x="38" y="661"/>
                </a:lnTo>
                <a:lnTo>
                  <a:pt x="27" y="661"/>
                </a:lnTo>
                <a:lnTo>
                  <a:pt x="18" y="660"/>
                </a:lnTo>
                <a:lnTo>
                  <a:pt x="11" y="658"/>
                </a:lnTo>
                <a:lnTo>
                  <a:pt x="5" y="657"/>
                </a:lnTo>
                <a:lnTo>
                  <a:pt x="1" y="655"/>
                </a:lnTo>
                <a:lnTo>
                  <a:pt x="0" y="655"/>
                </a:lnTo>
                <a:lnTo>
                  <a:pt x="0" y="651"/>
                </a:lnTo>
                <a:lnTo>
                  <a:pt x="1" y="641"/>
                </a:lnTo>
                <a:lnTo>
                  <a:pt x="2" y="626"/>
                </a:lnTo>
                <a:lnTo>
                  <a:pt x="3" y="605"/>
                </a:lnTo>
                <a:lnTo>
                  <a:pt x="5" y="581"/>
                </a:lnTo>
                <a:lnTo>
                  <a:pt x="7" y="552"/>
                </a:lnTo>
                <a:lnTo>
                  <a:pt x="10" y="520"/>
                </a:lnTo>
                <a:lnTo>
                  <a:pt x="13" y="487"/>
                </a:lnTo>
                <a:lnTo>
                  <a:pt x="17" y="452"/>
                </a:lnTo>
                <a:lnTo>
                  <a:pt x="21" y="417"/>
                </a:lnTo>
                <a:lnTo>
                  <a:pt x="26" y="382"/>
                </a:lnTo>
                <a:lnTo>
                  <a:pt x="32" y="346"/>
                </a:lnTo>
                <a:lnTo>
                  <a:pt x="40" y="314"/>
                </a:lnTo>
                <a:lnTo>
                  <a:pt x="47" y="283"/>
                </a:lnTo>
                <a:lnTo>
                  <a:pt x="54" y="254"/>
                </a:lnTo>
                <a:lnTo>
                  <a:pt x="63" y="230"/>
                </a:lnTo>
                <a:lnTo>
                  <a:pt x="72" y="211"/>
                </a:lnTo>
                <a:lnTo>
                  <a:pt x="83" y="196"/>
                </a:lnTo>
                <a:lnTo>
                  <a:pt x="94" y="187"/>
                </a:lnTo>
                <a:lnTo>
                  <a:pt x="113" y="178"/>
                </a:lnTo>
                <a:lnTo>
                  <a:pt x="136" y="168"/>
                </a:lnTo>
                <a:lnTo>
                  <a:pt x="165" y="158"/>
                </a:lnTo>
                <a:lnTo>
                  <a:pt x="200" y="148"/>
                </a:lnTo>
                <a:lnTo>
                  <a:pt x="239" y="137"/>
                </a:lnTo>
                <a:lnTo>
                  <a:pt x="281" y="127"/>
                </a:lnTo>
                <a:lnTo>
                  <a:pt x="327" y="117"/>
                </a:lnTo>
                <a:lnTo>
                  <a:pt x="375" y="107"/>
                </a:lnTo>
                <a:lnTo>
                  <a:pt x="424" y="97"/>
                </a:lnTo>
                <a:lnTo>
                  <a:pt x="475" y="87"/>
                </a:lnTo>
                <a:lnTo>
                  <a:pt x="528" y="77"/>
                </a:lnTo>
                <a:lnTo>
                  <a:pt x="580" y="68"/>
                </a:lnTo>
                <a:lnTo>
                  <a:pt x="631" y="58"/>
                </a:lnTo>
                <a:lnTo>
                  <a:pt x="682" y="50"/>
                </a:lnTo>
                <a:lnTo>
                  <a:pt x="732" y="42"/>
                </a:lnTo>
                <a:lnTo>
                  <a:pt x="779" y="34"/>
                </a:lnTo>
                <a:lnTo>
                  <a:pt x="823" y="27"/>
                </a:lnTo>
                <a:lnTo>
                  <a:pt x="865" y="21"/>
                </a:lnTo>
                <a:lnTo>
                  <a:pt x="901" y="15"/>
                </a:lnTo>
                <a:lnTo>
                  <a:pt x="935" y="11"/>
                </a:lnTo>
                <a:lnTo>
                  <a:pt x="962" y="7"/>
                </a:lnTo>
                <a:lnTo>
                  <a:pt x="985" y="4"/>
                </a:lnTo>
                <a:lnTo>
                  <a:pt x="1001" y="1"/>
                </a:lnTo>
                <a:lnTo>
                  <a:pt x="1025" y="0"/>
                </a:lnTo>
                <a:close/>
              </a:path>
            </a:pathLst>
          </a:custGeom>
          <a:solidFill>
            <a:srgbClr val="859F9C"/>
          </a:solidFill>
          <a:ln w="0">
            <a:solidFill>
              <a:srgbClr val="859F9C"/>
            </a:solidFill>
            <a:prstDash val="solid"/>
            <a:round/>
            <a:headEnd/>
            <a:tailEnd/>
          </a:ln>
        </xdr:spPr>
      </xdr:sp>
      <xdr:sp macro="" textlink="">
        <xdr:nvSpPr>
          <xdr:cNvPr id="57" name="Freeform 14"/>
          <xdr:cNvSpPr>
            <a:spLocks/>
          </xdr:cNvSpPr>
        </xdr:nvSpPr>
        <xdr:spPr bwMode="auto">
          <a:xfrm>
            <a:off x="983151" y="1271587"/>
            <a:ext cx="371791" cy="190500"/>
          </a:xfrm>
          <a:custGeom>
            <a:avLst/>
            <a:gdLst>
              <a:gd name="T0" fmla="*/ 1883 w 1950"/>
              <a:gd name="T1" fmla="*/ 1 h 974"/>
              <a:gd name="T2" fmla="*/ 1907 w 1950"/>
              <a:gd name="T3" fmla="*/ 15 h 974"/>
              <a:gd name="T4" fmla="*/ 1930 w 1950"/>
              <a:gd name="T5" fmla="*/ 53 h 974"/>
              <a:gd name="T6" fmla="*/ 1947 w 1950"/>
              <a:gd name="T7" fmla="*/ 97 h 974"/>
              <a:gd name="T8" fmla="*/ 1950 w 1950"/>
              <a:gd name="T9" fmla="*/ 130 h 974"/>
              <a:gd name="T10" fmla="*/ 1940 w 1950"/>
              <a:gd name="T11" fmla="*/ 156 h 974"/>
              <a:gd name="T12" fmla="*/ 1919 w 1950"/>
              <a:gd name="T13" fmla="*/ 179 h 974"/>
              <a:gd name="T14" fmla="*/ 1885 w 1950"/>
              <a:gd name="T15" fmla="*/ 201 h 974"/>
              <a:gd name="T16" fmla="*/ 1865 w 1950"/>
              <a:gd name="T17" fmla="*/ 210 h 974"/>
              <a:gd name="T18" fmla="*/ 1828 w 1950"/>
              <a:gd name="T19" fmla="*/ 228 h 974"/>
              <a:gd name="T20" fmla="*/ 1772 w 1950"/>
              <a:gd name="T21" fmla="*/ 253 h 974"/>
              <a:gd name="T22" fmla="*/ 1701 w 1950"/>
              <a:gd name="T23" fmla="*/ 284 h 974"/>
              <a:gd name="T24" fmla="*/ 1617 w 1950"/>
              <a:gd name="T25" fmla="*/ 321 h 974"/>
              <a:gd name="T26" fmla="*/ 1520 w 1950"/>
              <a:gd name="T27" fmla="*/ 363 h 974"/>
              <a:gd name="T28" fmla="*/ 1415 w 1950"/>
              <a:gd name="T29" fmla="*/ 409 h 974"/>
              <a:gd name="T30" fmla="*/ 1302 w 1950"/>
              <a:gd name="T31" fmla="*/ 458 h 974"/>
              <a:gd name="T32" fmla="*/ 1184 w 1950"/>
              <a:gd name="T33" fmla="*/ 509 h 974"/>
              <a:gd name="T34" fmla="*/ 1062 w 1950"/>
              <a:gd name="T35" fmla="*/ 561 h 974"/>
              <a:gd name="T36" fmla="*/ 941 w 1950"/>
              <a:gd name="T37" fmla="*/ 614 h 974"/>
              <a:gd name="T38" fmla="*/ 819 w 1950"/>
              <a:gd name="T39" fmla="*/ 666 h 974"/>
              <a:gd name="T40" fmla="*/ 700 w 1950"/>
              <a:gd name="T41" fmla="*/ 717 h 974"/>
              <a:gd name="T42" fmla="*/ 586 w 1950"/>
              <a:gd name="T43" fmla="*/ 766 h 974"/>
              <a:gd name="T44" fmla="*/ 480 w 1950"/>
              <a:gd name="T45" fmla="*/ 811 h 974"/>
              <a:gd name="T46" fmla="*/ 382 w 1950"/>
              <a:gd name="T47" fmla="*/ 854 h 974"/>
              <a:gd name="T48" fmla="*/ 296 w 1950"/>
              <a:gd name="T49" fmla="*/ 890 h 974"/>
              <a:gd name="T50" fmla="*/ 223 w 1950"/>
              <a:gd name="T51" fmla="*/ 921 h 974"/>
              <a:gd name="T52" fmla="*/ 165 w 1950"/>
              <a:gd name="T53" fmla="*/ 947 h 974"/>
              <a:gd name="T54" fmla="*/ 124 w 1950"/>
              <a:gd name="T55" fmla="*/ 964 h 974"/>
              <a:gd name="T56" fmla="*/ 103 w 1950"/>
              <a:gd name="T57" fmla="*/ 973 h 974"/>
              <a:gd name="T58" fmla="*/ 0 w 1950"/>
              <a:gd name="T59" fmla="*/ 810 h 974"/>
              <a:gd name="T60" fmla="*/ 12 w 1950"/>
              <a:gd name="T61" fmla="*/ 805 h 974"/>
              <a:gd name="T62" fmla="*/ 43 w 1950"/>
              <a:gd name="T63" fmla="*/ 792 h 974"/>
              <a:gd name="T64" fmla="*/ 93 w 1950"/>
              <a:gd name="T65" fmla="*/ 771 h 974"/>
              <a:gd name="T66" fmla="*/ 158 w 1950"/>
              <a:gd name="T67" fmla="*/ 742 h 974"/>
              <a:gd name="T68" fmla="*/ 238 w 1950"/>
              <a:gd name="T69" fmla="*/ 707 h 974"/>
              <a:gd name="T70" fmla="*/ 330 w 1950"/>
              <a:gd name="T71" fmla="*/ 668 h 974"/>
              <a:gd name="T72" fmla="*/ 432 w 1950"/>
              <a:gd name="T73" fmla="*/ 623 h 974"/>
              <a:gd name="T74" fmla="*/ 543 w 1950"/>
              <a:gd name="T75" fmla="*/ 576 h 974"/>
              <a:gd name="T76" fmla="*/ 658 w 1950"/>
              <a:gd name="T77" fmla="*/ 526 h 974"/>
              <a:gd name="T78" fmla="*/ 778 w 1950"/>
              <a:gd name="T79" fmla="*/ 475 h 974"/>
              <a:gd name="T80" fmla="*/ 899 w 1950"/>
              <a:gd name="T81" fmla="*/ 422 h 974"/>
              <a:gd name="T82" fmla="*/ 1020 w 1950"/>
              <a:gd name="T83" fmla="*/ 370 h 974"/>
              <a:gd name="T84" fmla="*/ 1138 w 1950"/>
              <a:gd name="T85" fmla="*/ 318 h 974"/>
              <a:gd name="T86" fmla="*/ 1252 w 1950"/>
              <a:gd name="T87" fmla="*/ 270 h 974"/>
              <a:gd name="T88" fmla="*/ 1360 w 1950"/>
              <a:gd name="T89" fmla="*/ 223 h 974"/>
              <a:gd name="T90" fmla="*/ 1458 w 1950"/>
              <a:gd name="T91" fmla="*/ 181 h 974"/>
              <a:gd name="T92" fmla="*/ 1547 w 1950"/>
              <a:gd name="T93" fmla="*/ 142 h 974"/>
              <a:gd name="T94" fmla="*/ 1622 w 1950"/>
              <a:gd name="T95" fmla="*/ 110 h 974"/>
              <a:gd name="T96" fmla="*/ 1682 w 1950"/>
              <a:gd name="T97" fmla="*/ 84 h 974"/>
              <a:gd name="T98" fmla="*/ 1725 w 1950"/>
              <a:gd name="T99" fmla="*/ 66 h 974"/>
              <a:gd name="T100" fmla="*/ 1750 w 1950"/>
              <a:gd name="T101" fmla="*/ 56 h 974"/>
              <a:gd name="T102" fmla="*/ 1790 w 1950"/>
              <a:gd name="T103" fmla="*/ 35 h 974"/>
              <a:gd name="T104" fmla="*/ 1825 w 1950"/>
              <a:gd name="T105" fmla="*/ 16 h 974"/>
              <a:gd name="T106" fmla="*/ 1855 w 1950"/>
              <a:gd name="T107" fmla="*/ 3 h 9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950" h="974">
                <a:moveTo>
                  <a:pt x="1869" y="0"/>
                </a:moveTo>
                <a:lnTo>
                  <a:pt x="1883" y="1"/>
                </a:lnTo>
                <a:lnTo>
                  <a:pt x="1895" y="6"/>
                </a:lnTo>
                <a:lnTo>
                  <a:pt x="1907" y="15"/>
                </a:lnTo>
                <a:lnTo>
                  <a:pt x="1918" y="31"/>
                </a:lnTo>
                <a:lnTo>
                  <a:pt x="1930" y="53"/>
                </a:lnTo>
                <a:lnTo>
                  <a:pt x="1939" y="77"/>
                </a:lnTo>
                <a:lnTo>
                  <a:pt x="1947" y="97"/>
                </a:lnTo>
                <a:lnTo>
                  <a:pt x="1950" y="115"/>
                </a:lnTo>
                <a:lnTo>
                  <a:pt x="1950" y="130"/>
                </a:lnTo>
                <a:lnTo>
                  <a:pt x="1947" y="143"/>
                </a:lnTo>
                <a:lnTo>
                  <a:pt x="1940" y="156"/>
                </a:lnTo>
                <a:lnTo>
                  <a:pt x="1931" y="168"/>
                </a:lnTo>
                <a:lnTo>
                  <a:pt x="1919" y="179"/>
                </a:lnTo>
                <a:lnTo>
                  <a:pt x="1903" y="190"/>
                </a:lnTo>
                <a:lnTo>
                  <a:pt x="1885" y="201"/>
                </a:lnTo>
                <a:lnTo>
                  <a:pt x="1878" y="205"/>
                </a:lnTo>
                <a:lnTo>
                  <a:pt x="1865" y="210"/>
                </a:lnTo>
                <a:lnTo>
                  <a:pt x="1849" y="218"/>
                </a:lnTo>
                <a:lnTo>
                  <a:pt x="1828" y="228"/>
                </a:lnTo>
                <a:lnTo>
                  <a:pt x="1802" y="239"/>
                </a:lnTo>
                <a:lnTo>
                  <a:pt x="1772" y="253"/>
                </a:lnTo>
                <a:lnTo>
                  <a:pt x="1738" y="268"/>
                </a:lnTo>
                <a:lnTo>
                  <a:pt x="1701" y="284"/>
                </a:lnTo>
                <a:lnTo>
                  <a:pt x="1660" y="302"/>
                </a:lnTo>
                <a:lnTo>
                  <a:pt x="1617" y="321"/>
                </a:lnTo>
                <a:lnTo>
                  <a:pt x="1570" y="341"/>
                </a:lnTo>
                <a:lnTo>
                  <a:pt x="1520" y="363"/>
                </a:lnTo>
                <a:lnTo>
                  <a:pt x="1468" y="386"/>
                </a:lnTo>
                <a:lnTo>
                  <a:pt x="1415" y="409"/>
                </a:lnTo>
                <a:lnTo>
                  <a:pt x="1359" y="433"/>
                </a:lnTo>
                <a:lnTo>
                  <a:pt x="1302" y="458"/>
                </a:lnTo>
                <a:lnTo>
                  <a:pt x="1244" y="483"/>
                </a:lnTo>
                <a:lnTo>
                  <a:pt x="1184" y="509"/>
                </a:lnTo>
                <a:lnTo>
                  <a:pt x="1123" y="534"/>
                </a:lnTo>
                <a:lnTo>
                  <a:pt x="1062" y="561"/>
                </a:lnTo>
                <a:lnTo>
                  <a:pt x="1001" y="587"/>
                </a:lnTo>
                <a:lnTo>
                  <a:pt x="941" y="614"/>
                </a:lnTo>
                <a:lnTo>
                  <a:pt x="880" y="640"/>
                </a:lnTo>
                <a:lnTo>
                  <a:pt x="819" y="666"/>
                </a:lnTo>
                <a:lnTo>
                  <a:pt x="759" y="692"/>
                </a:lnTo>
                <a:lnTo>
                  <a:pt x="700" y="717"/>
                </a:lnTo>
                <a:lnTo>
                  <a:pt x="643" y="741"/>
                </a:lnTo>
                <a:lnTo>
                  <a:pt x="586" y="766"/>
                </a:lnTo>
                <a:lnTo>
                  <a:pt x="532" y="789"/>
                </a:lnTo>
                <a:lnTo>
                  <a:pt x="480" y="811"/>
                </a:lnTo>
                <a:lnTo>
                  <a:pt x="430" y="833"/>
                </a:lnTo>
                <a:lnTo>
                  <a:pt x="382" y="854"/>
                </a:lnTo>
                <a:lnTo>
                  <a:pt x="338" y="873"/>
                </a:lnTo>
                <a:lnTo>
                  <a:pt x="296" y="890"/>
                </a:lnTo>
                <a:lnTo>
                  <a:pt x="257" y="907"/>
                </a:lnTo>
                <a:lnTo>
                  <a:pt x="223" y="921"/>
                </a:lnTo>
                <a:lnTo>
                  <a:pt x="192" y="935"/>
                </a:lnTo>
                <a:lnTo>
                  <a:pt x="165" y="947"/>
                </a:lnTo>
                <a:lnTo>
                  <a:pt x="143" y="957"/>
                </a:lnTo>
                <a:lnTo>
                  <a:pt x="124" y="964"/>
                </a:lnTo>
                <a:lnTo>
                  <a:pt x="111" y="970"/>
                </a:lnTo>
                <a:lnTo>
                  <a:pt x="103" y="973"/>
                </a:lnTo>
                <a:lnTo>
                  <a:pt x="100" y="974"/>
                </a:lnTo>
                <a:lnTo>
                  <a:pt x="0" y="810"/>
                </a:lnTo>
                <a:lnTo>
                  <a:pt x="4" y="809"/>
                </a:lnTo>
                <a:lnTo>
                  <a:pt x="12" y="805"/>
                </a:lnTo>
                <a:lnTo>
                  <a:pt x="25" y="800"/>
                </a:lnTo>
                <a:lnTo>
                  <a:pt x="43" y="792"/>
                </a:lnTo>
                <a:lnTo>
                  <a:pt x="65" y="782"/>
                </a:lnTo>
                <a:lnTo>
                  <a:pt x="93" y="771"/>
                </a:lnTo>
                <a:lnTo>
                  <a:pt x="123" y="757"/>
                </a:lnTo>
                <a:lnTo>
                  <a:pt x="158" y="742"/>
                </a:lnTo>
                <a:lnTo>
                  <a:pt x="196" y="725"/>
                </a:lnTo>
                <a:lnTo>
                  <a:pt x="238" y="707"/>
                </a:lnTo>
                <a:lnTo>
                  <a:pt x="283" y="688"/>
                </a:lnTo>
                <a:lnTo>
                  <a:pt x="330" y="668"/>
                </a:lnTo>
                <a:lnTo>
                  <a:pt x="380" y="647"/>
                </a:lnTo>
                <a:lnTo>
                  <a:pt x="432" y="623"/>
                </a:lnTo>
                <a:lnTo>
                  <a:pt x="487" y="600"/>
                </a:lnTo>
                <a:lnTo>
                  <a:pt x="543" y="576"/>
                </a:lnTo>
                <a:lnTo>
                  <a:pt x="599" y="552"/>
                </a:lnTo>
                <a:lnTo>
                  <a:pt x="658" y="526"/>
                </a:lnTo>
                <a:lnTo>
                  <a:pt x="717" y="500"/>
                </a:lnTo>
                <a:lnTo>
                  <a:pt x="778" y="475"/>
                </a:lnTo>
                <a:lnTo>
                  <a:pt x="838" y="449"/>
                </a:lnTo>
                <a:lnTo>
                  <a:pt x="899" y="422"/>
                </a:lnTo>
                <a:lnTo>
                  <a:pt x="960" y="396"/>
                </a:lnTo>
                <a:lnTo>
                  <a:pt x="1020" y="370"/>
                </a:lnTo>
                <a:lnTo>
                  <a:pt x="1080" y="343"/>
                </a:lnTo>
                <a:lnTo>
                  <a:pt x="1138" y="318"/>
                </a:lnTo>
                <a:lnTo>
                  <a:pt x="1196" y="294"/>
                </a:lnTo>
                <a:lnTo>
                  <a:pt x="1252" y="270"/>
                </a:lnTo>
                <a:lnTo>
                  <a:pt x="1307" y="246"/>
                </a:lnTo>
                <a:lnTo>
                  <a:pt x="1360" y="223"/>
                </a:lnTo>
                <a:lnTo>
                  <a:pt x="1411" y="201"/>
                </a:lnTo>
                <a:lnTo>
                  <a:pt x="1458" y="181"/>
                </a:lnTo>
                <a:lnTo>
                  <a:pt x="1504" y="161"/>
                </a:lnTo>
                <a:lnTo>
                  <a:pt x="1547" y="142"/>
                </a:lnTo>
                <a:lnTo>
                  <a:pt x="1586" y="125"/>
                </a:lnTo>
                <a:lnTo>
                  <a:pt x="1622" y="110"/>
                </a:lnTo>
                <a:lnTo>
                  <a:pt x="1654" y="96"/>
                </a:lnTo>
                <a:lnTo>
                  <a:pt x="1682" y="84"/>
                </a:lnTo>
                <a:lnTo>
                  <a:pt x="1706" y="74"/>
                </a:lnTo>
                <a:lnTo>
                  <a:pt x="1725" y="66"/>
                </a:lnTo>
                <a:lnTo>
                  <a:pt x="1739" y="60"/>
                </a:lnTo>
                <a:lnTo>
                  <a:pt x="1750" y="56"/>
                </a:lnTo>
                <a:lnTo>
                  <a:pt x="1770" y="46"/>
                </a:lnTo>
                <a:lnTo>
                  <a:pt x="1790" y="35"/>
                </a:lnTo>
                <a:lnTo>
                  <a:pt x="1807" y="25"/>
                </a:lnTo>
                <a:lnTo>
                  <a:pt x="1825" y="16"/>
                </a:lnTo>
                <a:lnTo>
                  <a:pt x="1840" y="8"/>
                </a:lnTo>
                <a:lnTo>
                  <a:pt x="1855" y="3"/>
                </a:lnTo>
                <a:lnTo>
                  <a:pt x="1869" y="0"/>
                </a:lnTo>
                <a:close/>
              </a:path>
            </a:pathLst>
          </a:custGeom>
          <a:solidFill>
            <a:schemeClr val="accent2"/>
          </a:solidFill>
          <a:ln w="0">
            <a:solidFill>
              <a:srgbClr val="8EB4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8" name="Freeform 15"/>
          <xdr:cNvSpPr>
            <a:spLocks/>
          </xdr:cNvSpPr>
        </xdr:nvSpPr>
        <xdr:spPr bwMode="auto">
          <a:xfrm>
            <a:off x="983151" y="1424203"/>
            <a:ext cx="47569" cy="37884"/>
          </a:xfrm>
          <a:custGeom>
            <a:avLst/>
            <a:gdLst>
              <a:gd name="T0" fmla="*/ 155 w 281"/>
              <a:gd name="T1" fmla="*/ 0 h 216"/>
              <a:gd name="T2" fmla="*/ 137 w 281"/>
              <a:gd name="T3" fmla="*/ 91 h 216"/>
              <a:gd name="T4" fmla="*/ 281 w 281"/>
              <a:gd name="T5" fmla="*/ 147 h 216"/>
              <a:gd name="T6" fmla="*/ 118 w 281"/>
              <a:gd name="T7" fmla="*/ 216 h 216"/>
              <a:gd name="T8" fmla="*/ 0 w 281"/>
              <a:gd name="T9" fmla="*/ 30 h 216"/>
              <a:gd name="T10" fmla="*/ 155 w 281"/>
              <a:gd name="T11" fmla="*/ 0 h 2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81" h="216">
                <a:moveTo>
                  <a:pt x="155" y="0"/>
                </a:moveTo>
                <a:lnTo>
                  <a:pt x="137" y="91"/>
                </a:lnTo>
                <a:lnTo>
                  <a:pt x="281" y="147"/>
                </a:lnTo>
                <a:lnTo>
                  <a:pt x="118" y="216"/>
                </a:lnTo>
                <a:lnTo>
                  <a:pt x="0" y="30"/>
                </a:lnTo>
                <a:lnTo>
                  <a:pt x="155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22489</xdr:colOff>
      <xdr:row>0</xdr:row>
      <xdr:rowOff>145518</xdr:rowOff>
    </xdr:from>
    <xdr:to>
      <xdr:col>9</xdr:col>
      <xdr:colOff>153458</xdr:colOff>
      <xdr:row>4</xdr:row>
      <xdr:rowOff>37040</xdr:rowOff>
    </xdr:to>
    <xdr:grpSp>
      <xdr:nvGrpSpPr>
        <xdr:cNvPr id="44" name="Planting Grid Artwork" descr="One large and one small flower growing on a vine" title="Garden Planning Grid artwork"/>
        <xdr:cNvGrpSpPr/>
      </xdr:nvGrpSpPr>
      <xdr:grpSpPr>
        <a:xfrm>
          <a:off x="212989" y="145518"/>
          <a:ext cx="1654969" cy="981605"/>
          <a:chOff x="5814987" y="1961337"/>
          <a:chExt cx="2292738" cy="1640638"/>
        </a:xfrm>
      </xdr:grpSpPr>
      <xdr:sp macro="" textlink="">
        <xdr:nvSpPr>
          <xdr:cNvPr id="45" name="Freeform 33"/>
          <xdr:cNvSpPr>
            <a:spLocks/>
          </xdr:cNvSpPr>
        </xdr:nvSpPr>
        <xdr:spPr bwMode="auto">
          <a:xfrm rot="5400000">
            <a:off x="6783137" y="1996403"/>
            <a:ext cx="271046" cy="200913"/>
          </a:xfrm>
          <a:custGeom>
            <a:avLst/>
            <a:gdLst>
              <a:gd name="T0" fmla="*/ 2 w 72"/>
              <a:gd name="T1" fmla="*/ 30 h 55"/>
              <a:gd name="T2" fmla="*/ 72 w 72"/>
              <a:gd name="T3" fmla="*/ 18 h 55"/>
              <a:gd name="T4" fmla="*/ 0 w 72"/>
              <a:gd name="T5" fmla="*/ 35 h 55"/>
              <a:gd name="T6" fmla="*/ 2 w 72"/>
              <a:gd name="T7" fmla="*/ 3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55">
                <a:moveTo>
                  <a:pt x="2" y="30"/>
                </a:moveTo>
                <a:cubicBezTo>
                  <a:pt x="17" y="0"/>
                  <a:pt x="47" y="1"/>
                  <a:pt x="72" y="18"/>
                </a:cubicBezTo>
                <a:cubicBezTo>
                  <a:pt x="64" y="55"/>
                  <a:pt x="28" y="52"/>
                  <a:pt x="0" y="35"/>
                </a:cubicBezTo>
                <a:lnTo>
                  <a:pt x="2" y="3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6" name="Freeform 43"/>
          <xdr:cNvSpPr>
            <a:spLocks/>
          </xdr:cNvSpPr>
        </xdr:nvSpPr>
        <xdr:spPr bwMode="auto">
          <a:xfrm rot="679605">
            <a:off x="7039142" y="2724241"/>
            <a:ext cx="315802" cy="364691"/>
          </a:xfrm>
          <a:custGeom>
            <a:avLst/>
            <a:gdLst>
              <a:gd name="T0" fmla="*/ 16 w 83"/>
              <a:gd name="T1" fmla="*/ 84 h 96"/>
              <a:gd name="T2" fmla="*/ 47 w 83"/>
              <a:gd name="T3" fmla="*/ 19 h 96"/>
              <a:gd name="T4" fmla="*/ 1 w 83"/>
              <a:gd name="T5" fmla="*/ 91 h 96"/>
              <a:gd name="T6" fmla="*/ 16 w 83"/>
              <a:gd name="T7" fmla="*/ 84 h 9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83" h="96">
                <a:moveTo>
                  <a:pt x="16" y="84"/>
                </a:moveTo>
                <a:cubicBezTo>
                  <a:pt x="22" y="80"/>
                  <a:pt x="83" y="49"/>
                  <a:pt x="47" y="19"/>
                </a:cubicBezTo>
                <a:cubicBezTo>
                  <a:pt x="26" y="0"/>
                  <a:pt x="0" y="86"/>
                  <a:pt x="1" y="91"/>
                </a:cubicBezTo>
                <a:cubicBezTo>
                  <a:pt x="1" y="96"/>
                  <a:pt x="6" y="90"/>
                  <a:pt x="16" y="8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7" name="Freeform 44"/>
          <xdr:cNvSpPr>
            <a:spLocks/>
          </xdr:cNvSpPr>
        </xdr:nvSpPr>
        <xdr:spPr bwMode="auto">
          <a:xfrm rot="1768992">
            <a:off x="7048240" y="2105797"/>
            <a:ext cx="193426" cy="259169"/>
          </a:xfrm>
          <a:custGeom>
            <a:avLst/>
            <a:gdLst>
              <a:gd name="T0" fmla="*/ 13 w 79"/>
              <a:gd name="T1" fmla="*/ 77 h 86"/>
              <a:gd name="T2" fmla="*/ 33 w 79"/>
              <a:gd name="T3" fmla="*/ 13 h 86"/>
              <a:gd name="T4" fmla="*/ 21 w 79"/>
              <a:gd name="T5" fmla="*/ 86 h 86"/>
              <a:gd name="T6" fmla="*/ 13 w 79"/>
              <a:gd name="T7" fmla="*/ 77 h 8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9" h="86">
                <a:moveTo>
                  <a:pt x="13" y="77"/>
                </a:moveTo>
                <a:cubicBezTo>
                  <a:pt x="10" y="66"/>
                  <a:pt x="0" y="0"/>
                  <a:pt x="33" y="13"/>
                </a:cubicBezTo>
                <a:cubicBezTo>
                  <a:pt x="79" y="31"/>
                  <a:pt x="39" y="76"/>
                  <a:pt x="21" y="86"/>
                </a:cubicBezTo>
                <a:cubicBezTo>
                  <a:pt x="21" y="86"/>
                  <a:pt x="16" y="84"/>
                  <a:pt x="13" y="77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8" name="Freeform 45"/>
          <xdr:cNvSpPr>
            <a:spLocks/>
          </xdr:cNvSpPr>
        </xdr:nvSpPr>
        <xdr:spPr bwMode="auto">
          <a:xfrm rot="1256556">
            <a:off x="7125434" y="2309817"/>
            <a:ext cx="189457" cy="250078"/>
          </a:xfrm>
          <a:custGeom>
            <a:avLst/>
            <a:gdLst>
              <a:gd name="T0" fmla="*/ 5 w 65"/>
              <a:gd name="T1" fmla="*/ 71 h 71"/>
              <a:gd name="T2" fmla="*/ 55 w 65"/>
              <a:gd name="T3" fmla="*/ 4 h 71"/>
              <a:gd name="T4" fmla="*/ 0 w 65"/>
              <a:gd name="T5" fmla="*/ 60 h 71"/>
              <a:gd name="T6" fmla="*/ 5 w 65"/>
              <a:gd name="T7" fmla="*/ 71 h 7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5" h="71">
                <a:moveTo>
                  <a:pt x="5" y="71"/>
                </a:moveTo>
                <a:cubicBezTo>
                  <a:pt x="20" y="52"/>
                  <a:pt x="65" y="41"/>
                  <a:pt x="55" y="4"/>
                </a:cubicBezTo>
                <a:cubicBezTo>
                  <a:pt x="5" y="0"/>
                  <a:pt x="2" y="22"/>
                  <a:pt x="0" y="60"/>
                </a:cubicBezTo>
                <a:lnTo>
                  <a:pt x="5" y="71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49" name="Freeform 46"/>
          <xdr:cNvSpPr>
            <a:spLocks/>
          </xdr:cNvSpPr>
        </xdr:nvSpPr>
        <xdr:spPr bwMode="auto">
          <a:xfrm rot="679605">
            <a:off x="6677737" y="2646403"/>
            <a:ext cx="270070" cy="250612"/>
          </a:xfrm>
          <a:custGeom>
            <a:avLst/>
            <a:gdLst>
              <a:gd name="T0" fmla="*/ 69 w 72"/>
              <a:gd name="T1" fmla="*/ 30 h 66"/>
              <a:gd name="T2" fmla="*/ 5 w 72"/>
              <a:gd name="T3" fmla="*/ 4 h 66"/>
              <a:gd name="T4" fmla="*/ 72 w 72"/>
              <a:gd name="T5" fmla="*/ 32 h 66"/>
              <a:gd name="T6" fmla="*/ 69 w 72"/>
              <a:gd name="T7" fmla="*/ 30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72" h="66">
                <a:moveTo>
                  <a:pt x="69" y="30"/>
                </a:moveTo>
                <a:cubicBezTo>
                  <a:pt x="52" y="18"/>
                  <a:pt x="30" y="0"/>
                  <a:pt x="5" y="4"/>
                </a:cubicBezTo>
                <a:cubicBezTo>
                  <a:pt x="0" y="47"/>
                  <a:pt x="58" y="66"/>
                  <a:pt x="72" y="32"/>
                </a:cubicBezTo>
                <a:lnTo>
                  <a:pt x="69" y="30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0" name="Freeform 47"/>
          <xdr:cNvSpPr>
            <a:spLocks/>
          </xdr:cNvSpPr>
        </xdr:nvSpPr>
        <xdr:spPr bwMode="auto">
          <a:xfrm rot="20694217">
            <a:off x="6697709" y="2289462"/>
            <a:ext cx="251144" cy="246585"/>
          </a:xfrm>
          <a:custGeom>
            <a:avLst/>
            <a:gdLst>
              <a:gd name="T0" fmla="*/ 67 w 68"/>
              <a:gd name="T1" fmla="*/ 48 h 62"/>
              <a:gd name="T2" fmla="*/ 8 w 68"/>
              <a:gd name="T3" fmla="*/ 5 h 62"/>
              <a:gd name="T4" fmla="*/ 66 w 68"/>
              <a:gd name="T5" fmla="*/ 62 h 62"/>
              <a:gd name="T6" fmla="*/ 67 w 68"/>
              <a:gd name="T7" fmla="*/ 48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8" h="62">
                <a:moveTo>
                  <a:pt x="67" y="48"/>
                </a:moveTo>
                <a:cubicBezTo>
                  <a:pt x="68" y="15"/>
                  <a:pt x="38" y="0"/>
                  <a:pt x="8" y="5"/>
                </a:cubicBezTo>
                <a:cubicBezTo>
                  <a:pt x="0" y="40"/>
                  <a:pt x="39" y="58"/>
                  <a:pt x="66" y="62"/>
                </a:cubicBezTo>
                <a:lnTo>
                  <a:pt x="67" y="48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1" name="Freeform 49"/>
          <xdr:cNvSpPr>
            <a:spLocks/>
          </xdr:cNvSpPr>
        </xdr:nvSpPr>
        <xdr:spPr bwMode="auto">
          <a:xfrm rot="679605">
            <a:off x="6848378" y="2317858"/>
            <a:ext cx="255502" cy="1284117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2286" h="10167">
                <a:moveTo>
                  <a:pt x="12286" y="10167"/>
                </a:moveTo>
                <a:cubicBezTo>
                  <a:pt x="-983" y="6975"/>
                  <a:pt x="10483" y="4195"/>
                  <a:pt x="0" y="0"/>
                </a:cubicBezTo>
                <a:cubicBezTo>
                  <a:pt x="13344" y="2753"/>
                  <a:pt x="3074" y="7414"/>
                  <a:pt x="12286" y="10167"/>
                </a:cubicBez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2" name="Freeform 39"/>
          <xdr:cNvSpPr>
            <a:spLocks/>
          </xdr:cNvSpPr>
        </xdr:nvSpPr>
        <xdr:spPr bwMode="auto">
          <a:xfrm rot="21312135">
            <a:off x="7396397" y="3063794"/>
            <a:ext cx="228079" cy="213494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3" name="Freeform 40"/>
          <xdr:cNvSpPr>
            <a:spLocks/>
          </xdr:cNvSpPr>
        </xdr:nvSpPr>
        <xdr:spPr bwMode="auto">
          <a:xfrm rot="21312135">
            <a:off x="6992348" y="3068753"/>
            <a:ext cx="193630" cy="248630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4" name="Freeform 41"/>
          <xdr:cNvSpPr>
            <a:spLocks/>
          </xdr:cNvSpPr>
        </xdr:nvSpPr>
        <xdr:spPr bwMode="auto">
          <a:xfrm rot="21312135">
            <a:off x="7174506" y="2931313"/>
            <a:ext cx="191624" cy="232268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5" name="Freeform 49"/>
          <xdr:cNvSpPr>
            <a:spLocks/>
          </xdr:cNvSpPr>
        </xdr:nvSpPr>
        <xdr:spPr bwMode="auto">
          <a:xfrm rot="3286960">
            <a:off x="7110172" y="2949742"/>
            <a:ext cx="210626" cy="670873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3030" h="10205">
                <a:moveTo>
                  <a:pt x="13030" y="10205"/>
                </a:moveTo>
                <a:cubicBezTo>
                  <a:pt x="-844" y="9738"/>
                  <a:pt x="11133" y="1343"/>
                  <a:pt x="0" y="0"/>
                </a:cubicBezTo>
                <a:cubicBezTo>
                  <a:pt x="15687" y="1132"/>
                  <a:pt x="1171" y="9279"/>
                  <a:pt x="13030" y="1020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6" name="Freeform 39"/>
          <xdr:cNvSpPr>
            <a:spLocks/>
          </xdr:cNvSpPr>
        </xdr:nvSpPr>
        <xdr:spPr bwMode="auto">
          <a:xfrm rot="20774483" flipH="1" flipV="1">
            <a:off x="7850821" y="3202632"/>
            <a:ext cx="198672" cy="226525"/>
          </a:xfrm>
          <a:custGeom>
            <a:avLst/>
            <a:gdLst>
              <a:gd name="T0" fmla="*/ 8 w 62"/>
              <a:gd name="T1" fmla="*/ 26 h 57"/>
              <a:gd name="T2" fmla="*/ 62 w 62"/>
              <a:gd name="T3" fmla="*/ 34 h 57"/>
              <a:gd name="T4" fmla="*/ 0 w 62"/>
              <a:gd name="T5" fmla="*/ 32 h 57"/>
              <a:gd name="T6" fmla="*/ 8 w 62"/>
              <a:gd name="T7" fmla="*/ 26 h 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62" h="57">
                <a:moveTo>
                  <a:pt x="8" y="26"/>
                </a:moveTo>
                <a:cubicBezTo>
                  <a:pt x="32" y="10"/>
                  <a:pt x="42" y="0"/>
                  <a:pt x="62" y="34"/>
                </a:cubicBezTo>
                <a:cubicBezTo>
                  <a:pt x="44" y="57"/>
                  <a:pt x="18" y="33"/>
                  <a:pt x="0" y="32"/>
                </a:cubicBezTo>
                <a:lnTo>
                  <a:pt x="8" y="26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7" name="Freeform 40"/>
          <xdr:cNvSpPr>
            <a:spLocks/>
          </xdr:cNvSpPr>
        </xdr:nvSpPr>
        <xdr:spPr bwMode="auto">
          <a:xfrm rot="1589944" flipH="1" flipV="1">
            <a:off x="7701862" y="3027781"/>
            <a:ext cx="214394" cy="263836"/>
          </a:xfrm>
          <a:custGeom>
            <a:avLst/>
            <a:gdLst>
              <a:gd name="T0" fmla="*/ 51 w 51"/>
              <a:gd name="T1" fmla="*/ 56 h 63"/>
              <a:gd name="T2" fmla="*/ 30 w 51"/>
              <a:gd name="T3" fmla="*/ 0 h 63"/>
              <a:gd name="T4" fmla="*/ 45 w 51"/>
              <a:gd name="T5" fmla="*/ 46 h 63"/>
              <a:gd name="T6" fmla="*/ 51 w 51"/>
              <a:gd name="T7" fmla="*/ 56 h 6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1" h="63">
                <a:moveTo>
                  <a:pt x="51" y="56"/>
                </a:moveTo>
                <a:cubicBezTo>
                  <a:pt x="23" y="63"/>
                  <a:pt x="0" y="17"/>
                  <a:pt x="30" y="0"/>
                </a:cubicBezTo>
                <a:cubicBezTo>
                  <a:pt x="45" y="14"/>
                  <a:pt x="44" y="42"/>
                  <a:pt x="45" y="46"/>
                </a:cubicBezTo>
                <a:cubicBezTo>
                  <a:pt x="47" y="52"/>
                  <a:pt x="51" y="56"/>
                  <a:pt x="51" y="56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8" name="Freeform 41"/>
          <xdr:cNvSpPr>
            <a:spLocks/>
          </xdr:cNvSpPr>
        </xdr:nvSpPr>
        <xdr:spPr bwMode="auto">
          <a:xfrm rot="7925879" flipH="1" flipV="1">
            <a:off x="7927931" y="3400303"/>
            <a:ext cx="161417" cy="198170"/>
          </a:xfrm>
          <a:custGeom>
            <a:avLst/>
            <a:gdLst>
              <a:gd name="T0" fmla="*/ 28 w 49"/>
              <a:gd name="T1" fmla="*/ 55 h 62"/>
              <a:gd name="T2" fmla="*/ 25 w 49"/>
              <a:gd name="T3" fmla="*/ 0 h 62"/>
              <a:gd name="T4" fmla="*/ 19 w 49"/>
              <a:gd name="T5" fmla="*/ 62 h 62"/>
              <a:gd name="T6" fmla="*/ 28 w 49"/>
              <a:gd name="T7" fmla="*/ 55 h 62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62">
                <a:moveTo>
                  <a:pt x="28" y="55"/>
                </a:moveTo>
                <a:cubicBezTo>
                  <a:pt x="49" y="41"/>
                  <a:pt x="42" y="17"/>
                  <a:pt x="25" y="0"/>
                </a:cubicBezTo>
                <a:cubicBezTo>
                  <a:pt x="0" y="11"/>
                  <a:pt x="8" y="42"/>
                  <a:pt x="19" y="62"/>
                </a:cubicBezTo>
                <a:lnTo>
                  <a:pt x="28" y="55"/>
                </a:lnTo>
                <a:close/>
              </a:path>
            </a:pathLst>
          </a:custGeom>
          <a:solidFill>
            <a:srgbClr val="658E0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59" name="Freeform 49"/>
          <xdr:cNvSpPr>
            <a:spLocks/>
          </xdr:cNvSpPr>
        </xdr:nvSpPr>
        <xdr:spPr bwMode="auto">
          <a:xfrm rot="4721711" flipH="1">
            <a:off x="7361074" y="2994496"/>
            <a:ext cx="232935" cy="835618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0805 w 10805"/>
              <a:gd name="connsiteY0" fmla="*/ 11154 h 11154"/>
              <a:gd name="connsiteX1" fmla="*/ 0 w 10805"/>
              <a:gd name="connsiteY1" fmla="*/ 0 h 11154"/>
              <a:gd name="connsiteX2" fmla="*/ 10805 w 10805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4783" h="13335">
                <a:moveTo>
                  <a:pt x="13440" y="13335"/>
                </a:moveTo>
                <a:cubicBezTo>
                  <a:pt x="11924" y="10687"/>
                  <a:pt x="17311" y="3665"/>
                  <a:pt x="0" y="0"/>
                </a:cubicBezTo>
                <a:cubicBezTo>
                  <a:pt x="15687" y="1132"/>
                  <a:pt x="16328" y="9481"/>
                  <a:pt x="13440" y="13335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60" name="Freeform 49"/>
          <xdr:cNvSpPr>
            <a:spLocks/>
          </xdr:cNvSpPr>
        </xdr:nvSpPr>
        <xdr:spPr bwMode="auto">
          <a:xfrm rot="18429568" flipH="1">
            <a:off x="6434725" y="2616843"/>
            <a:ext cx="378600" cy="1079097"/>
          </a:xfrm>
          <a:custGeom>
            <a:avLst/>
            <a:gdLst>
              <a:gd name="T0" fmla="*/ 63 w 66"/>
              <a:gd name="T1" fmla="*/ 309 h 309"/>
              <a:gd name="T2" fmla="*/ 62 w 66"/>
              <a:gd name="T3" fmla="*/ 309 h 309"/>
              <a:gd name="T4" fmla="*/ 46 w 66"/>
              <a:gd name="T5" fmla="*/ 246 h 309"/>
              <a:gd name="T6" fmla="*/ 47 w 66"/>
              <a:gd name="T7" fmla="*/ 234 h 309"/>
              <a:gd name="T8" fmla="*/ 48 w 66"/>
              <a:gd name="T9" fmla="*/ 217 h 309"/>
              <a:gd name="T10" fmla="*/ 47 w 66"/>
              <a:gd name="T11" fmla="*/ 159 h 309"/>
              <a:gd name="T12" fmla="*/ 29 w 66"/>
              <a:gd name="T13" fmla="*/ 112 h 309"/>
              <a:gd name="T14" fmla="*/ 14 w 66"/>
              <a:gd name="T15" fmla="*/ 77 h 309"/>
              <a:gd name="T16" fmla="*/ 24 w 66"/>
              <a:gd name="T17" fmla="*/ 0 h 309"/>
              <a:gd name="T18" fmla="*/ 27 w 66"/>
              <a:gd name="T19" fmla="*/ 2 h 309"/>
              <a:gd name="T20" fmla="*/ 26 w 66"/>
              <a:gd name="T21" fmla="*/ 6 h 309"/>
              <a:gd name="T22" fmla="*/ 20 w 66"/>
              <a:gd name="T23" fmla="*/ 76 h 309"/>
              <a:gd name="T24" fmla="*/ 34 w 66"/>
              <a:gd name="T25" fmla="*/ 108 h 309"/>
              <a:gd name="T26" fmla="*/ 53 w 66"/>
              <a:gd name="T27" fmla="*/ 157 h 309"/>
              <a:gd name="T28" fmla="*/ 54 w 66"/>
              <a:gd name="T29" fmla="*/ 217 h 309"/>
              <a:gd name="T30" fmla="*/ 53 w 66"/>
              <a:gd name="T31" fmla="*/ 234 h 309"/>
              <a:gd name="T32" fmla="*/ 52 w 66"/>
              <a:gd name="T33" fmla="*/ 247 h 309"/>
              <a:gd name="T34" fmla="*/ 63 w 66"/>
              <a:gd name="T35" fmla="*/ 303 h 309"/>
              <a:gd name="T36" fmla="*/ 65 w 66"/>
              <a:gd name="T37" fmla="*/ 307 h 309"/>
              <a:gd name="T38" fmla="*/ 63 w 66"/>
              <a:gd name="T39" fmla="*/ 309 h 309"/>
              <a:gd name="connsiteX0" fmla="*/ 8258 w 8620"/>
              <a:gd name="connsiteY0" fmla="*/ 10000 h 10000"/>
              <a:gd name="connsiteX1" fmla="*/ 8107 w 8620"/>
              <a:gd name="connsiteY1" fmla="*/ 10000 h 10000"/>
              <a:gd name="connsiteX2" fmla="*/ 5683 w 8620"/>
              <a:gd name="connsiteY2" fmla="*/ 7961 h 10000"/>
              <a:gd name="connsiteX3" fmla="*/ 5834 w 8620"/>
              <a:gd name="connsiteY3" fmla="*/ 7573 h 10000"/>
              <a:gd name="connsiteX4" fmla="*/ 5986 w 8620"/>
              <a:gd name="connsiteY4" fmla="*/ 7023 h 10000"/>
              <a:gd name="connsiteX5" fmla="*/ 5834 w 8620"/>
              <a:gd name="connsiteY5" fmla="*/ 5146 h 10000"/>
              <a:gd name="connsiteX6" fmla="*/ 3107 w 8620"/>
              <a:gd name="connsiteY6" fmla="*/ 3625 h 10000"/>
              <a:gd name="connsiteX7" fmla="*/ 834 w 8620"/>
              <a:gd name="connsiteY7" fmla="*/ 2492 h 10000"/>
              <a:gd name="connsiteX8" fmla="*/ 2349 w 8620"/>
              <a:gd name="connsiteY8" fmla="*/ 0 h 10000"/>
              <a:gd name="connsiteX9" fmla="*/ 2804 w 8620"/>
              <a:gd name="connsiteY9" fmla="*/ 65 h 10000"/>
              <a:gd name="connsiteX10" fmla="*/ 2652 w 8620"/>
              <a:gd name="connsiteY10" fmla="*/ 194 h 10000"/>
              <a:gd name="connsiteX11" fmla="*/ 3865 w 8620"/>
              <a:gd name="connsiteY11" fmla="*/ 3495 h 10000"/>
              <a:gd name="connsiteX12" fmla="*/ 6743 w 8620"/>
              <a:gd name="connsiteY12" fmla="*/ 5081 h 10000"/>
              <a:gd name="connsiteX13" fmla="*/ 6895 w 8620"/>
              <a:gd name="connsiteY13" fmla="*/ 7023 h 10000"/>
              <a:gd name="connsiteX14" fmla="*/ 6743 w 8620"/>
              <a:gd name="connsiteY14" fmla="*/ 7573 h 10000"/>
              <a:gd name="connsiteX15" fmla="*/ 6592 w 8620"/>
              <a:gd name="connsiteY15" fmla="*/ 7994 h 10000"/>
              <a:gd name="connsiteX16" fmla="*/ 8258 w 8620"/>
              <a:gd name="connsiteY16" fmla="*/ 9806 h 10000"/>
              <a:gd name="connsiteX17" fmla="*/ 8561 w 8620"/>
              <a:gd name="connsiteY17" fmla="*/ 9935 h 10000"/>
              <a:gd name="connsiteX18" fmla="*/ 8258 w 8620"/>
              <a:gd name="connsiteY18" fmla="*/ 10000 h 10000"/>
              <a:gd name="connsiteX0" fmla="*/ 9579 w 10000"/>
              <a:gd name="connsiteY0" fmla="*/ 10000 h 10000"/>
              <a:gd name="connsiteX1" fmla="*/ 9404 w 10000"/>
              <a:gd name="connsiteY1" fmla="*/ 10000 h 10000"/>
              <a:gd name="connsiteX2" fmla="*/ 6592 w 10000"/>
              <a:gd name="connsiteY2" fmla="*/ 7961 h 10000"/>
              <a:gd name="connsiteX3" fmla="*/ 6767 w 10000"/>
              <a:gd name="connsiteY3" fmla="*/ 7573 h 10000"/>
              <a:gd name="connsiteX4" fmla="*/ 6943 w 10000"/>
              <a:gd name="connsiteY4" fmla="*/ 7023 h 10000"/>
              <a:gd name="connsiteX5" fmla="*/ 6767 w 10000"/>
              <a:gd name="connsiteY5" fmla="*/ 5146 h 10000"/>
              <a:gd name="connsiteX6" fmla="*/ 3603 w 10000"/>
              <a:gd name="connsiteY6" fmla="*/ 3625 h 10000"/>
              <a:gd name="connsiteX7" fmla="*/ 967 w 10000"/>
              <a:gd name="connsiteY7" fmla="*/ 2492 h 10000"/>
              <a:gd name="connsiteX8" fmla="*/ 2724 w 10000"/>
              <a:gd name="connsiteY8" fmla="*/ 0 h 10000"/>
              <a:gd name="connsiteX9" fmla="*/ 3252 w 10000"/>
              <a:gd name="connsiteY9" fmla="*/ 65 h 10000"/>
              <a:gd name="connsiteX10" fmla="*/ 3076 w 10000"/>
              <a:gd name="connsiteY10" fmla="*/ 194 h 10000"/>
              <a:gd name="connsiteX11" fmla="*/ 7822 w 10000"/>
              <a:gd name="connsiteY11" fmla="*/ 5081 h 10000"/>
              <a:gd name="connsiteX12" fmla="*/ 7998 w 10000"/>
              <a:gd name="connsiteY12" fmla="*/ 7023 h 10000"/>
              <a:gd name="connsiteX13" fmla="*/ 7822 w 10000"/>
              <a:gd name="connsiteY13" fmla="*/ 7573 h 10000"/>
              <a:gd name="connsiteX14" fmla="*/ 7646 w 10000"/>
              <a:gd name="connsiteY14" fmla="*/ 7994 h 10000"/>
              <a:gd name="connsiteX15" fmla="*/ 9579 w 10000"/>
              <a:gd name="connsiteY15" fmla="*/ 9806 h 10000"/>
              <a:gd name="connsiteX16" fmla="*/ 9931 w 10000"/>
              <a:gd name="connsiteY16" fmla="*/ 9935 h 10000"/>
              <a:gd name="connsiteX17" fmla="*/ 9579 w 10000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3603 w 10492"/>
              <a:gd name="connsiteY6" fmla="*/ 3625 h 10000"/>
              <a:gd name="connsiteX7" fmla="*/ 967 w 10492"/>
              <a:gd name="connsiteY7" fmla="*/ 2492 h 10000"/>
              <a:gd name="connsiteX8" fmla="*/ 2724 w 10492"/>
              <a:gd name="connsiteY8" fmla="*/ 0 h 10000"/>
              <a:gd name="connsiteX9" fmla="*/ 3252 w 10492"/>
              <a:gd name="connsiteY9" fmla="*/ 65 h 10000"/>
              <a:gd name="connsiteX10" fmla="*/ 3076 w 10492"/>
              <a:gd name="connsiteY10" fmla="*/ 194 h 10000"/>
              <a:gd name="connsiteX11" fmla="*/ 10377 w 10492"/>
              <a:gd name="connsiteY11" fmla="*/ 4865 h 10000"/>
              <a:gd name="connsiteX12" fmla="*/ 7998 w 10492"/>
              <a:gd name="connsiteY12" fmla="*/ 7023 h 10000"/>
              <a:gd name="connsiteX13" fmla="*/ 7822 w 10492"/>
              <a:gd name="connsiteY13" fmla="*/ 7573 h 10000"/>
              <a:gd name="connsiteX14" fmla="*/ 7646 w 10492"/>
              <a:gd name="connsiteY14" fmla="*/ 7994 h 10000"/>
              <a:gd name="connsiteX15" fmla="*/ 9579 w 10492"/>
              <a:gd name="connsiteY15" fmla="*/ 9806 h 10000"/>
              <a:gd name="connsiteX16" fmla="*/ 9931 w 10492"/>
              <a:gd name="connsiteY16" fmla="*/ 9935 h 10000"/>
              <a:gd name="connsiteX17" fmla="*/ 9579 w 10492"/>
              <a:gd name="connsiteY17" fmla="*/ 10000 h 10000"/>
              <a:gd name="connsiteX0" fmla="*/ 9579 w 10492"/>
              <a:gd name="connsiteY0" fmla="*/ 10000 h 10000"/>
              <a:gd name="connsiteX1" fmla="*/ 9404 w 10492"/>
              <a:gd name="connsiteY1" fmla="*/ 10000 h 10000"/>
              <a:gd name="connsiteX2" fmla="*/ 6592 w 10492"/>
              <a:gd name="connsiteY2" fmla="*/ 7961 h 10000"/>
              <a:gd name="connsiteX3" fmla="*/ 6767 w 10492"/>
              <a:gd name="connsiteY3" fmla="*/ 7573 h 10000"/>
              <a:gd name="connsiteX4" fmla="*/ 6943 w 10492"/>
              <a:gd name="connsiteY4" fmla="*/ 7023 h 10000"/>
              <a:gd name="connsiteX5" fmla="*/ 6767 w 10492"/>
              <a:gd name="connsiteY5" fmla="*/ 5146 h 10000"/>
              <a:gd name="connsiteX6" fmla="*/ 967 w 10492"/>
              <a:gd name="connsiteY6" fmla="*/ 2492 h 10000"/>
              <a:gd name="connsiteX7" fmla="*/ 2724 w 10492"/>
              <a:gd name="connsiteY7" fmla="*/ 0 h 10000"/>
              <a:gd name="connsiteX8" fmla="*/ 3252 w 10492"/>
              <a:gd name="connsiteY8" fmla="*/ 65 h 10000"/>
              <a:gd name="connsiteX9" fmla="*/ 3076 w 10492"/>
              <a:gd name="connsiteY9" fmla="*/ 194 h 10000"/>
              <a:gd name="connsiteX10" fmla="*/ 10377 w 10492"/>
              <a:gd name="connsiteY10" fmla="*/ 4865 h 10000"/>
              <a:gd name="connsiteX11" fmla="*/ 7998 w 10492"/>
              <a:gd name="connsiteY11" fmla="*/ 7023 h 10000"/>
              <a:gd name="connsiteX12" fmla="*/ 7822 w 10492"/>
              <a:gd name="connsiteY12" fmla="*/ 7573 h 10000"/>
              <a:gd name="connsiteX13" fmla="*/ 7646 w 10492"/>
              <a:gd name="connsiteY13" fmla="*/ 7994 h 10000"/>
              <a:gd name="connsiteX14" fmla="*/ 9579 w 10492"/>
              <a:gd name="connsiteY14" fmla="*/ 9806 h 10000"/>
              <a:gd name="connsiteX15" fmla="*/ 9931 w 10492"/>
              <a:gd name="connsiteY15" fmla="*/ 9935 h 10000"/>
              <a:gd name="connsiteX16" fmla="*/ 9579 w 10492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7822 w 10865"/>
              <a:gd name="connsiteY12" fmla="*/ 7573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7646 w 10865"/>
              <a:gd name="connsiteY13" fmla="*/ 7994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9579 w 10865"/>
              <a:gd name="connsiteY0" fmla="*/ 10000 h 10000"/>
              <a:gd name="connsiteX1" fmla="*/ 9404 w 10865"/>
              <a:gd name="connsiteY1" fmla="*/ 10000 h 10000"/>
              <a:gd name="connsiteX2" fmla="*/ 6592 w 10865"/>
              <a:gd name="connsiteY2" fmla="*/ 7961 h 10000"/>
              <a:gd name="connsiteX3" fmla="*/ 6767 w 10865"/>
              <a:gd name="connsiteY3" fmla="*/ 7573 h 10000"/>
              <a:gd name="connsiteX4" fmla="*/ 6943 w 10865"/>
              <a:gd name="connsiteY4" fmla="*/ 7023 h 10000"/>
              <a:gd name="connsiteX5" fmla="*/ 6767 w 10865"/>
              <a:gd name="connsiteY5" fmla="*/ 5146 h 10000"/>
              <a:gd name="connsiteX6" fmla="*/ 967 w 10865"/>
              <a:gd name="connsiteY6" fmla="*/ 2492 h 10000"/>
              <a:gd name="connsiteX7" fmla="*/ 2724 w 10865"/>
              <a:gd name="connsiteY7" fmla="*/ 0 h 10000"/>
              <a:gd name="connsiteX8" fmla="*/ 3252 w 10865"/>
              <a:gd name="connsiteY8" fmla="*/ 65 h 10000"/>
              <a:gd name="connsiteX9" fmla="*/ 3076 w 10865"/>
              <a:gd name="connsiteY9" fmla="*/ 194 h 10000"/>
              <a:gd name="connsiteX10" fmla="*/ 10377 w 10865"/>
              <a:gd name="connsiteY10" fmla="*/ 4865 h 10000"/>
              <a:gd name="connsiteX11" fmla="*/ 10563 w 10865"/>
              <a:gd name="connsiteY11" fmla="*/ 6915 h 10000"/>
              <a:gd name="connsiteX12" fmla="*/ 10759 w 10865"/>
              <a:gd name="connsiteY12" fmla="*/ 7609 h 10000"/>
              <a:gd name="connsiteX13" fmla="*/ 10387 w 10865"/>
              <a:gd name="connsiteY13" fmla="*/ 8389 h 10000"/>
              <a:gd name="connsiteX14" fmla="*/ 9579 w 10865"/>
              <a:gd name="connsiteY14" fmla="*/ 9806 h 10000"/>
              <a:gd name="connsiteX15" fmla="*/ 9931 w 10865"/>
              <a:gd name="connsiteY15" fmla="*/ 9935 h 10000"/>
              <a:gd name="connsiteX16" fmla="*/ 9579 w 10865"/>
              <a:gd name="connsiteY16" fmla="*/ 10000 h 10000"/>
              <a:gd name="connsiteX0" fmla="*/ 5859 w 10865"/>
              <a:gd name="connsiteY0" fmla="*/ 10287 h 10287"/>
              <a:gd name="connsiteX1" fmla="*/ 9404 w 10865"/>
              <a:gd name="connsiteY1" fmla="*/ 10000 h 10287"/>
              <a:gd name="connsiteX2" fmla="*/ 6592 w 10865"/>
              <a:gd name="connsiteY2" fmla="*/ 7961 h 10287"/>
              <a:gd name="connsiteX3" fmla="*/ 6767 w 10865"/>
              <a:gd name="connsiteY3" fmla="*/ 7573 h 10287"/>
              <a:gd name="connsiteX4" fmla="*/ 6943 w 10865"/>
              <a:gd name="connsiteY4" fmla="*/ 7023 h 10287"/>
              <a:gd name="connsiteX5" fmla="*/ 6767 w 10865"/>
              <a:gd name="connsiteY5" fmla="*/ 5146 h 10287"/>
              <a:gd name="connsiteX6" fmla="*/ 967 w 10865"/>
              <a:gd name="connsiteY6" fmla="*/ 2492 h 10287"/>
              <a:gd name="connsiteX7" fmla="*/ 2724 w 10865"/>
              <a:gd name="connsiteY7" fmla="*/ 0 h 10287"/>
              <a:gd name="connsiteX8" fmla="*/ 3252 w 10865"/>
              <a:gd name="connsiteY8" fmla="*/ 65 h 10287"/>
              <a:gd name="connsiteX9" fmla="*/ 3076 w 10865"/>
              <a:gd name="connsiteY9" fmla="*/ 194 h 10287"/>
              <a:gd name="connsiteX10" fmla="*/ 10377 w 10865"/>
              <a:gd name="connsiteY10" fmla="*/ 4865 h 10287"/>
              <a:gd name="connsiteX11" fmla="*/ 10563 w 10865"/>
              <a:gd name="connsiteY11" fmla="*/ 6915 h 10287"/>
              <a:gd name="connsiteX12" fmla="*/ 10759 w 10865"/>
              <a:gd name="connsiteY12" fmla="*/ 7609 h 10287"/>
              <a:gd name="connsiteX13" fmla="*/ 10387 w 10865"/>
              <a:gd name="connsiteY13" fmla="*/ 8389 h 10287"/>
              <a:gd name="connsiteX14" fmla="*/ 9579 w 10865"/>
              <a:gd name="connsiteY14" fmla="*/ 9806 h 10287"/>
              <a:gd name="connsiteX15" fmla="*/ 9931 w 10865"/>
              <a:gd name="connsiteY15" fmla="*/ 9935 h 10287"/>
              <a:gd name="connsiteX16" fmla="*/ 5859 w 10865"/>
              <a:gd name="connsiteY16" fmla="*/ 10287 h 10287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9579 w 10865"/>
              <a:gd name="connsiteY14" fmla="*/ 9806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0865"/>
              <a:gd name="connsiteY0" fmla="*/ 10287 h 10341"/>
              <a:gd name="connsiteX1" fmla="*/ 9404 w 10865"/>
              <a:gd name="connsiteY1" fmla="*/ 10000 h 10341"/>
              <a:gd name="connsiteX2" fmla="*/ 6592 w 10865"/>
              <a:gd name="connsiteY2" fmla="*/ 7961 h 10341"/>
              <a:gd name="connsiteX3" fmla="*/ 6767 w 10865"/>
              <a:gd name="connsiteY3" fmla="*/ 7573 h 10341"/>
              <a:gd name="connsiteX4" fmla="*/ 6943 w 10865"/>
              <a:gd name="connsiteY4" fmla="*/ 7023 h 10341"/>
              <a:gd name="connsiteX5" fmla="*/ 6767 w 10865"/>
              <a:gd name="connsiteY5" fmla="*/ 5146 h 10341"/>
              <a:gd name="connsiteX6" fmla="*/ 967 w 10865"/>
              <a:gd name="connsiteY6" fmla="*/ 2492 h 10341"/>
              <a:gd name="connsiteX7" fmla="*/ 2724 w 10865"/>
              <a:gd name="connsiteY7" fmla="*/ 0 h 10341"/>
              <a:gd name="connsiteX8" fmla="*/ 3252 w 10865"/>
              <a:gd name="connsiteY8" fmla="*/ 65 h 10341"/>
              <a:gd name="connsiteX9" fmla="*/ 3076 w 10865"/>
              <a:gd name="connsiteY9" fmla="*/ 194 h 10341"/>
              <a:gd name="connsiteX10" fmla="*/ 10377 w 10865"/>
              <a:gd name="connsiteY10" fmla="*/ 4865 h 10341"/>
              <a:gd name="connsiteX11" fmla="*/ 10563 w 10865"/>
              <a:gd name="connsiteY11" fmla="*/ 6915 h 10341"/>
              <a:gd name="connsiteX12" fmla="*/ 10759 w 10865"/>
              <a:gd name="connsiteY12" fmla="*/ 7609 h 10341"/>
              <a:gd name="connsiteX13" fmla="*/ 10387 w 10865"/>
              <a:gd name="connsiteY13" fmla="*/ 8389 h 10341"/>
              <a:gd name="connsiteX14" fmla="*/ 5859 w 10865"/>
              <a:gd name="connsiteY14" fmla="*/ 9051 h 10341"/>
              <a:gd name="connsiteX15" fmla="*/ 4449 w 10865"/>
              <a:gd name="connsiteY15" fmla="*/ 9430 h 10341"/>
              <a:gd name="connsiteX16" fmla="*/ 5859 w 10865"/>
              <a:gd name="connsiteY16" fmla="*/ 10287 h 10341"/>
              <a:gd name="connsiteX0" fmla="*/ 5859 w 15265"/>
              <a:gd name="connsiteY0" fmla="*/ 10287 h 10341"/>
              <a:gd name="connsiteX1" fmla="*/ 9404 w 15265"/>
              <a:gd name="connsiteY1" fmla="*/ 10000 h 10341"/>
              <a:gd name="connsiteX2" fmla="*/ 6592 w 15265"/>
              <a:gd name="connsiteY2" fmla="*/ 7961 h 10341"/>
              <a:gd name="connsiteX3" fmla="*/ 6767 w 15265"/>
              <a:gd name="connsiteY3" fmla="*/ 7573 h 10341"/>
              <a:gd name="connsiteX4" fmla="*/ 6943 w 15265"/>
              <a:gd name="connsiteY4" fmla="*/ 7023 h 10341"/>
              <a:gd name="connsiteX5" fmla="*/ 6767 w 15265"/>
              <a:gd name="connsiteY5" fmla="*/ 5146 h 10341"/>
              <a:gd name="connsiteX6" fmla="*/ 967 w 15265"/>
              <a:gd name="connsiteY6" fmla="*/ 2492 h 10341"/>
              <a:gd name="connsiteX7" fmla="*/ 2724 w 15265"/>
              <a:gd name="connsiteY7" fmla="*/ 0 h 10341"/>
              <a:gd name="connsiteX8" fmla="*/ 3252 w 15265"/>
              <a:gd name="connsiteY8" fmla="*/ 65 h 10341"/>
              <a:gd name="connsiteX9" fmla="*/ 3076 w 15265"/>
              <a:gd name="connsiteY9" fmla="*/ 194 h 10341"/>
              <a:gd name="connsiteX10" fmla="*/ 10377 w 15265"/>
              <a:gd name="connsiteY10" fmla="*/ 4865 h 10341"/>
              <a:gd name="connsiteX11" fmla="*/ 10563 w 15265"/>
              <a:gd name="connsiteY11" fmla="*/ 6915 h 10341"/>
              <a:gd name="connsiteX12" fmla="*/ 10759 w 15265"/>
              <a:gd name="connsiteY12" fmla="*/ 7609 h 10341"/>
              <a:gd name="connsiteX13" fmla="*/ 10387 w 15265"/>
              <a:gd name="connsiteY13" fmla="*/ 8389 h 10341"/>
              <a:gd name="connsiteX14" fmla="*/ 15257 w 15265"/>
              <a:gd name="connsiteY14" fmla="*/ 9806 h 10341"/>
              <a:gd name="connsiteX15" fmla="*/ 4449 w 15265"/>
              <a:gd name="connsiteY15" fmla="*/ 9430 h 10341"/>
              <a:gd name="connsiteX16" fmla="*/ 5859 w 15265"/>
              <a:gd name="connsiteY16" fmla="*/ 10287 h 10341"/>
              <a:gd name="connsiteX0" fmla="*/ 5859 w 15257"/>
              <a:gd name="connsiteY0" fmla="*/ 10287 h 10341"/>
              <a:gd name="connsiteX1" fmla="*/ 9404 w 15257"/>
              <a:gd name="connsiteY1" fmla="*/ 10000 h 10341"/>
              <a:gd name="connsiteX2" fmla="*/ 6592 w 15257"/>
              <a:gd name="connsiteY2" fmla="*/ 7961 h 10341"/>
              <a:gd name="connsiteX3" fmla="*/ 6767 w 15257"/>
              <a:gd name="connsiteY3" fmla="*/ 7573 h 10341"/>
              <a:gd name="connsiteX4" fmla="*/ 6943 w 15257"/>
              <a:gd name="connsiteY4" fmla="*/ 7023 h 10341"/>
              <a:gd name="connsiteX5" fmla="*/ 6767 w 15257"/>
              <a:gd name="connsiteY5" fmla="*/ 5146 h 10341"/>
              <a:gd name="connsiteX6" fmla="*/ 967 w 15257"/>
              <a:gd name="connsiteY6" fmla="*/ 2492 h 10341"/>
              <a:gd name="connsiteX7" fmla="*/ 2724 w 15257"/>
              <a:gd name="connsiteY7" fmla="*/ 0 h 10341"/>
              <a:gd name="connsiteX8" fmla="*/ 3252 w 15257"/>
              <a:gd name="connsiteY8" fmla="*/ 65 h 10341"/>
              <a:gd name="connsiteX9" fmla="*/ 3076 w 15257"/>
              <a:gd name="connsiteY9" fmla="*/ 194 h 10341"/>
              <a:gd name="connsiteX10" fmla="*/ 10377 w 15257"/>
              <a:gd name="connsiteY10" fmla="*/ 4865 h 10341"/>
              <a:gd name="connsiteX11" fmla="*/ 10563 w 15257"/>
              <a:gd name="connsiteY11" fmla="*/ 6915 h 10341"/>
              <a:gd name="connsiteX12" fmla="*/ 10759 w 15257"/>
              <a:gd name="connsiteY12" fmla="*/ 7609 h 10341"/>
              <a:gd name="connsiteX13" fmla="*/ 10387 w 15257"/>
              <a:gd name="connsiteY13" fmla="*/ 8389 h 10341"/>
              <a:gd name="connsiteX14" fmla="*/ 15257 w 15257"/>
              <a:gd name="connsiteY14" fmla="*/ 9806 h 10341"/>
              <a:gd name="connsiteX15" fmla="*/ 14354 w 15257"/>
              <a:gd name="connsiteY15" fmla="*/ 10275 h 10341"/>
              <a:gd name="connsiteX16" fmla="*/ 4449 w 15257"/>
              <a:gd name="connsiteY16" fmla="*/ 9430 h 10341"/>
              <a:gd name="connsiteX17" fmla="*/ 5859 w 15257"/>
              <a:gd name="connsiteY17" fmla="*/ 10287 h 10341"/>
              <a:gd name="connsiteX0" fmla="*/ 5859 w 15257"/>
              <a:gd name="connsiteY0" fmla="*/ 10287 h 18996"/>
              <a:gd name="connsiteX1" fmla="*/ 9404 w 15257"/>
              <a:gd name="connsiteY1" fmla="*/ 10000 h 18996"/>
              <a:gd name="connsiteX2" fmla="*/ 6592 w 15257"/>
              <a:gd name="connsiteY2" fmla="*/ 7961 h 18996"/>
              <a:gd name="connsiteX3" fmla="*/ 6767 w 15257"/>
              <a:gd name="connsiteY3" fmla="*/ 7573 h 18996"/>
              <a:gd name="connsiteX4" fmla="*/ 6943 w 15257"/>
              <a:gd name="connsiteY4" fmla="*/ 7023 h 18996"/>
              <a:gd name="connsiteX5" fmla="*/ 6767 w 15257"/>
              <a:gd name="connsiteY5" fmla="*/ 5146 h 18996"/>
              <a:gd name="connsiteX6" fmla="*/ 967 w 15257"/>
              <a:gd name="connsiteY6" fmla="*/ 2492 h 18996"/>
              <a:gd name="connsiteX7" fmla="*/ 2724 w 15257"/>
              <a:gd name="connsiteY7" fmla="*/ 0 h 18996"/>
              <a:gd name="connsiteX8" fmla="*/ 3252 w 15257"/>
              <a:gd name="connsiteY8" fmla="*/ 65 h 18996"/>
              <a:gd name="connsiteX9" fmla="*/ 3076 w 15257"/>
              <a:gd name="connsiteY9" fmla="*/ 194 h 18996"/>
              <a:gd name="connsiteX10" fmla="*/ 10377 w 15257"/>
              <a:gd name="connsiteY10" fmla="*/ 4865 h 18996"/>
              <a:gd name="connsiteX11" fmla="*/ 10563 w 15257"/>
              <a:gd name="connsiteY11" fmla="*/ 6915 h 18996"/>
              <a:gd name="connsiteX12" fmla="*/ 10759 w 15257"/>
              <a:gd name="connsiteY12" fmla="*/ 7609 h 18996"/>
              <a:gd name="connsiteX13" fmla="*/ 10387 w 15257"/>
              <a:gd name="connsiteY13" fmla="*/ 8389 h 18996"/>
              <a:gd name="connsiteX14" fmla="*/ 15257 w 15257"/>
              <a:gd name="connsiteY14" fmla="*/ 9806 h 18996"/>
              <a:gd name="connsiteX15" fmla="*/ 14354 w 15257"/>
              <a:gd name="connsiteY15" fmla="*/ 10275 h 18996"/>
              <a:gd name="connsiteX16" fmla="*/ 11823 w 15257"/>
              <a:gd name="connsiteY16" fmla="*/ 18996 h 18996"/>
              <a:gd name="connsiteX17" fmla="*/ 5859 w 15257"/>
              <a:gd name="connsiteY17" fmla="*/ 10287 h 18996"/>
              <a:gd name="connsiteX0" fmla="*/ 5859 w 15257"/>
              <a:gd name="connsiteY0" fmla="*/ 10287 h 10328"/>
              <a:gd name="connsiteX1" fmla="*/ 9404 w 15257"/>
              <a:gd name="connsiteY1" fmla="*/ 10000 h 10328"/>
              <a:gd name="connsiteX2" fmla="*/ 6592 w 15257"/>
              <a:gd name="connsiteY2" fmla="*/ 7961 h 10328"/>
              <a:gd name="connsiteX3" fmla="*/ 6767 w 15257"/>
              <a:gd name="connsiteY3" fmla="*/ 7573 h 10328"/>
              <a:gd name="connsiteX4" fmla="*/ 6943 w 15257"/>
              <a:gd name="connsiteY4" fmla="*/ 7023 h 10328"/>
              <a:gd name="connsiteX5" fmla="*/ 6767 w 15257"/>
              <a:gd name="connsiteY5" fmla="*/ 5146 h 10328"/>
              <a:gd name="connsiteX6" fmla="*/ 967 w 15257"/>
              <a:gd name="connsiteY6" fmla="*/ 2492 h 10328"/>
              <a:gd name="connsiteX7" fmla="*/ 2724 w 15257"/>
              <a:gd name="connsiteY7" fmla="*/ 0 h 10328"/>
              <a:gd name="connsiteX8" fmla="*/ 3252 w 15257"/>
              <a:gd name="connsiteY8" fmla="*/ 65 h 10328"/>
              <a:gd name="connsiteX9" fmla="*/ 3076 w 15257"/>
              <a:gd name="connsiteY9" fmla="*/ 194 h 10328"/>
              <a:gd name="connsiteX10" fmla="*/ 10377 w 15257"/>
              <a:gd name="connsiteY10" fmla="*/ 4865 h 10328"/>
              <a:gd name="connsiteX11" fmla="*/ 10563 w 15257"/>
              <a:gd name="connsiteY11" fmla="*/ 6915 h 10328"/>
              <a:gd name="connsiteX12" fmla="*/ 10759 w 15257"/>
              <a:gd name="connsiteY12" fmla="*/ 7609 h 10328"/>
              <a:gd name="connsiteX13" fmla="*/ 10387 w 15257"/>
              <a:gd name="connsiteY13" fmla="*/ 8389 h 10328"/>
              <a:gd name="connsiteX14" fmla="*/ 15257 w 15257"/>
              <a:gd name="connsiteY14" fmla="*/ 9806 h 10328"/>
              <a:gd name="connsiteX15" fmla="*/ 14354 w 15257"/>
              <a:gd name="connsiteY15" fmla="*/ 10275 h 10328"/>
              <a:gd name="connsiteX16" fmla="*/ 5859 w 15257"/>
              <a:gd name="connsiteY16" fmla="*/ 10287 h 10328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09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759 w 15257"/>
              <a:gd name="connsiteY12" fmla="*/ 7681 h 10303"/>
              <a:gd name="connsiteX13" fmla="*/ 10387 w 15257"/>
              <a:gd name="connsiteY13" fmla="*/ 8389 h 10303"/>
              <a:gd name="connsiteX14" fmla="*/ 15257 w 15257"/>
              <a:gd name="connsiteY14" fmla="*/ 9806 h 10303"/>
              <a:gd name="connsiteX15" fmla="*/ 14354 w 15257"/>
              <a:gd name="connsiteY15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6915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563 w 15257"/>
              <a:gd name="connsiteY11" fmla="*/ 7094 h 10303"/>
              <a:gd name="connsiteX12" fmla="*/ 10387 w 15257"/>
              <a:gd name="connsiteY12" fmla="*/ 8389 h 10303"/>
              <a:gd name="connsiteX13" fmla="*/ 15257 w 15257"/>
              <a:gd name="connsiteY13" fmla="*/ 9806 h 10303"/>
              <a:gd name="connsiteX14" fmla="*/ 14354 w 15257"/>
              <a:gd name="connsiteY14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767 w 15257"/>
              <a:gd name="connsiteY3" fmla="*/ 7573 h 10303"/>
              <a:gd name="connsiteX4" fmla="*/ 6943 w 15257"/>
              <a:gd name="connsiteY4" fmla="*/ 7023 h 10303"/>
              <a:gd name="connsiteX5" fmla="*/ 6767 w 15257"/>
              <a:gd name="connsiteY5" fmla="*/ 5146 h 10303"/>
              <a:gd name="connsiteX6" fmla="*/ 967 w 15257"/>
              <a:gd name="connsiteY6" fmla="*/ 2492 h 10303"/>
              <a:gd name="connsiteX7" fmla="*/ 2724 w 15257"/>
              <a:gd name="connsiteY7" fmla="*/ 0 h 10303"/>
              <a:gd name="connsiteX8" fmla="*/ 3252 w 15257"/>
              <a:gd name="connsiteY8" fmla="*/ 65 h 10303"/>
              <a:gd name="connsiteX9" fmla="*/ 3076 w 15257"/>
              <a:gd name="connsiteY9" fmla="*/ 194 h 10303"/>
              <a:gd name="connsiteX10" fmla="*/ 10377 w 15257"/>
              <a:gd name="connsiteY10" fmla="*/ 4865 h 10303"/>
              <a:gd name="connsiteX11" fmla="*/ 10387 w 15257"/>
              <a:gd name="connsiteY11" fmla="*/ 8389 h 10303"/>
              <a:gd name="connsiteX12" fmla="*/ 15257 w 15257"/>
              <a:gd name="connsiteY12" fmla="*/ 9806 h 10303"/>
              <a:gd name="connsiteX13" fmla="*/ 14354 w 15257"/>
              <a:gd name="connsiteY13" fmla="*/ 10275 h 10303"/>
              <a:gd name="connsiteX0" fmla="*/ 14354 w 15257"/>
              <a:gd name="connsiteY0" fmla="*/ 10275 h 10303"/>
              <a:gd name="connsiteX1" fmla="*/ 9404 w 15257"/>
              <a:gd name="connsiteY1" fmla="*/ 10000 h 10303"/>
              <a:gd name="connsiteX2" fmla="*/ 6592 w 15257"/>
              <a:gd name="connsiteY2" fmla="*/ 7961 h 10303"/>
              <a:gd name="connsiteX3" fmla="*/ 6943 w 15257"/>
              <a:gd name="connsiteY3" fmla="*/ 7023 h 10303"/>
              <a:gd name="connsiteX4" fmla="*/ 6767 w 15257"/>
              <a:gd name="connsiteY4" fmla="*/ 5146 h 10303"/>
              <a:gd name="connsiteX5" fmla="*/ 967 w 15257"/>
              <a:gd name="connsiteY5" fmla="*/ 2492 h 10303"/>
              <a:gd name="connsiteX6" fmla="*/ 2724 w 15257"/>
              <a:gd name="connsiteY6" fmla="*/ 0 h 10303"/>
              <a:gd name="connsiteX7" fmla="*/ 3252 w 15257"/>
              <a:gd name="connsiteY7" fmla="*/ 65 h 10303"/>
              <a:gd name="connsiteX8" fmla="*/ 3076 w 15257"/>
              <a:gd name="connsiteY8" fmla="*/ 194 h 10303"/>
              <a:gd name="connsiteX9" fmla="*/ 10377 w 15257"/>
              <a:gd name="connsiteY9" fmla="*/ 4865 h 10303"/>
              <a:gd name="connsiteX10" fmla="*/ 10387 w 15257"/>
              <a:gd name="connsiteY10" fmla="*/ 8389 h 10303"/>
              <a:gd name="connsiteX11" fmla="*/ 15257 w 15257"/>
              <a:gd name="connsiteY11" fmla="*/ 9806 h 10303"/>
              <a:gd name="connsiteX12" fmla="*/ 14354 w 15257"/>
              <a:gd name="connsiteY12" fmla="*/ 10275 h 10303"/>
              <a:gd name="connsiteX0" fmla="*/ 14354 w 15257"/>
              <a:gd name="connsiteY0" fmla="*/ 10275 h 10353"/>
              <a:gd name="connsiteX1" fmla="*/ 9404 w 15257"/>
              <a:gd name="connsiteY1" fmla="*/ 10000 h 10353"/>
              <a:gd name="connsiteX2" fmla="*/ 6943 w 15257"/>
              <a:gd name="connsiteY2" fmla="*/ 7023 h 10353"/>
              <a:gd name="connsiteX3" fmla="*/ 6767 w 15257"/>
              <a:gd name="connsiteY3" fmla="*/ 5146 h 10353"/>
              <a:gd name="connsiteX4" fmla="*/ 967 w 15257"/>
              <a:gd name="connsiteY4" fmla="*/ 2492 h 10353"/>
              <a:gd name="connsiteX5" fmla="*/ 2724 w 15257"/>
              <a:gd name="connsiteY5" fmla="*/ 0 h 10353"/>
              <a:gd name="connsiteX6" fmla="*/ 3252 w 15257"/>
              <a:gd name="connsiteY6" fmla="*/ 65 h 10353"/>
              <a:gd name="connsiteX7" fmla="*/ 3076 w 15257"/>
              <a:gd name="connsiteY7" fmla="*/ 194 h 10353"/>
              <a:gd name="connsiteX8" fmla="*/ 10377 w 15257"/>
              <a:gd name="connsiteY8" fmla="*/ 4865 h 10353"/>
              <a:gd name="connsiteX9" fmla="*/ 10387 w 15257"/>
              <a:gd name="connsiteY9" fmla="*/ 8389 h 10353"/>
              <a:gd name="connsiteX10" fmla="*/ 15257 w 15257"/>
              <a:gd name="connsiteY10" fmla="*/ 9806 h 10353"/>
              <a:gd name="connsiteX11" fmla="*/ 14354 w 15257"/>
              <a:gd name="connsiteY11" fmla="*/ 10275 h 10353"/>
              <a:gd name="connsiteX0" fmla="*/ 14354 w 14359"/>
              <a:gd name="connsiteY0" fmla="*/ 10275 h 10450"/>
              <a:gd name="connsiteX1" fmla="*/ 9404 w 14359"/>
              <a:gd name="connsiteY1" fmla="*/ 10000 h 10450"/>
              <a:gd name="connsiteX2" fmla="*/ 6943 w 14359"/>
              <a:gd name="connsiteY2" fmla="*/ 7023 h 10450"/>
              <a:gd name="connsiteX3" fmla="*/ 6767 w 14359"/>
              <a:gd name="connsiteY3" fmla="*/ 5146 h 10450"/>
              <a:gd name="connsiteX4" fmla="*/ 967 w 14359"/>
              <a:gd name="connsiteY4" fmla="*/ 2492 h 10450"/>
              <a:gd name="connsiteX5" fmla="*/ 2724 w 14359"/>
              <a:gd name="connsiteY5" fmla="*/ 0 h 10450"/>
              <a:gd name="connsiteX6" fmla="*/ 3252 w 14359"/>
              <a:gd name="connsiteY6" fmla="*/ 65 h 10450"/>
              <a:gd name="connsiteX7" fmla="*/ 3076 w 14359"/>
              <a:gd name="connsiteY7" fmla="*/ 194 h 10450"/>
              <a:gd name="connsiteX8" fmla="*/ 10377 w 14359"/>
              <a:gd name="connsiteY8" fmla="*/ 4865 h 10450"/>
              <a:gd name="connsiteX9" fmla="*/ 10387 w 14359"/>
              <a:gd name="connsiteY9" fmla="*/ 8389 h 10450"/>
              <a:gd name="connsiteX10" fmla="*/ 14354 w 14359"/>
              <a:gd name="connsiteY10" fmla="*/ 10275 h 1045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3076 w 14359"/>
              <a:gd name="connsiteY7" fmla="*/ 194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5211 w 14359"/>
              <a:gd name="connsiteY7" fmla="*/ 408 h 10340"/>
              <a:gd name="connsiteX8" fmla="*/ 10377 w 14359"/>
              <a:gd name="connsiteY8" fmla="*/ 4865 h 10340"/>
              <a:gd name="connsiteX9" fmla="*/ 10387 w 14359"/>
              <a:gd name="connsiteY9" fmla="*/ 8389 h 10340"/>
              <a:gd name="connsiteX10" fmla="*/ 14354 w 14359"/>
              <a:gd name="connsiteY10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3252 w 14359"/>
              <a:gd name="connsiteY6" fmla="*/ 65 h 10340"/>
              <a:gd name="connsiteX7" fmla="*/ 10377 w 14359"/>
              <a:gd name="connsiteY7" fmla="*/ 4865 h 10340"/>
              <a:gd name="connsiteX8" fmla="*/ 10387 w 14359"/>
              <a:gd name="connsiteY8" fmla="*/ 8389 h 10340"/>
              <a:gd name="connsiteX9" fmla="*/ 14354 w 14359"/>
              <a:gd name="connsiteY9" fmla="*/ 10275 h 10340"/>
              <a:gd name="connsiteX0" fmla="*/ 14354 w 14359"/>
              <a:gd name="connsiteY0" fmla="*/ 10275 h 10340"/>
              <a:gd name="connsiteX1" fmla="*/ 8046 w 14359"/>
              <a:gd name="connsiteY1" fmla="*/ 9392 h 10340"/>
              <a:gd name="connsiteX2" fmla="*/ 6943 w 14359"/>
              <a:gd name="connsiteY2" fmla="*/ 7023 h 10340"/>
              <a:gd name="connsiteX3" fmla="*/ 6767 w 14359"/>
              <a:gd name="connsiteY3" fmla="*/ 5146 h 10340"/>
              <a:gd name="connsiteX4" fmla="*/ 967 w 14359"/>
              <a:gd name="connsiteY4" fmla="*/ 2492 h 10340"/>
              <a:gd name="connsiteX5" fmla="*/ 2724 w 14359"/>
              <a:gd name="connsiteY5" fmla="*/ 0 h 10340"/>
              <a:gd name="connsiteX6" fmla="*/ 10377 w 14359"/>
              <a:gd name="connsiteY6" fmla="*/ 4865 h 10340"/>
              <a:gd name="connsiteX7" fmla="*/ 10387 w 14359"/>
              <a:gd name="connsiteY7" fmla="*/ 8389 h 10340"/>
              <a:gd name="connsiteX8" fmla="*/ 14354 w 14359"/>
              <a:gd name="connsiteY8" fmla="*/ 10275 h 10340"/>
              <a:gd name="connsiteX0" fmla="*/ 11693 w 11698"/>
              <a:gd name="connsiteY0" fmla="*/ 10275 h 10340"/>
              <a:gd name="connsiteX1" fmla="*/ 5385 w 11698"/>
              <a:gd name="connsiteY1" fmla="*/ 9392 h 10340"/>
              <a:gd name="connsiteX2" fmla="*/ 4282 w 11698"/>
              <a:gd name="connsiteY2" fmla="*/ 7023 h 10340"/>
              <a:gd name="connsiteX3" fmla="*/ 4106 w 11698"/>
              <a:gd name="connsiteY3" fmla="*/ 5146 h 10340"/>
              <a:gd name="connsiteX4" fmla="*/ 63 w 11698"/>
              <a:gd name="connsiteY4" fmla="*/ 0 h 10340"/>
              <a:gd name="connsiteX5" fmla="*/ 7716 w 11698"/>
              <a:gd name="connsiteY5" fmla="*/ 4865 h 10340"/>
              <a:gd name="connsiteX6" fmla="*/ 7726 w 11698"/>
              <a:gd name="connsiteY6" fmla="*/ 8389 h 10340"/>
              <a:gd name="connsiteX7" fmla="*/ 11693 w 11698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8069 w 12051"/>
              <a:gd name="connsiteY5" fmla="*/ 4865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40"/>
              <a:gd name="connsiteX1" fmla="*/ 5738 w 12051"/>
              <a:gd name="connsiteY1" fmla="*/ 9392 h 10340"/>
              <a:gd name="connsiteX2" fmla="*/ 4635 w 12051"/>
              <a:gd name="connsiteY2" fmla="*/ 7023 h 10340"/>
              <a:gd name="connsiteX3" fmla="*/ 567 w 12051"/>
              <a:gd name="connsiteY3" fmla="*/ 2470 h 10340"/>
              <a:gd name="connsiteX4" fmla="*/ 416 w 12051"/>
              <a:gd name="connsiteY4" fmla="*/ 0 h 10340"/>
              <a:gd name="connsiteX5" fmla="*/ 4981 w 12051"/>
              <a:gd name="connsiteY5" fmla="*/ 3759 h 10340"/>
              <a:gd name="connsiteX6" fmla="*/ 8079 w 12051"/>
              <a:gd name="connsiteY6" fmla="*/ 8389 h 10340"/>
              <a:gd name="connsiteX7" fmla="*/ 12046 w 12051"/>
              <a:gd name="connsiteY7" fmla="*/ 10275 h 10340"/>
              <a:gd name="connsiteX0" fmla="*/ 12046 w 12051"/>
              <a:gd name="connsiteY0" fmla="*/ 10275 h 10355"/>
              <a:gd name="connsiteX1" fmla="*/ 5738 w 12051"/>
              <a:gd name="connsiteY1" fmla="*/ 9392 h 10355"/>
              <a:gd name="connsiteX2" fmla="*/ 3091 w 12051"/>
              <a:gd name="connsiteY2" fmla="*/ 5953 h 10355"/>
              <a:gd name="connsiteX3" fmla="*/ 567 w 12051"/>
              <a:gd name="connsiteY3" fmla="*/ 2470 h 10355"/>
              <a:gd name="connsiteX4" fmla="*/ 416 w 12051"/>
              <a:gd name="connsiteY4" fmla="*/ 0 h 10355"/>
              <a:gd name="connsiteX5" fmla="*/ 4981 w 12051"/>
              <a:gd name="connsiteY5" fmla="*/ 3759 h 10355"/>
              <a:gd name="connsiteX6" fmla="*/ 8079 w 12051"/>
              <a:gd name="connsiteY6" fmla="*/ 8389 h 10355"/>
              <a:gd name="connsiteX7" fmla="*/ 12046 w 12051"/>
              <a:gd name="connsiteY7" fmla="*/ 10275 h 10355"/>
              <a:gd name="connsiteX0" fmla="*/ 12046 w 12051"/>
              <a:gd name="connsiteY0" fmla="*/ 10275 h 10275"/>
              <a:gd name="connsiteX1" fmla="*/ 3091 w 12051"/>
              <a:gd name="connsiteY1" fmla="*/ 5953 h 10275"/>
              <a:gd name="connsiteX2" fmla="*/ 567 w 12051"/>
              <a:gd name="connsiteY2" fmla="*/ 2470 h 10275"/>
              <a:gd name="connsiteX3" fmla="*/ 416 w 12051"/>
              <a:gd name="connsiteY3" fmla="*/ 0 h 10275"/>
              <a:gd name="connsiteX4" fmla="*/ 4981 w 12051"/>
              <a:gd name="connsiteY4" fmla="*/ 3759 h 10275"/>
              <a:gd name="connsiteX5" fmla="*/ 8079 w 12051"/>
              <a:gd name="connsiteY5" fmla="*/ 8389 h 10275"/>
              <a:gd name="connsiteX6" fmla="*/ 12046 w 12051"/>
              <a:gd name="connsiteY6" fmla="*/ 10275 h 10275"/>
              <a:gd name="connsiteX0" fmla="*/ 12046 w 12054"/>
              <a:gd name="connsiteY0" fmla="*/ 10275 h 10275"/>
              <a:gd name="connsiteX1" fmla="*/ 3091 w 12054"/>
              <a:gd name="connsiteY1" fmla="*/ 5953 h 10275"/>
              <a:gd name="connsiteX2" fmla="*/ 567 w 12054"/>
              <a:gd name="connsiteY2" fmla="*/ 2470 h 10275"/>
              <a:gd name="connsiteX3" fmla="*/ 416 w 12054"/>
              <a:gd name="connsiteY3" fmla="*/ 0 h 10275"/>
              <a:gd name="connsiteX4" fmla="*/ 4981 w 12054"/>
              <a:gd name="connsiteY4" fmla="*/ 3759 h 10275"/>
              <a:gd name="connsiteX5" fmla="*/ 9237 w 12054"/>
              <a:gd name="connsiteY5" fmla="*/ 8139 h 10275"/>
              <a:gd name="connsiteX6" fmla="*/ 12046 w 12054"/>
              <a:gd name="connsiteY6" fmla="*/ 10275 h 10275"/>
              <a:gd name="connsiteX0" fmla="*/ 12046 w 14174"/>
              <a:gd name="connsiteY0" fmla="*/ 10275 h 10558"/>
              <a:gd name="connsiteX1" fmla="*/ 3091 w 14174"/>
              <a:gd name="connsiteY1" fmla="*/ 5953 h 10558"/>
              <a:gd name="connsiteX2" fmla="*/ 567 w 14174"/>
              <a:gd name="connsiteY2" fmla="*/ 2470 h 10558"/>
              <a:gd name="connsiteX3" fmla="*/ 416 w 14174"/>
              <a:gd name="connsiteY3" fmla="*/ 0 h 10558"/>
              <a:gd name="connsiteX4" fmla="*/ 4981 w 14174"/>
              <a:gd name="connsiteY4" fmla="*/ 3759 h 10558"/>
              <a:gd name="connsiteX5" fmla="*/ 9237 w 14174"/>
              <a:gd name="connsiteY5" fmla="*/ 8139 h 10558"/>
              <a:gd name="connsiteX6" fmla="*/ 12046 w 14174"/>
              <a:gd name="connsiteY6" fmla="*/ 10275 h 10558"/>
              <a:gd name="connsiteX0" fmla="*/ 12046 w 12150"/>
              <a:gd name="connsiteY0" fmla="*/ 10275 h 10275"/>
              <a:gd name="connsiteX1" fmla="*/ 3091 w 12150"/>
              <a:gd name="connsiteY1" fmla="*/ 5953 h 10275"/>
              <a:gd name="connsiteX2" fmla="*/ 567 w 12150"/>
              <a:gd name="connsiteY2" fmla="*/ 2470 h 10275"/>
              <a:gd name="connsiteX3" fmla="*/ 416 w 12150"/>
              <a:gd name="connsiteY3" fmla="*/ 0 h 10275"/>
              <a:gd name="connsiteX4" fmla="*/ 4981 w 12150"/>
              <a:gd name="connsiteY4" fmla="*/ 3759 h 10275"/>
              <a:gd name="connsiteX5" fmla="*/ 9237 w 12150"/>
              <a:gd name="connsiteY5" fmla="*/ 8139 h 10275"/>
              <a:gd name="connsiteX6" fmla="*/ 12046 w 12150"/>
              <a:gd name="connsiteY6" fmla="*/ 10275 h 10275"/>
              <a:gd name="connsiteX0" fmla="*/ 12046 w 12101"/>
              <a:gd name="connsiteY0" fmla="*/ 10275 h 10275"/>
              <a:gd name="connsiteX1" fmla="*/ 3091 w 12101"/>
              <a:gd name="connsiteY1" fmla="*/ 5953 h 10275"/>
              <a:gd name="connsiteX2" fmla="*/ 567 w 12101"/>
              <a:gd name="connsiteY2" fmla="*/ 2470 h 10275"/>
              <a:gd name="connsiteX3" fmla="*/ 416 w 12101"/>
              <a:gd name="connsiteY3" fmla="*/ 0 h 10275"/>
              <a:gd name="connsiteX4" fmla="*/ 4981 w 12101"/>
              <a:gd name="connsiteY4" fmla="*/ 3759 h 10275"/>
              <a:gd name="connsiteX5" fmla="*/ 6318 w 12101"/>
              <a:gd name="connsiteY5" fmla="*/ 6602 h 10275"/>
              <a:gd name="connsiteX6" fmla="*/ 12046 w 12101"/>
              <a:gd name="connsiteY6" fmla="*/ 10275 h 10275"/>
              <a:gd name="connsiteX0" fmla="*/ 10302 w 10379"/>
              <a:gd name="connsiteY0" fmla="*/ 10704 h 10704"/>
              <a:gd name="connsiteX1" fmla="*/ 3091 w 10379"/>
              <a:gd name="connsiteY1" fmla="*/ 5953 h 10704"/>
              <a:gd name="connsiteX2" fmla="*/ 567 w 10379"/>
              <a:gd name="connsiteY2" fmla="*/ 2470 h 10704"/>
              <a:gd name="connsiteX3" fmla="*/ 416 w 10379"/>
              <a:gd name="connsiteY3" fmla="*/ 0 h 10704"/>
              <a:gd name="connsiteX4" fmla="*/ 4981 w 10379"/>
              <a:gd name="connsiteY4" fmla="*/ 3759 h 10704"/>
              <a:gd name="connsiteX5" fmla="*/ 6318 w 10379"/>
              <a:gd name="connsiteY5" fmla="*/ 6602 h 10704"/>
              <a:gd name="connsiteX6" fmla="*/ 10302 w 10379"/>
              <a:gd name="connsiteY6" fmla="*/ 10704 h 10704"/>
              <a:gd name="connsiteX0" fmla="*/ 10302 w 10379"/>
              <a:gd name="connsiteY0" fmla="*/ 10704 h 10704"/>
              <a:gd name="connsiteX1" fmla="*/ 567 w 10379"/>
              <a:gd name="connsiteY1" fmla="*/ 2470 h 10704"/>
              <a:gd name="connsiteX2" fmla="*/ 416 w 10379"/>
              <a:gd name="connsiteY2" fmla="*/ 0 h 10704"/>
              <a:gd name="connsiteX3" fmla="*/ 4981 w 10379"/>
              <a:gd name="connsiteY3" fmla="*/ 3759 h 10704"/>
              <a:gd name="connsiteX4" fmla="*/ 6318 w 10379"/>
              <a:gd name="connsiteY4" fmla="*/ 6602 h 10704"/>
              <a:gd name="connsiteX5" fmla="*/ 10302 w 10379"/>
              <a:gd name="connsiteY5" fmla="*/ 10704 h 10704"/>
              <a:gd name="connsiteX0" fmla="*/ 10302 w 12564"/>
              <a:gd name="connsiteY0" fmla="*/ 10704 h 11091"/>
              <a:gd name="connsiteX1" fmla="*/ 567 w 12564"/>
              <a:gd name="connsiteY1" fmla="*/ 2470 h 11091"/>
              <a:gd name="connsiteX2" fmla="*/ 416 w 12564"/>
              <a:gd name="connsiteY2" fmla="*/ 0 h 11091"/>
              <a:gd name="connsiteX3" fmla="*/ 4981 w 12564"/>
              <a:gd name="connsiteY3" fmla="*/ 3759 h 11091"/>
              <a:gd name="connsiteX4" fmla="*/ 6318 w 12564"/>
              <a:gd name="connsiteY4" fmla="*/ 6602 h 11091"/>
              <a:gd name="connsiteX5" fmla="*/ 10302 w 12564"/>
              <a:gd name="connsiteY5" fmla="*/ 10704 h 11091"/>
              <a:gd name="connsiteX0" fmla="*/ 10302 w 10302"/>
              <a:gd name="connsiteY0" fmla="*/ 10704 h 10704"/>
              <a:gd name="connsiteX1" fmla="*/ 567 w 10302"/>
              <a:gd name="connsiteY1" fmla="*/ 2470 h 10704"/>
              <a:gd name="connsiteX2" fmla="*/ 416 w 10302"/>
              <a:gd name="connsiteY2" fmla="*/ 0 h 10704"/>
              <a:gd name="connsiteX3" fmla="*/ 4981 w 10302"/>
              <a:gd name="connsiteY3" fmla="*/ 3759 h 10704"/>
              <a:gd name="connsiteX4" fmla="*/ 6318 w 10302"/>
              <a:gd name="connsiteY4" fmla="*/ 6602 h 10704"/>
              <a:gd name="connsiteX5" fmla="*/ 10302 w 10302"/>
              <a:gd name="connsiteY5" fmla="*/ 10704 h 10704"/>
              <a:gd name="connsiteX0" fmla="*/ 10302 w 10384"/>
              <a:gd name="connsiteY0" fmla="*/ 10704 h 10710"/>
              <a:gd name="connsiteX1" fmla="*/ 567 w 10384"/>
              <a:gd name="connsiteY1" fmla="*/ 2470 h 10710"/>
              <a:gd name="connsiteX2" fmla="*/ 416 w 10384"/>
              <a:gd name="connsiteY2" fmla="*/ 0 h 10710"/>
              <a:gd name="connsiteX3" fmla="*/ 4981 w 10384"/>
              <a:gd name="connsiteY3" fmla="*/ 3759 h 10710"/>
              <a:gd name="connsiteX4" fmla="*/ 10302 w 10384"/>
              <a:gd name="connsiteY4" fmla="*/ 10704 h 10710"/>
              <a:gd name="connsiteX0" fmla="*/ 9983 w 10065"/>
              <a:gd name="connsiteY0" fmla="*/ 10704 h 10710"/>
              <a:gd name="connsiteX1" fmla="*/ 2591 w 10065"/>
              <a:gd name="connsiteY1" fmla="*/ 6051 h 10710"/>
              <a:gd name="connsiteX2" fmla="*/ 97 w 10065"/>
              <a:gd name="connsiteY2" fmla="*/ 0 h 10710"/>
              <a:gd name="connsiteX3" fmla="*/ 4662 w 10065"/>
              <a:gd name="connsiteY3" fmla="*/ 3759 h 10710"/>
              <a:gd name="connsiteX4" fmla="*/ 9983 w 10065"/>
              <a:gd name="connsiteY4" fmla="*/ 10704 h 10710"/>
              <a:gd name="connsiteX0" fmla="*/ 9983 w 9983"/>
              <a:gd name="connsiteY0" fmla="*/ 10704 h 10704"/>
              <a:gd name="connsiteX1" fmla="*/ 2591 w 9983"/>
              <a:gd name="connsiteY1" fmla="*/ 6051 h 10704"/>
              <a:gd name="connsiteX2" fmla="*/ 97 w 9983"/>
              <a:gd name="connsiteY2" fmla="*/ 0 h 10704"/>
              <a:gd name="connsiteX3" fmla="*/ 4662 w 9983"/>
              <a:gd name="connsiteY3" fmla="*/ 3759 h 10704"/>
              <a:gd name="connsiteX4" fmla="*/ 9983 w 9983"/>
              <a:gd name="connsiteY4" fmla="*/ 10704 h 10704"/>
              <a:gd name="connsiteX0" fmla="*/ 9976 w 9976"/>
              <a:gd name="connsiteY0" fmla="*/ 10000 h 10000"/>
              <a:gd name="connsiteX1" fmla="*/ 2571 w 9976"/>
              <a:gd name="connsiteY1" fmla="*/ 5653 h 10000"/>
              <a:gd name="connsiteX2" fmla="*/ 73 w 9976"/>
              <a:gd name="connsiteY2" fmla="*/ 0 h 10000"/>
              <a:gd name="connsiteX3" fmla="*/ 4646 w 9976"/>
              <a:gd name="connsiteY3" fmla="*/ 3512 h 10000"/>
              <a:gd name="connsiteX4" fmla="*/ 9976 w 9976"/>
              <a:gd name="connsiteY4" fmla="*/ 10000 h 10000"/>
              <a:gd name="connsiteX0" fmla="*/ 12330 w 12330"/>
              <a:gd name="connsiteY0" fmla="*/ 10167 h 10167"/>
              <a:gd name="connsiteX1" fmla="*/ 4907 w 12330"/>
              <a:gd name="connsiteY1" fmla="*/ 5820 h 10167"/>
              <a:gd name="connsiteX2" fmla="*/ 44 w 12330"/>
              <a:gd name="connsiteY2" fmla="*/ 0 h 10167"/>
              <a:gd name="connsiteX3" fmla="*/ 6987 w 12330"/>
              <a:gd name="connsiteY3" fmla="*/ 3679 h 10167"/>
              <a:gd name="connsiteX4" fmla="*/ 12330 w 12330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943 w 12286"/>
              <a:gd name="connsiteY3" fmla="*/ 3679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4863 w 12286"/>
              <a:gd name="connsiteY1" fmla="*/ 58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3289 w 12286"/>
              <a:gd name="connsiteY1" fmla="*/ 5720 h 10167"/>
              <a:gd name="connsiteX2" fmla="*/ 0 w 12286"/>
              <a:gd name="connsiteY2" fmla="*/ 0 h 10167"/>
              <a:gd name="connsiteX3" fmla="*/ 6156 w 12286"/>
              <a:gd name="connsiteY3" fmla="*/ 4081 h 10167"/>
              <a:gd name="connsiteX4" fmla="*/ 12286 w 12286"/>
              <a:gd name="connsiteY4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6156 w 12286"/>
              <a:gd name="connsiteY2" fmla="*/ 4081 h 10167"/>
              <a:gd name="connsiteX3" fmla="*/ 12286 w 12286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04"/>
              <a:gd name="connsiteY0" fmla="*/ 10167 h 10167"/>
              <a:gd name="connsiteX1" fmla="*/ 0 w 12804"/>
              <a:gd name="connsiteY1" fmla="*/ 0 h 10167"/>
              <a:gd name="connsiteX2" fmla="*/ 6156 w 12804"/>
              <a:gd name="connsiteY2" fmla="*/ 4081 h 10167"/>
              <a:gd name="connsiteX3" fmla="*/ 12286 w 12804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885"/>
              <a:gd name="connsiteY0" fmla="*/ 10167 h 10167"/>
              <a:gd name="connsiteX1" fmla="*/ 0 w 12885"/>
              <a:gd name="connsiteY1" fmla="*/ 0 h 10167"/>
              <a:gd name="connsiteX2" fmla="*/ 7343 w 12885"/>
              <a:gd name="connsiteY2" fmla="*/ 6090 h 10167"/>
              <a:gd name="connsiteX3" fmla="*/ 12286 w 12885"/>
              <a:gd name="connsiteY3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2286 w 12286"/>
              <a:gd name="connsiteY0" fmla="*/ 10167 h 10167"/>
              <a:gd name="connsiteX1" fmla="*/ 0 w 12286"/>
              <a:gd name="connsiteY1" fmla="*/ 0 h 10167"/>
              <a:gd name="connsiteX2" fmla="*/ 12286 w 12286"/>
              <a:gd name="connsiteY2" fmla="*/ 10167 h 10167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3030 w 13030"/>
              <a:gd name="connsiteY0" fmla="*/ 10205 h 10205"/>
              <a:gd name="connsiteX1" fmla="*/ 0 w 13030"/>
              <a:gd name="connsiteY1" fmla="*/ 0 h 10205"/>
              <a:gd name="connsiteX2" fmla="*/ 13030 w 13030"/>
              <a:gd name="connsiteY2" fmla="*/ 10205 h 10205"/>
              <a:gd name="connsiteX0" fmla="*/ 10805 w 10805"/>
              <a:gd name="connsiteY0" fmla="*/ 11154 h 11154"/>
              <a:gd name="connsiteX1" fmla="*/ 0 w 10805"/>
              <a:gd name="connsiteY1" fmla="*/ 0 h 11154"/>
              <a:gd name="connsiteX2" fmla="*/ 10805 w 10805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0805 w 12793"/>
              <a:gd name="connsiteY0" fmla="*/ 11154 h 11154"/>
              <a:gd name="connsiteX1" fmla="*/ 0 w 12793"/>
              <a:gd name="connsiteY1" fmla="*/ 0 h 11154"/>
              <a:gd name="connsiteX2" fmla="*/ 10805 w 12793"/>
              <a:gd name="connsiteY2" fmla="*/ 11154 h 11154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3440 w 14783"/>
              <a:gd name="connsiteY0" fmla="*/ 13335 h 13335"/>
              <a:gd name="connsiteX1" fmla="*/ 0 w 14783"/>
              <a:gd name="connsiteY1" fmla="*/ 0 h 13335"/>
              <a:gd name="connsiteX2" fmla="*/ 13440 w 14783"/>
              <a:gd name="connsiteY2" fmla="*/ 13335 h 13335"/>
              <a:gd name="connsiteX0" fmla="*/ 17378 w 18191"/>
              <a:gd name="connsiteY0" fmla="*/ 17575 h 17575"/>
              <a:gd name="connsiteX1" fmla="*/ 0 w 18191"/>
              <a:gd name="connsiteY1" fmla="*/ 0 h 17575"/>
              <a:gd name="connsiteX2" fmla="*/ 17378 w 18191"/>
              <a:gd name="connsiteY2" fmla="*/ 17575 h 17575"/>
              <a:gd name="connsiteX0" fmla="*/ 18227 w 19040"/>
              <a:gd name="connsiteY0" fmla="*/ 17575 h 17575"/>
              <a:gd name="connsiteX1" fmla="*/ 849 w 19040"/>
              <a:gd name="connsiteY1" fmla="*/ 0 h 17575"/>
              <a:gd name="connsiteX2" fmla="*/ 18227 w 19040"/>
              <a:gd name="connsiteY2" fmla="*/ 17575 h 17575"/>
              <a:gd name="connsiteX0" fmla="*/ 18227 w 18597"/>
              <a:gd name="connsiteY0" fmla="*/ 17575 h 17575"/>
              <a:gd name="connsiteX1" fmla="*/ 849 w 18597"/>
              <a:gd name="connsiteY1" fmla="*/ 0 h 17575"/>
              <a:gd name="connsiteX2" fmla="*/ 18227 w 18597"/>
              <a:gd name="connsiteY2" fmla="*/ 17575 h 17575"/>
              <a:gd name="connsiteX0" fmla="*/ 18321 w 18691"/>
              <a:gd name="connsiteY0" fmla="*/ 17575 h 17575"/>
              <a:gd name="connsiteX1" fmla="*/ 943 w 18691"/>
              <a:gd name="connsiteY1" fmla="*/ 0 h 17575"/>
              <a:gd name="connsiteX2" fmla="*/ 18321 w 18691"/>
              <a:gd name="connsiteY2" fmla="*/ 17575 h 17575"/>
              <a:gd name="connsiteX0" fmla="*/ 18321 w 18321"/>
              <a:gd name="connsiteY0" fmla="*/ 17575 h 17575"/>
              <a:gd name="connsiteX1" fmla="*/ 943 w 18321"/>
              <a:gd name="connsiteY1" fmla="*/ 0 h 17575"/>
              <a:gd name="connsiteX2" fmla="*/ 18321 w 18321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7378 w 17378"/>
              <a:gd name="connsiteY0" fmla="*/ 17575 h 17575"/>
              <a:gd name="connsiteX1" fmla="*/ 0 w 17378"/>
              <a:gd name="connsiteY1" fmla="*/ 0 h 17575"/>
              <a:gd name="connsiteX2" fmla="*/ 17378 w 17378"/>
              <a:gd name="connsiteY2" fmla="*/ 17575 h 17575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  <a:gd name="connsiteX0" fmla="*/ 16244 w 16244"/>
              <a:gd name="connsiteY0" fmla="*/ 15400 h 15400"/>
              <a:gd name="connsiteX1" fmla="*/ 0 w 16244"/>
              <a:gd name="connsiteY1" fmla="*/ 0 h 15400"/>
              <a:gd name="connsiteX2" fmla="*/ 16244 w 16244"/>
              <a:gd name="connsiteY2" fmla="*/ 15400 h 15400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16244" h="15400">
                <a:moveTo>
                  <a:pt x="16244" y="15400"/>
                </a:moveTo>
                <a:cubicBezTo>
                  <a:pt x="1618" y="7948"/>
                  <a:pt x="17595" y="5615"/>
                  <a:pt x="0" y="0"/>
                </a:cubicBezTo>
                <a:cubicBezTo>
                  <a:pt x="19711" y="6432"/>
                  <a:pt x="3979" y="5829"/>
                  <a:pt x="16244" y="15400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grpSp>
        <xdr:nvGrpSpPr>
          <xdr:cNvPr id="61" name="Group 60"/>
          <xdr:cNvGrpSpPr/>
        </xdr:nvGrpSpPr>
        <xdr:grpSpPr>
          <a:xfrm rot="816295">
            <a:off x="5814987" y="2239476"/>
            <a:ext cx="749756" cy="715263"/>
            <a:chOff x="6127273" y="1112928"/>
            <a:chExt cx="744758" cy="699120"/>
          </a:xfrm>
        </xdr:grpSpPr>
        <xdr:sp macro="" textlink="">
          <xdr:nvSpPr>
            <xdr:cNvPr id="75" name="Freeform 10"/>
            <xdr:cNvSpPr>
              <a:spLocks/>
            </xdr:cNvSpPr>
          </xdr:nvSpPr>
          <xdr:spPr bwMode="auto">
            <a:xfrm rot="3789134">
              <a:off x="6290242" y="1484817"/>
              <a:ext cx="333035" cy="32142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6" name="Freeform 10"/>
            <xdr:cNvSpPr>
              <a:spLocks/>
            </xdr:cNvSpPr>
          </xdr:nvSpPr>
          <xdr:spPr bwMode="auto">
            <a:xfrm rot="18498411">
              <a:off x="6574066" y="1303406"/>
              <a:ext cx="339762" cy="25052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7" name="Freeform 10"/>
            <xdr:cNvSpPr>
              <a:spLocks/>
            </xdr:cNvSpPr>
          </xdr:nvSpPr>
          <xdr:spPr bwMode="auto">
            <a:xfrm rot="13736157">
              <a:off x="6334434" y="1122686"/>
              <a:ext cx="340473" cy="32095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8" name="Freeform 10"/>
            <xdr:cNvSpPr>
              <a:spLocks/>
            </xdr:cNvSpPr>
          </xdr:nvSpPr>
          <xdr:spPr bwMode="auto">
            <a:xfrm rot="16200000">
              <a:off x="6489753" y="1184240"/>
              <a:ext cx="326772" cy="2272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9" name="Freeform 10"/>
            <xdr:cNvSpPr>
              <a:spLocks/>
            </xdr:cNvSpPr>
          </xdr:nvSpPr>
          <xdr:spPr bwMode="auto">
            <a:xfrm rot="11957747">
              <a:off x="6200222" y="1183825"/>
              <a:ext cx="327318" cy="22264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  <a:gd name="connsiteX0" fmla="*/ 1039 w 10002"/>
                <a:gd name="connsiteY0" fmla="*/ 2359 h 9839"/>
                <a:gd name="connsiteX1" fmla="*/ 10000 w 10002"/>
                <a:gd name="connsiteY1" fmla="*/ 7962 h 9839"/>
                <a:gd name="connsiteX2" fmla="*/ 305 w 10002"/>
                <a:gd name="connsiteY2" fmla="*/ 0 h 9839"/>
                <a:gd name="connsiteX3" fmla="*/ 1039 w 10002"/>
                <a:gd name="connsiteY3" fmla="*/ 2359 h 9839"/>
                <a:gd name="connsiteX0" fmla="*/ 1039 w 10166"/>
                <a:gd name="connsiteY0" fmla="*/ 2398 h 9811"/>
                <a:gd name="connsiteX1" fmla="*/ 9998 w 10166"/>
                <a:gd name="connsiteY1" fmla="*/ 8092 h 9811"/>
                <a:gd name="connsiteX2" fmla="*/ 305 w 10166"/>
                <a:gd name="connsiteY2" fmla="*/ 0 h 9811"/>
                <a:gd name="connsiteX3" fmla="*/ 1039 w 10166"/>
                <a:gd name="connsiteY3" fmla="*/ 2398 h 9811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0166" h="9811">
                  <a:moveTo>
                    <a:pt x="1039" y="2398"/>
                  </a:moveTo>
                  <a:cubicBezTo>
                    <a:pt x="1480" y="3446"/>
                    <a:pt x="8376" y="13834"/>
                    <a:pt x="9998" y="8092"/>
                  </a:cubicBezTo>
                  <a:cubicBezTo>
                    <a:pt x="11620" y="2350"/>
                    <a:pt x="1039" y="0"/>
                    <a:pt x="305" y="0"/>
                  </a:cubicBezTo>
                  <a:cubicBezTo>
                    <a:pt x="-430" y="0"/>
                    <a:pt x="305" y="899"/>
                    <a:pt x="1039" y="2398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80" name="Freeform 10"/>
            <xdr:cNvSpPr>
              <a:spLocks/>
            </xdr:cNvSpPr>
          </xdr:nvSpPr>
          <xdr:spPr bwMode="auto">
            <a:xfrm rot="1438715">
              <a:off x="6430919" y="1478956"/>
              <a:ext cx="333035" cy="32142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81" name="Freeform 10"/>
            <xdr:cNvSpPr>
              <a:spLocks/>
            </xdr:cNvSpPr>
          </xdr:nvSpPr>
          <xdr:spPr bwMode="auto">
            <a:xfrm rot="6878286">
              <a:off x="6150376" y="1474406"/>
              <a:ext cx="326772" cy="227211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82" name="Freeform 10"/>
            <xdr:cNvSpPr>
              <a:spLocks/>
            </xdr:cNvSpPr>
          </xdr:nvSpPr>
          <xdr:spPr bwMode="auto">
            <a:xfrm rot="20976373">
              <a:off x="6550122" y="1459883"/>
              <a:ext cx="321909" cy="2306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83" name="Freeform 10"/>
            <xdr:cNvSpPr>
              <a:spLocks/>
            </xdr:cNvSpPr>
          </xdr:nvSpPr>
          <xdr:spPr bwMode="auto">
            <a:xfrm rot="9084848">
              <a:off x="6127273" y="1294598"/>
              <a:ext cx="325265" cy="269222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84" name="Oval 83"/>
            <xdr:cNvSpPr/>
          </xdr:nvSpPr>
          <xdr:spPr>
            <a:xfrm>
              <a:off x="6422848" y="1392349"/>
              <a:ext cx="186370" cy="177956"/>
            </a:xfrm>
            <a:prstGeom prst="ellipse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62" name="Freeform 6"/>
          <xdr:cNvSpPr>
            <a:spLocks/>
          </xdr:cNvSpPr>
        </xdr:nvSpPr>
        <xdr:spPr bwMode="auto">
          <a:xfrm rot="8883583">
            <a:off x="6690245" y="2988286"/>
            <a:ext cx="192305" cy="250686"/>
          </a:xfrm>
          <a:custGeom>
            <a:avLst/>
            <a:gdLst>
              <a:gd name="T0" fmla="*/ 24 w 50"/>
              <a:gd name="T1" fmla="*/ 64 h 64"/>
              <a:gd name="T2" fmla="*/ 50 w 50"/>
              <a:gd name="T3" fmla="*/ 10 h 64"/>
              <a:gd name="T4" fmla="*/ 27 w 50"/>
              <a:gd name="T5" fmla="*/ 53 h 64"/>
              <a:gd name="T6" fmla="*/ 24 w 50"/>
              <a:gd name="T7" fmla="*/ 64 h 6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50" h="64">
                <a:moveTo>
                  <a:pt x="24" y="64"/>
                </a:moveTo>
                <a:cubicBezTo>
                  <a:pt x="0" y="48"/>
                  <a:pt x="17" y="0"/>
                  <a:pt x="50" y="10"/>
                </a:cubicBezTo>
                <a:cubicBezTo>
                  <a:pt x="50" y="30"/>
                  <a:pt x="30" y="49"/>
                  <a:pt x="27" y="53"/>
                </a:cubicBezTo>
                <a:cubicBezTo>
                  <a:pt x="24" y="58"/>
                  <a:pt x="24" y="64"/>
                  <a:pt x="24" y="64"/>
                </a:cubicBez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sp macro="" textlink="">
        <xdr:nvSpPr>
          <xdr:cNvPr id="63" name="Freeform 7"/>
          <xdr:cNvSpPr>
            <a:spLocks/>
          </xdr:cNvSpPr>
        </xdr:nvSpPr>
        <xdr:spPr bwMode="auto">
          <a:xfrm rot="3111000">
            <a:off x="6283785" y="3046026"/>
            <a:ext cx="184369" cy="210383"/>
          </a:xfrm>
          <a:custGeom>
            <a:avLst/>
            <a:gdLst>
              <a:gd name="T0" fmla="*/ 11 w 49"/>
              <a:gd name="T1" fmla="*/ 50 h 56"/>
              <a:gd name="T2" fmla="*/ 49 w 49"/>
              <a:gd name="T3" fmla="*/ 10 h 56"/>
              <a:gd name="T4" fmla="*/ 0 w 49"/>
              <a:gd name="T5" fmla="*/ 48 h 56"/>
              <a:gd name="T6" fmla="*/ 11 w 49"/>
              <a:gd name="T7" fmla="*/ 5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49" h="56">
                <a:moveTo>
                  <a:pt x="11" y="50"/>
                </a:moveTo>
                <a:cubicBezTo>
                  <a:pt x="36" y="56"/>
                  <a:pt x="49" y="34"/>
                  <a:pt x="49" y="10"/>
                </a:cubicBezTo>
                <a:cubicBezTo>
                  <a:pt x="23" y="0"/>
                  <a:pt x="7" y="27"/>
                  <a:pt x="0" y="48"/>
                </a:cubicBezTo>
                <a:lnTo>
                  <a:pt x="11" y="50"/>
                </a:lnTo>
                <a:close/>
              </a:path>
            </a:pathLst>
          </a:custGeom>
          <a:solidFill>
            <a:srgbClr val="4F7006"/>
          </a:solidFill>
          <a:ln>
            <a:noFill/>
          </a:ln>
        </xdr:spPr>
      </xdr:sp>
      <xdr:grpSp>
        <xdr:nvGrpSpPr>
          <xdr:cNvPr id="64" name="Group 63"/>
          <xdr:cNvGrpSpPr/>
        </xdr:nvGrpSpPr>
        <xdr:grpSpPr>
          <a:xfrm>
            <a:off x="7388834" y="2615953"/>
            <a:ext cx="363934" cy="339393"/>
            <a:chOff x="5766882" y="1888482"/>
            <a:chExt cx="363934" cy="328710"/>
          </a:xfrm>
        </xdr:grpSpPr>
        <xdr:sp macro="" textlink="">
          <xdr:nvSpPr>
            <xdr:cNvPr id="66" name="Freeform 10"/>
            <xdr:cNvSpPr>
              <a:spLocks/>
            </xdr:cNvSpPr>
          </xdr:nvSpPr>
          <xdr:spPr bwMode="auto">
            <a:xfrm rot="13383097">
              <a:off x="5860582" y="1888482"/>
              <a:ext cx="163343" cy="158765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67" name="Freeform 10"/>
            <xdr:cNvSpPr>
              <a:spLocks/>
            </xdr:cNvSpPr>
          </xdr:nvSpPr>
          <xdr:spPr bwMode="auto">
            <a:xfrm rot="16410178">
              <a:off x="5942204" y="1918313"/>
              <a:ext cx="141814" cy="115158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68" name="Freeform 10"/>
            <xdr:cNvSpPr>
              <a:spLocks/>
            </xdr:cNvSpPr>
          </xdr:nvSpPr>
          <xdr:spPr bwMode="auto">
            <a:xfrm rot="11163762">
              <a:off x="5809660" y="1912113"/>
              <a:ext cx="141507" cy="12755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69" name="Freeform 10"/>
            <xdr:cNvSpPr>
              <a:spLocks/>
            </xdr:cNvSpPr>
          </xdr:nvSpPr>
          <xdr:spPr bwMode="auto">
            <a:xfrm rot="19175370">
              <a:off x="5962998" y="1979382"/>
              <a:ext cx="167818" cy="109044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0" name="Freeform 10"/>
            <xdr:cNvSpPr>
              <a:spLocks/>
            </xdr:cNvSpPr>
          </xdr:nvSpPr>
          <xdr:spPr bwMode="auto">
            <a:xfrm rot="2771110">
              <a:off x="5854580" y="2035813"/>
              <a:ext cx="200150" cy="16260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6776"/>
                <a:gd name="connsiteX1" fmla="*/ 7399 w 7772"/>
                <a:gd name="connsiteY1" fmla="*/ 6279 h 6776"/>
                <a:gd name="connsiteX2" fmla="*/ 225 w 7772"/>
                <a:gd name="connsiteY2" fmla="*/ 0 h 6776"/>
                <a:gd name="connsiteX3" fmla="*/ 769 w 7772"/>
                <a:gd name="connsiteY3" fmla="*/ 1860 h 6776"/>
                <a:gd name="connsiteX0" fmla="*/ 989 w 9888"/>
                <a:gd name="connsiteY0" fmla="*/ 2745 h 11368"/>
                <a:gd name="connsiteX1" fmla="*/ 9520 w 9888"/>
                <a:gd name="connsiteY1" fmla="*/ 9267 h 11368"/>
                <a:gd name="connsiteX2" fmla="*/ 290 w 9888"/>
                <a:gd name="connsiteY2" fmla="*/ 0 h 11368"/>
                <a:gd name="connsiteX3" fmla="*/ 989 w 9888"/>
                <a:gd name="connsiteY3" fmla="*/ 2745 h 11368"/>
                <a:gd name="connsiteX0" fmla="*/ 1401 w 10032"/>
                <a:gd name="connsiteY0" fmla="*/ 4348 h 10151"/>
                <a:gd name="connsiteX1" fmla="*/ 10029 w 10032"/>
                <a:gd name="connsiteY1" fmla="*/ 10085 h 10151"/>
                <a:gd name="connsiteX2" fmla="*/ 217 w 10032"/>
                <a:gd name="connsiteY2" fmla="*/ 0 h 10151"/>
                <a:gd name="connsiteX3" fmla="*/ 1401 w 10032"/>
                <a:gd name="connsiteY3" fmla="*/ 4348 h 10151"/>
                <a:gd name="connsiteX0" fmla="*/ 1401 w 10364"/>
                <a:gd name="connsiteY0" fmla="*/ 4348 h 11792"/>
                <a:gd name="connsiteX1" fmla="*/ 10029 w 10364"/>
                <a:gd name="connsiteY1" fmla="*/ 10085 h 11792"/>
                <a:gd name="connsiteX2" fmla="*/ 217 w 10364"/>
                <a:gd name="connsiteY2" fmla="*/ 0 h 11792"/>
                <a:gd name="connsiteX3" fmla="*/ 1401 w 10364"/>
                <a:gd name="connsiteY3" fmla="*/ 4348 h 11792"/>
                <a:gd name="connsiteX0" fmla="*/ 1633 w 9614"/>
                <a:gd name="connsiteY0" fmla="*/ 4446 h 10741"/>
                <a:gd name="connsiteX1" fmla="*/ 9234 w 9614"/>
                <a:gd name="connsiteY1" fmla="*/ 8865 h 10741"/>
                <a:gd name="connsiteX2" fmla="*/ 449 w 9614"/>
                <a:gd name="connsiteY2" fmla="*/ 98 h 10741"/>
                <a:gd name="connsiteX3" fmla="*/ 1633 w 9614"/>
                <a:gd name="connsiteY3" fmla="*/ 4446 h 10741"/>
                <a:gd name="connsiteX0" fmla="*/ 550 w 10390"/>
                <a:gd name="connsiteY0" fmla="*/ 1588 h 8745"/>
                <a:gd name="connsiteX1" fmla="*/ 10389 w 10390"/>
                <a:gd name="connsiteY1" fmla="*/ 8742 h 8745"/>
                <a:gd name="connsiteX2" fmla="*/ 1251 w 10390"/>
                <a:gd name="connsiteY2" fmla="*/ 580 h 8745"/>
                <a:gd name="connsiteX3" fmla="*/ 550 w 10390"/>
                <a:gd name="connsiteY3" fmla="*/ 1588 h 8745"/>
                <a:gd name="connsiteX0" fmla="*/ 529 w 10518"/>
                <a:gd name="connsiteY0" fmla="*/ 1817 h 11145"/>
                <a:gd name="connsiteX1" fmla="*/ 9999 w 10518"/>
                <a:gd name="connsiteY1" fmla="*/ 9998 h 11145"/>
                <a:gd name="connsiteX2" fmla="*/ 1204 w 10518"/>
                <a:gd name="connsiteY2" fmla="*/ 664 h 11145"/>
                <a:gd name="connsiteX3" fmla="*/ 529 w 10518"/>
                <a:gd name="connsiteY3" fmla="*/ 1817 h 11145"/>
                <a:gd name="connsiteX0" fmla="*/ 567 w 11206"/>
                <a:gd name="connsiteY0" fmla="*/ 1920 h 12540"/>
                <a:gd name="connsiteX1" fmla="*/ 10710 w 11206"/>
                <a:gd name="connsiteY1" fmla="*/ 11488 h 12540"/>
                <a:gd name="connsiteX2" fmla="*/ 1242 w 11206"/>
                <a:gd name="connsiteY2" fmla="*/ 767 h 12540"/>
                <a:gd name="connsiteX3" fmla="*/ 567 w 11206"/>
                <a:gd name="connsiteY3" fmla="*/ 1920 h 1254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11206" h="12540">
                  <a:moveTo>
                    <a:pt x="567" y="1920"/>
                  </a:moveTo>
                  <a:cubicBezTo>
                    <a:pt x="993" y="3044"/>
                    <a:pt x="7810" y="16313"/>
                    <a:pt x="10710" y="11488"/>
                  </a:cubicBezTo>
                  <a:cubicBezTo>
                    <a:pt x="13610" y="6663"/>
                    <a:pt x="2932" y="2362"/>
                    <a:pt x="1242" y="767"/>
                  </a:cubicBezTo>
                  <a:cubicBezTo>
                    <a:pt x="-448" y="-828"/>
                    <a:pt x="-141" y="313"/>
                    <a:pt x="567" y="1920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1" name="Freeform 10"/>
            <xdr:cNvSpPr>
              <a:spLocks/>
            </xdr:cNvSpPr>
          </xdr:nvSpPr>
          <xdr:spPr bwMode="auto">
            <a:xfrm rot="5798191">
              <a:off x="5799694" y="2057290"/>
              <a:ext cx="160570" cy="11761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72" name="Freeform 10"/>
            <xdr:cNvSpPr>
              <a:spLocks/>
            </xdr:cNvSpPr>
          </xdr:nvSpPr>
          <xdr:spPr bwMode="auto">
            <a:xfrm>
              <a:off x="5941599" y="2044458"/>
              <a:ext cx="166035" cy="12229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75000"/>
              </a:schemeClr>
            </a:solidFill>
            <a:ln>
              <a:noFill/>
            </a:ln>
          </xdr:spPr>
        </xdr:sp>
        <xdr:sp macro="" textlink="">
          <xdr:nvSpPr>
            <xdr:cNvPr id="73" name="Freeform 10"/>
            <xdr:cNvSpPr>
              <a:spLocks/>
            </xdr:cNvSpPr>
          </xdr:nvSpPr>
          <xdr:spPr bwMode="auto">
            <a:xfrm rot="8563383">
              <a:off x="5766882" y="1976438"/>
              <a:ext cx="166744" cy="138637"/>
            </a:xfrm>
            <a:custGeom>
              <a:avLst/>
              <a:gdLst>
                <a:gd name="T0" fmla="*/ 10 w 92"/>
                <a:gd name="T1" fmla="*/ 16 h 86"/>
                <a:gd name="T2" fmla="*/ 71 w 92"/>
                <a:gd name="T3" fmla="*/ 54 h 86"/>
                <a:gd name="T4" fmla="*/ 5 w 92"/>
                <a:gd name="T5" fmla="*/ 0 h 86"/>
                <a:gd name="T6" fmla="*/ 10 w 92"/>
                <a:gd name="T7" fmla="*/ 16 h 86"/>
                <a:gd name="connsiteX0" fmla="*/ 769 w 7772"/>
                <a:gd name="connsiteY0" fmla="*/ 1860 h 7886"/>
                <a:gd name="connsiteX1" fmla="*/ 7399 w 7772"/>
                <a:gd name="connsiteY1" fmla="*/ 6279 h 7886"/>
                <a:gd name="connsiteX2" fmla="*/ 225 w 7772"/>
                <a:gd name="connsiteY2" fmla="*/ 0 h 7886"/>
                <a:gd name="connsiteX3" fmla="*/ 769 w 7772"/>
                <a:gd name="connsiteY3" fmla="*/ 1860 h 7886"/>
                <a:gd name="connsiteX0" fmla="*/ 989 w 9520"/>
                <a:gd name="connsiteY0" fmla="*/ 2359 h 10000"/>
                <a:gd name="connsiteX1" fmla="*/ 9520 w 9520"/>
                <a:gd name="connsiteY1" fmla="*/ 7962 h 10000"/>
                <a:gd name="connsiteX2" fmla="*/ 290 w 9520"/>
                <a:gd name="connsiteY2" fmla="*/ 0 h 10000"/>
                <a:gd name="connsiteX3" fmla="*/ 989 w 9520"/>
                <a:gd name="connsiteY3" fmla="*/ 2359 h 10000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</a:cxnLst>
              <a:rect l="l" t="t" r="r" b="b"/>
              <a:pathLst>
                <a:path w="9520" h="10000">
                  <a:moveTo>
                    <a:pt x="989" y="2359"/>
                  </a:moveTo>
                  <a:cubicBezTo>
                    <a:pt x="1409" y="3391"/>
                    <a:pt x="6466" y="14475"/>
                    <a:pt x="9520" y="7962"/>
                  </a:cubicBezTo>
                  <a:cubicBezTo>
                    <a:pt x="9347" y="1848"/>
                    <a:pt x="989" y="0"/>
                    <a:pt x="290" y="0"/>
                  </a:cubicBezTo>
                  <a:cubicBezTo>
                    <a:pt x="-409" y="0"/>
                    <a:pt x="290" y="885"/>
                    <a:pt x="989" y="2359"/>
                  </a:cubicBezTo>
                  <a:close/>
                </a:path>
              </a:pathLst>
            </a:custGeom>
            <a:solidFill>
              <a:schemeClr val="accent1">
                <a:lumMod val="50000"/>
              </a:schemeClr>
            </a:solidFill>
            <a:ln>
              <a:noFill/>
            </a:ln>
          </xdr:spPr>
        </xdr:sp>
        <xdr:sp macro="" textlink="">
          <xdr:nvSpPr>
            <xdr:cNvPr id="74" name="Oval 73"/>
            <xdr:cNvSpPr/>
          </xdr:nvSpPr>
          <xdr:spPr>
            <a:xfrm>
              <a:off x="5908473" y="2000942"/>
              <a:ext cx="85910" cy="81044"/>
            </a:xfrm>
            <a:prstGeom prst="ellipse">
              <a:avLst/>
            </a:prstGeom>
            <a:solidFill>
              <a:schemeClr val="accent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  <xdr:sp macro="" textlink="">
        <xdr:nvSpPr>
          <xdr:cNvPr id="65" name="Freeform 50"/>
          <xdr:cNvSpPr>
            <a:spLocks/>
          </xdr:cNvSpPr>
        </xdr:nvSpPr>
        <xdr:spPr bwMode="auto">
          <a:xfrm rot="21261973" flipH="1">
            <a:off x="7269488" y="2356075"/>
            <a:ext cx="94840" cy="215749"/>
          </a:xfrm>
          <a:custGeom>
            <a:avLst/>
            <a:gdLst>
              <a:gd name="T0" fmla="*/ 30 w 53"/>
              <a:gd name="T1" fmla="*/ 51 h 53"/>
              <a:gd name="T2" fmla="*/ 27 w 53"/>
              <a:gd name="T3" fmla="*/ 0 h 53"/>
              <a:gd name="T4" fmla="*/ 43 w 53"/>
              <a:gd name="T5" fmla="*/ 28 h 53"/>
              <a:gd name="T6" fmla="*/ 36 w 53"/>
              <a:gd name="T7" fmla="*/ 51 h 53"/>
              <a:gd name="T8" fmla="*/ 30 w 53"/>
              <a:gd name="T9" fmla="*/ 51 h 53"/>
              <a:gd name="connsiteX0" fmla="*/ 1801 w 4248"/>
              <a:gd name="connsiteY0" fmla="*/ 9623 h 9655"/>
              <a:gd name="connsiteX1" fmla="*/ 103 w 4248"/>
              <a:gd name="connsiteY1" fmla="*/ 0 h 9655"/>
              <a:gd name="connsiteX2" fmla="*/ 3122 w 4248"/>
              <a:gd name="connsiteY2" fmla="*/ 5283 h 9655"/>
              <a:gd name="connsiteX3" fmla="*/ 1801 w 4248"/>
              <a:gd name="connsiteY3" fmla="*/ 9623 h 9655"/>
              <a:gd name="connsiteX0" fmla="*/ 4240 w 8551"/>
              <a:gd name="connsiteY0" fmla="*/ 9967 h 10945"/>
              <a:gd name="connsiteX1" fmla="*/ 242 w 8551"/>
              <a:gd name="connsiteY1" fmla="*/ 0 h 10945"/>
              <a:gd name="connsiteX2" fmla="*/ 7349 w 8551"/>
              <a:gd name="connsiteY2" fmla="*/ 5472 h 10945"/>
              <a:gd name="connsiteX3" fmla="*/ 4240 w 8551"/>
              <a:gd name="connsiteY3" fmla="*/ 9967 h 10945"/>
              <a:gd name="connsiteX0" fmla="*/ 7009 w 15451"/>
              <a:gd name="connsiteY0" fmla="*/ 9106 h 9155"/>
              <a:gd name="connsiteX1" fmla="*/ 2334 w 15451"/>
              <a:gd name="connsiteY1" fmla="*/ 0 h 9155"/>
              <a:gd name="connsiteX2" fmla="*/ 10645 w 15451"/>
              <a:gd name="connsiteY2" fmla="*/ 5000 h 9155"/>
              <a:gd name="connsiteX3" fmla="*/ 7009 w 15451"/>
              <a:gd name="connsiteY3" fmla="*/ 9106 h 9155"/>
              <a:gd name="connsiteX0" fmla="*/ 2865 w 6106"/>
              <a:gd name="connsiteY0" fmla="*/ 13206 h 13507"/>
              <a:gd name="connsiteX1" fmla="*/ 200 w 6106"/>
              <a:gd name="connsiteY1" fmla="*/ 0 h 13507"/>
              <a:gd name="connsiteX2" fmla="*/ 5219 w 6106"/>
              <a:gd name="connsiteY2" fmla="*/ 8721 h 13507"/>
              <a:gd name="connsiteX3" fmla="*/ 2865 w 6106"/>
              <a:gd name="connsiteY3" fmla="*/ 13206 h 13507"/>
              <a:gd name="connsiteX0" fmla="*/ 7603 w 12911"/>
              <a:gd name="connsiteY0" fmla="*/ 9777 h 10000"/>
              <a:gd name="connsiteX1" fmla="*/ 3239 w 12911"/>
              <a:gd name="connsiteY1" fmla="*/ 0 h 10000"/>
              <a:gd name="connsiteX2" fmla="*/ 11458 w 12911"/>
              <a:gd name="connsiteY2" fmla="*/ 6457 h 10000"/>
              <a:gd name="connsiteX3" fmla="*/ 7603 w 12911"/>
              <a:gd name="connsiteY3" fmla="*/ 9777 h 10000"/>
              <a:gd name="connsiteX0" fmla="*/ 4364 w 9672"/>
              <a:gd name="connsiteY0" fmla="*/ 9777 h 10000"/>
              <a:gd name="connsiteX1" fmla="*/ 0 w 9672"/>
              <a:gd name="connsiteY1" fmla="*/ 0 h 10000"/>
              <a:gd name="connsiteX2" fmla="*/ 8219 w 9672"/>
              <a:gd name="connsiteY2" fmla="*/ 6457 h 10000"/>
              <a:gd name="connsiteX3" fmla="*/ 4364 w 9672"/>
              <a:gd name="connsiteY3" fmla="*/ 9777 h 10000"/>
              <a:gd name="connsiteX0" fmla="*/ 6935 w 12423"/>
              <a:gd name="connsiteY0" fmla="*/ 9777 h 10000"/>
              <a:gd name="connsiteX1" fmla="*/ 2423 w 12423"/>
              <a:gd name="connsiteY1" fmla="*/ 0 h 10000"/>
              <a:gd name="connsiteX2" fmla="*/ 10921 w 12423"/>
              <a:gd name="connsiteY2" fmla="*/ 6457 h 10000"/>
              <a:gd name="connsiteX3" fmla="*/ 6935 w 12423"/>
              <a:gd name="connsiteY3" fmla="*/ 9777 h 10000"/>
              <a:gd name="connsiteX0" fmla="*/ 8918 w 16537"/>
              <a:gd name="connsiteY0" fmla="*/ 9777 h 9781"/>
              <a:gd name="connsiteX1" fmla="*/ 4406 w 16537"/>
              <a:gd name="connsiteY1" fmla="*/ 0 h 9781"/>
              <a:gd name="connsiteX2" fmla="*/ 12904 w 16537"/>
              <a:gd name="connsiteY2" fmla="*/ 6457 h 9781"/>
              <a:gd name="connsiteX3" fmla="*/ 8918 w 16537"/>
              <a:gd name="connsiteY3" fmla="*/ 9777 h 9781"/>
              <a:gd name="connsiteX0" fmla="*/ 4304 w 11616"/>
              <a:gd name="connsiteY0" fmla="*/ 9996 h 10085"/>
              <a:gd name="connsiteX1" fmla="*/ 1575 w 11616"/>
              <a:gd name="connsiteY1" fmla="*/ 0 h 10085"/>
              <a:gd name="connsiteX2" fmla="*/ 11039 w 11616"/>
              <a:gd name="connsiteY2" fmla="*/ 4763 h 10085"/>
              <a:gd name="connsiteX3" fmla="*/ 4304 w 11616"/>
              <a:gd name="connsiteY3" fmla="*/ 9996 h 10085"/>
              <a:gd name="connsiteX0" fmla="*/ 4304 w 4304"/>
              <a:gd name="connsiteY0" fmla="*/ 9996 h 9996"/>
              <a:gd name="connsiteX1" fmla="*/ 1575 w 4304"/>
              <a:gd name="connsiteY1" fmla="*/ 0 h 9996"/>
              <a:gd name="connsiteX2" fmla="*/ 4304 w 4304"/>
              <a:gd name="connsiteY2" fmla="*/ 9996 h 9996"/>
              <a:gd name="connsiteX0" fmla="*/ 15442 w 24604"/>
              <a:gd name="connsiteY0" fmla="*/ 10000 h 10206"/>
              <a:gd name="connsiteX1" fmla="*/ 9101 w 24604"/>
              <a:gd name="connsiteY1" fmla="*/ 0 h 10206"/>
              <a:gd name="connsiteX2" fmla="*/ 15442 w 24604"/>
              <a:gd name="connsiteY2" fmla="*/ 10000 h 10206"/>
              <a:gd name="connsiteX0" fmla="*/ 15442 w 23710"/>
              <a:gd name="connsiteY0" fmla="*/ 10000 h 10206"/>
              <a:gd name="connsiteX1" fmla="*/ 9101 w 23710"/>
              <a:gd name="connsiteY1" fmla="*/ 0 h 10206"/>
              <a:gd name="connsiteX2" fmla="*/ 15442 w 23710"/>
              <a:gd name="connsiteY2" fmla="*/ 10000 h 10206"/>
              <a:gd name="connsiteX0" fmla="*/ 16427 w 25799"/>
              <a:gd name="connsiteY0" fmla="*/ 10000 h 10448"/>
              <a:gd name="connsiteX1" fmla="*/ 10086 w 25799"/>
              <a:gd name="connsiteY1" fmla="*/ 0 h 10448"/>
              <a:gd name="connsiteX2" fmla="*/ 16427 w 25799"/>
              <a:gd name="connsiteY2" fmla="*/ 10000 h 10448"/>
              <a:gd name="connsiteX0" fmla="*/ 15439 w 23703"/>
              <a:gd name="connsiteY0" fmla="*/ 10000 h 10088"/>
              <a:gd name="connsiteX1" fmla="*/ 9098 w 23703"/>
              <a:gd name="connsiteY1" fmla="*/ 0 h 10088"/>
              <a:gd name="connsiteX2" fmla="*/ 15439 w 23703"/>
              <a:gd name="connsiteY2" fmla="*/ 10000 h 10088"/>
              <a:gd name="connsiteX0" fmla="*/ 15439 w 24259"/>
              <a:gd name="connsiteY0" fmla="*/ 10000 h 10088"/>
              <a:gd name="connsiteX1" fmla="*/ 9098 w 24259"/>
              <a:gd name="connsiteY1" fmla="*/ 0 h 10088"/>
              <a:gd name="connsiteX2" fmla="*/ 15439 w 24259"/>
              <a:gd name="connsiteY2" fmla="*/ 10000 h 10088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</a:cxnLst>
            <a:rect l="l" t="t" r="r" b="b"/>
            <a:pathLst>
              <a:path w="24259" h="10088">
                <a:moveTo>
                  <a:pt x="15439" y="10000"/>
                </a:moveTo>
                <a:cubicBezTo>
                  <a:pt x="-7520" y="11025"/>
                  <a:pt x="-655" y="2839"/>
                  <a:pt x="9098" y="0"/>
                </a:cubicBezTo>
                <a:cubicBezTo>
                  <a:pt x="9309" y="3850"/>
                  <a:pt x="38398" y="8975"/>
                  <a:pt x="15439" y="10000"/>
                </a:cubicBezTo>
                <a:close/>
              </a:path>
            </a:pathLst>
          </a:custGeom>
          <a:solidFill>
            <a:srgbClr val="00B0F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29</xdr:col>
      <xdr:colOff>23813</xdr:colOff>
      <xdr:row>5</xdr:row>
      <xdr:rowOff>83343</xdr:rowOff>
    </xdr:from>
    <xdr:to>
      <xdr:col>29</xdr:col>
      <xdr:colOff>653232</xdr:colOff>
      <xdr:row>7</xdr:row>
      <xdr:rowOff>130968</xdr:rowOff>
    </xdr:to>
    <xdr:grpSp>
      <xdr:nvGrpSpPr>
        <xdr:cNvPr id="43" name="Garden Rake icon group" title="Garden Rake icon"/>
        <xdr:cNvGrpSpPr/>
      </xdr:nvGrpSpPr>
      <xdr:grpSpPr>
        <a:xfrm>
          <a:off x="5548313" y="1332176"/>
          <a:ext cx="629419" cy="365125"/>
          <a:chOff x="725523" y="1271587"/>
          <a:chExt cx="629419" cy="381000"/>
        </a:xfrm>
      </xdr:grpSpPr>
      <xdr:sp macro="" textlink="">
        <xdr:nvSpPr>
          <xdr:cNvPr id="85" name="Freeform 13"/>
          <xdr:cNvSpPr>
            <a:spLocks/>
          </xdr:cNvSpPr>
        </xdr:nvSpPr>
        <xdr:spPr bwMode="auto">
          <a:xfrm>
            <a:off x="725523" y="1424203"/>
            <a:ext cx="276655" cy="228384"/>
          </a:xfrm>
          <a:custGeom>
            <a:avLst/>
            <a:gdLst>
              <a:gd name="T0" fmla="*/ 1094 w 1467"/>
              <a:gd name="T1" fmla="*/ 25 h 1215"/>
              <a:gd name="T2" fmla="*/ 1154 w 1467"/>
              <a:gd name="T3" fmla="*/ 85 h 1215"/>
              <a:gd name="T4" fmla="*/ 1230 w 1467"/>
              <a:gd name="T5" fmla="*/ 106 h 1215"/>
              <a:gd name="T6" fmla="*/ 1288 w 1467"/>
              <a:gd name="T7" fmla="*/ 61 h 1215"/>
              <a:gd name="T8" fmla="*/ 1428 w 1467"/>
              <a:gd name="T9" fmla="*/ 221 h 1215"/>
              <a:gd name="T10" fmla="*/ 1451 w 1467"/>
              <a:gd name="T11" fmla="*/ 286 h 1215"/>
              <a:gd name="T12" fmla="*/ 1467 w 1467"/>
              <a:gd name="T13" fmla="*/ 383 h 1215"/>
              <a:gd name="T14" fmla="*/ 1433 w 1467"/>
              <a:gd name="T15" fmla="*/ 437 h 1215"/>
              <a:gd name="T16" fmla="*/ 1307 w 1467"/>
              <a:gd name="T17" fmla="*/ 500 h 1215"/>
              <a:gd name="T18" fmla="*/ 1115 w 1467"/>
              <a:gd name="T19" fmla="*/ 586 h 1215"/>
              <a:gd name="T20" fmla="*/ 910 w 1467"/>
              <a:gd name="T21" fmla="*/ 672 h 1215"/>
              <a:gd name="T22" fmla="*/ 747 w 1467"/>
              <a:gd name="T23" fmla="*/ 735 h 1215"/>
              <a:gd name="T24" fmla="*/ 674 w 1467"/>
              <a:gd name="T25" fmla="*/ 761 h 1215"/>
              <a:gd name="T26" fmla="*/ 622 w 1467"/>
              <a:gd name="T27" fmla="*/ 868 h 1215"/>
              <a:gd name="T28" fmla="*/ 581 w 1467"/>
              <a:gd name="T29" fmla="*/ 1026 h 1215"/>
              <a:gd name="T30" fmla="*/ 559 w 1467"/>
              <a:gd name="T31" fmla="*/ 1128 h 1215"/>
              <a:gd name="T32" fmla="*/ 521 w 1467"/>
              <a:gd name="T33" fmla="*/ 1189 h 1215"/>
              <a:gd name="T34" fmla="*/ 473 w 1467"/>
              <a:gd name="T35" fmla="*/ 1215 h 1215"/>
              <a:gd name="T36" fmla="*/ 453 w 1467"/>
              <a:gd name="T37" fmla="*/ 1161 h 1215"/>
              <a:gd name="T38" fmla="*/ 467 w 1467"/>
              <a:gd name="T39" fmla="*/ 1017 h 1215"/>
              <a:gd name="T40" fmla="*/ 496 w 1467"/>
              <a:gd name="T41" fmla="*/ 821 h 1215"/>
              <a:gd name="T42" fmla="*/ 535 w 1467"/>
              <a:gd name="T43" fmla="*/ 656 h 1215"/>
              <a:gd name="T44" fmla="*/ 584 w 1467"/>
              <a:gd name="T45" fmla="*/ 603 h 1215"/>
              <a:gd name="T46" fmla="*/ 723 w 1467"/>
              <a:gd name="T47" fmla="*/ 570 h 1215"/>
              <a:gd name="T48" fmla="*/ 908 w 1467"/>
              <a:gd name="T49" fmla="*/ 511 h 1215"/>
              <a:gd name="T50" fmla="*/ 1078 w 1467"/>
              <a:gd name="T51" fmla="*/ 445 h 1215"/>
              <a:gd name="T52" fmla="*/ 1173 w 1467"/>
              <a:gd name="T53" fmla="*/ 393 h 1215"/>
              <a:gd name="T54" fmla="*/ 1137 w 1467"/>
              <a:gd name="T55" fmla="*/ 379 h 1215"/>
              <a:gd name="T56" fmla="*/ 995 w 1467"/>
              <a:gd name="T57" fmla="*/ 397 h 1215"/>
              <a:gd name="T58" fmla="*/ 798 w 1467"/>
              <a:gd name="T59" fmla="*/ 434 h 1215"/>
              <a:gd name="T60" fmla="*/ 601 w 1467"/>
              <a:gd name="T61" fmla="*/ 477 h 1215"/>
              <a:gd name="T62" fmla="*/ 455 w 1467"/>
              <a:gd name="T63" fmla="*/ 509 h 1215"/>
              <a:gd name="T64" fmla="*/ 304 w 1467"/>
              <a:gd name="T65" fmla="*/ 899 h 1215"/>
              <a:gd name="T66" fmla="*/ 272 w 1467"/>
              <a:gd name="T67" fmla="*/ 916 h 1215"/>
              <a:gd name="T68" fmla="*/ 219 w 1467"/>
              <a:gd name="T69" fmla="*/ 909 h 1215"/>
              <a:gd name="T70" fmla="*/ 210 w 1467"/>
              <a:gd name="T71" fmla="*/ 821 h 1215"/>
              <a:gd name="T72" fmla="*/ 236 w 1467"/>
              <a:gd name="T73" fmla="*/ 650 h 1215"/>
              <a:gd name="T74" fmla="*/ 279 w 1467"/>
              <a:gd name="T75" fmla="*/ 471 h 1215"/>
              <a:gd name="T76" fmla="*/ 330 w 1467"/>
              <a:gd name="T77" fmla="*/ 364 h 1215"/>
              <a:gd name="T78" fmla="*/ 442 w 1467"/>
              <a:gd name="T79" fmla="*/ 338 h 1215"/>
              <a:gd name="T80" fmla="*/ 631 w 1467"/>
              <a:gd name="T81" fmla="*/ 294 h 1215"/>
              <a:gd name="T82" fmla="*/ 825 w 1467"/>
              <a:gd name="T83" fmla="*/ 241 h 1215"/>
              <a:gd name="T84" fmla="*/ 951 w 1467"/>
              <a:gd name="T85" fmla="*/ 193 h 1215"/>
              <a:gd name="T86" fmla="*/ 943 w 1467"/>
              <a:gd name="T87" fmla="*/ 168 h 1215"/>
              <a:gd name="T88" fmla="*/ 813 w 1467"/>
              <a:gd name="T89" fmla="*/ 176 h 1215"/>
              <a:gd name="T90" fmla="*/ 618 w 1467"/>
              <a:gd name="T91" fmla="*/ 201 h 1215"/>
              <a:gd name="T92" fmla="*/ 414 w 1467"/>
              <a:gd name="T93" fmla="*/ 233 h 1215"/>
              <a:gd name="T94" fmla="*/ 259 w 1467"/>
              <a:gd name="T95" fmla="*/ 257 h 1215"/>
              <a:gd name="T96" fmla="*/ 185 w 1467"/>
              <a:gd name="T97" fmla="*/ 277 h 1215"/>
              <a:gd name="T98" fmla="*/ 135 w 1467"/>
              <a:gd name="T99" fmla="*/ 391 h 1215"/>
              <a:gd name="T100" fmla="*/ 105 w 1467"/>
              <a:gd name="T101" fmla="*/ 541 h 1215"/>
              <a:gd name="T102" fmla="*/ 77 w 1467"/>
              <a:gd name="T103" fmla="*/ 641 h 1215"/>
              <a:gd name="T104" fmla="*/ 27 w 1467"/>
              <a:gd name="T105" fmla="*/ 661 h 1215"/>
              <a:gd name="T106" fmla="*/ 0 w 1467"/>
              <a:gd name="T107" fmla="*/ 655 h 1215"/>
              <a:gd name="T108" fmla="*/ 5 w 1467"/>
              <a:gd name="T109" fmla="*/ 581 h 1215"/>
              <a:gd name="T110" fmla="*/ 21 w 1467"/>
              <a:gd name="T111" fmla="*/ 417 h 1215"/>
              <a:gd name="T112" fmla="*/ 54 w 1467"/>
              <a:gd name="T113" fmla="*/ 254 h 1215"/>
              <a:gd name="T114" fmla="*/ 113 w 1467"/>
              <a:gd name="T115" fmla="*/ 178 h 1215"/>
              <a:gd name="T116" fmla="*/ 281 w 1467"/>
              <a:gd name="T117" fmla="*/ 127 h 1215"/>
              <a:gd name="T118" fmla="*/ 528 w 1467"/>
              <a:gd name="T119" fmla="*/ 77 h 1215"/>
              <a:gd name="T120" fmla="*/ 779 w 1467"/>
              <a:gd name="T121" fmla="*/ 34 h 1215"/>
              <a:gd name="T122" fmla="*/ 962 w 1467"/>
              <a:gd name="T123" fmla="*/ 7 h 121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467" h="1215">
                <a:moveTo>
                  <a:pt x="1025" y="0"/>
                </a:moveTo>
                <a:lnTo>
                  <a:pt x="1047" y="2"/>
                </a:lnTo>
                <a:lnTo>
                  <a:pt x="1065" y="8"/>
                </a:lnTo>
                <a:lnTo>
                  <a:pt x="1080" y="16"/>
                </a:lnTo>
                <a:lnTo>
                  <a:pt x="1094" y="25"/>
                </a:lnTo>
                <a:lnTo>
                  <a:pt x="1108" y="37"/>
                </a:lnTo>
                <a:lnTo>
                  <a:pt x="1120" y="49"/>
                </a:lnTo>
                <a:lnTo>
                  <a:pt x="1131" y="61"/>
                </a:lnTo>
                <a:lnTo>
                  <a:pt x="1142" y="74"/>
                </a:lnTo>
                <a:lnTo>
                  <a:pt x="1154" y="85"/>
                </a:lnTo>
                <a:lnTo>
                  <a:pt x="1167" y="95"/>
                </a:lnTo>
                <a:lnTo>
                  <a:pt x="1182" y="104"/>
                </a:lnTo>
                <a:lnTo>
                  <a:pt x="1199" y="109"/>
                </a:lnTo>
                <a:lnTo>
                  <a:pt x="1215" y="109"/>
                </a:lnTo>
                <a:lnTo>
                  <a:pt x="1230" y="106"/>
                </a:lnTo>
                <a:lnTo>
                  <a:pt x="1245" y="99"/>
                </a:lnTo>
                <a:lnTo>
                  <a:pt x="1258" y="91"/>
                </a:lnTo>
                <a:lnTo>
                  <a:pt x="1270" y="81"/>
                </a:lnTo>
                <a:lnTo>
                  <a:pt x="1280" y="71"/>
                </a:lnTo>
                <a:lnTo>
                  <a:pt x="1288" y="61"/>
                </a:lnTo>
                <a:lnTo>
                  <a:pt x="1294" y="53"/>
                </a:lnTo>
                <a:lnTo>
                  <a:pt x="1298" y="48"/>
                </a:lnTo>
                <a:lnTo>
                  <a:pt x="1299" y="46"/>
                </a:lnTo>
                <a:lnTo>
                  <a:pt x="1427" y="218"/>
                </a:lnTo>
                <a:lnTo>
                  <a:pt x="1428" y="221"/>
                </a:lnTo>
                <a:lnTo>
                  <a:pt x="1431" y="228"/>
                </a:lnTo>
                <a:lnTo>
                  <a:pt x="1435" y="238"/>
                </a:lnTo>
                <a:lnTo>
                  <a:pt x="1441" y="251"/>
                </a:lnTo>
                <a:lnTo>
                  <a:pt x="1446" y="268"/>
                </a:lnTo>
                <a:lnTo>
                  <a:pt x="1451" y="286"/>
                </a:lnTo>
                <a:lnTo>
                  <a:pt x="1457" y="305"/>
                </a:lnTo>
                <a:lnTo>
                  <a:pt x="1461" y="325"/>
                </a:lnTo>
                <a:lnTo>
                  <a:pt x="1465" y="345"/>
                </a:lnTo>
                <a:lnTo>
                  <a:pt x="1467" y="364"/>
                </a:lnTo>
                <a:lnTo>
                  <a:pt x="1467" y="383"/>
                </a:lnTo>
                <a:lnTo>
                  <a:pt x="1466" y="399"/>
                </a:lnTo>
                <a:lnTo>
                  <a:pt x="1461" y="413"/>
                </a:lnTo>
                <a:lnTo>
                  <a:pt x="1454" y="424"/>
                </a:lnTo>
                <a:lnTo>
                  <a:pt x="1447" y="429"/>
                </a:lnTo>
                <a:lnTo>
                  <a:pt x="1433" y="437"/>
                </a:lnTo>
                <a:lnTo>
                  <a:pt x="1416" y="447"/>
                </a:lnTo>
                <a:lnTo>
                  <a:pt x="1394" y="458"/>
                </a:lnTo>
                <a:lnTo>
                  <a:pt x="1368" y="471"/>
                </a:lnTo>
                <a:lnTo>
                  <a:pt x="1339" y="485"/>
                </a:lnTo>
                <a:lnTo>
                  <a:pt x="1307" y="500"/>
                </a:lnTo>
                <a:lnTo>
                  <a:pt x="1272" y="516"/>
                </a:lnTo>
                <a:lnTo>
                  <a:pt x="1234" y="532"/>
                </a:lnTo>
                <a:lnTo>
                  <a:pt x="1196" y="550"/>
                </a:lnTo>
                <a:lnTo>
                  <a:pt x="1155" y="568"/>
                </a:lnTo>
                <a:lnTo>
                  <a:pt x="1115" y="586"/>
                </a:lnTo>
                <a:lnTo>
                  <a:pt x="1073" y="603"/>
                </a:lnTo>
                <a:lnTo>
                  <a:pt x="1031" y="621"/>
                </a:lnTo>
                <a:lnTo>
                  <a:pt x="990" y="638"/>
                </a:lnTo>
                <a:lnTo>
                  <a:pt x="949" y="655"/>
                </a:lnTo>
                <a:lnTo>
                  <a:pt x="910" y="672"/>
                </a:lnTo>
                <a:lnTo>
                  <a:pt x="872" y="687"/>
                </a:lnTo>
                <a:lnTo>
                  <a:pt x="836" y="701"/>
                </a:lnTo>
                <a:lnTo>
                  <a:pt x="804" y="714"/>
                </a:lnTo>
                <a:lnTo>
                  <a:pt x="775" y="725"/>
                </a:lnTo>
                <a:lnTo>
                  <a:pt x="747" y="735"/>
                </a:lnTo>
                <a:lnTo>
                  <a:pt x="725" y="743"/>
                </a:lnTo>
                <a:lnTo>
                  <a:pt x="707" y="750"/>
                </a:lnTo>
                <a:lnTo>
                  <a:pt x="692" y="754"/>
                </a:lnTo>
                <a:lnTo>
                  <a:pt x="684" y="756"/>
                </a:lnTo>
                <a:lnTo>
                  <a:pt x="674" y="761"/>
                </a:lnTo>
                <a:lnTo>
                  <a:pt x="663" y="773"/>
                </a:lnTo>
                <a:lnTo>
                  <a:pt x="653" y="790"/>
                </a:lnTo>
                <a:lnTo>
                  <a:pt x="643" y="812"/>
                </a:lnTo>
                <a:lnTo>
                  <a:pt x="632" y="838"/>
                </a:lnTo>
                <a:lnTo>
                  <a:pt x="622" y="868"/>
                </a:lnTo>
                <a:lnTo>
                  <a:pt x="613" y="898"/>
                </a:lnTo>
                <a:lnTo>
                  <a:pt x="604" y="931"/>
                </a:lnTo>
                <a:lnTo>
                  <a:pt x="596" y="963"/>
                </a:lnTo>
                <a:lnTo>
                  <a:pt x="588" y="996"/>
                </a:lnTo>
                <a:lnTo>
                  <a:pt x="581" y="1026"/>
                </a:lnTo>
                <a:lnTo>
                  <a:pt x="575" y="1054"/>
                </a:lnTo>
                <a:lnTo>
                  <a:pt x="570" y="1080"/>
                </a:lnTo>
                <a:lnTo>
                  <a:pt x="565" y="1100"/>
                </a:lnTo>
                <a:lnTo>
                  <a:pt x="562" y="1116"/>
                </a:lnTo>
                <a:lnTo>
                  <a:pt x="559" y="1128"/>
                </a:lnTo>
                <a:lnTo>
                  <a:pt x="553" y="1141"/>
                </a:lnTo>
                <a:lnTo>
                  <a:pt x="547" y="1153"/>
                </a:lnTo>
                <a:lnTo>
                  <a:pt x="539" y="1167"/>
                </a:lnTo>
                <a:lnTo>
                  <a:pt x="530" y="1178"/>
                </a:lnTo>
                <a:lnTo>
                  <a:pt x="521" y="1189"/>
                </a:lnTo>
                <a:lnTo>
                  <a:pt x="511" y="1198"/>
                </a:lnTo>
                <a:lnTo>
                  <a:pt x="500" y="1206"/>
                </a:lnTo>
                <a:lnTo>
                  <a:pt x="490" y="1211"/>
                </a:lnTo>
                <a:lnTo>
                  <a:pt x="481" y="1214"/>
                </a:lnTo>
                <a:lnTo>
                  <a:pt x="473" y="1215"/>
                </a:lnTo>
                <a:lnTo>
                  <a:pt x="466" y="1212"/>
                </a:lnTo>
                <a:lnTo>
                  <a:pt x="460" y="1205"/>
                </a:lnTo>
                <a:lnTo>
                  <a:pt x="455" y="1195"/>
                </a:lnTo>
                <a:lnTo>
                  <a:pt x="453" y="1181"/>
                </a:lnTo>
                <a:lnTo>
                  <a:pt x="453" y="1161"/>
                </a:lnTo>
                <a:lnTo>
                  <a:pt x="454" y="1140"/>
                </a:lnTo>
                <a:lnTo>
                  <a:pt x="457" y="1115"/>
                </a:lnTo>
                <a:lnTo>
                  <a:pt x="459" y="1085"/>
                </a:lnTo>
                <a:lnTo>
                  <a:pt x="463" y="1052"/>
                </a:lnTo>
                <a:lnTo>
                  <a:pt x="467" y="1017"/>
                </a:lnTo>
                <a:lnTo>
                  <a:pt x="472" y="979"/>
                </a:lnTo>
                <a:lnTo>
                  <a:pt x="478" y="939"/>
                </a:lnTo>
                <a:lnTo>
                  <a:pt x="483" y="900"/>
                </a:lnTo>
                <a:lnTo>
                  <a:pt x="490" y="860"/>
                </a:lnTo>
                <a:lnTo>
                  <a:pt x="496" y="821"/>
                </a:lnTo>
                <a:lnTo>
                  <a:pt x="505" y="783"/>
                </a:lnTo>
                <a:lnTo>
                  <a:pt x="512" y="746"/>
                </a:lnTo>
                <a:lnTo>
                  <a:pt x="519" y="713"/>
                </a:lnTo>
                <a:lnTo>
                  <a:pt x="527" y="683"/>
                </a:lnTo>
                <a:lnTo>
                  <a:pt x="535" y="656"/>
                </a:lnTo>
                <a:lnTo>
                  <a:pt x="543" y="635"/>
                </a:lnTo>
                <a:lnTo>
                  <a:pt x="551" y="618"/>
                </a:lnTo>
                <a:lnTo>
                  <a:pt x="559" y="608"/>
                </a:lnTo>
                <a:lnTo>
                  <a:pt x="567" y="604"/>
                </a:lnTo>
                <a:lnTo>
                  <a:pt x="584" y="603"/>
                </a:lnTo>
                <a:lnTo>
                  <a:pt x="605" y="599"/>
                </a:lnTo>
                <a:lnTo>
                  <a:pt x="630" y="594"/>
                </a:lnTo>
                <a:lnTo>
                  <a:pt x="658" y="587"/>
                </a:lnTo>
                <a:lnTo>
                  <a:pt x="689" y="579"/>
                </a:lnTo>
                <a:lnTo>
                  <a:pt x="723" y="570"/>
                </a:lnTo>
                <a:lnTo>
                  <a:pt x="758" y="559"/>
                </a:lnTo>
                <a:lnTo>
                  <a:pt x="795" y="548"/>
                </a:lnTo>
                <a:lnTo>
                  <a:pt x="832" y="536"/>
                </a:lnTo>
                <a:lnTo>
                  <a:pt x="870" y="524"/>
                </a:lnTo>
                <a:lnTo>
                  <a:pt x="908" y="511"/>
                </a:lnTo>
                <a:lnTo>
                  <a:pt x="945" y="498"/>
                </a:lnTo>
                <a:lnTo>
                  <a:pt x="982" y="485"/>
                </a:lnTo>
                <a:lnTo>
                  <a:pt x="1016" y="472"/>
                </a:lnTo>
                <a:lnTo>
                  <a:pt x="1049" y="458"/>
                </a:lnTo>
                <a:lnTo>
                  <a:pt x="1078" y="445"/>
                </a:lnTo>
                <a:lnTo>
                  <a:pt x="1106" y="433"/>
                </a:lnTo>
                <a:lnTo>
                  <a:pt x="1129" y="422"/>
                </a:lnTo>
                <a:lnTo>
                  <a:pt x="1148" y="411"/>
                </a:lnTo>
                <a:lnTo>
                  <a:pt x="1162" y="402"/>
                </a:lnTo>
                <a:lnTo>
                  <a:pt x="1173" y="393"/>
                </a:lnTo>
                <a:lnTo>
                  <a:pt x="1177" y="386"/>
                </a:lnTo>
                <a:lnTo>
                  <a:pt x="1175" y="382"/>
                </a:lnTo>
                <a:lnTo>
                  <a:pt x="1167" y="379"/>
                </a:lnTo>
                <a:lnTo>
                  <a:pt x="1154" y="378"/>
                </a:lnTo>
                <a:lnTo>
                  <a:pt x="1137" y="379"/>
                </a:lnTo>
                <a:lnTo>
                  <a:pt x="1116" y="380"/>
                </a:lnTo>
                <a:lnTo>
                  <a:pt x="1090" y="383"/>
                </a:lnTo>
                <a:lnTo>
                  <a:pt x="1061" y="387"/>
                </a:lnTo>
                <a:lnTo>
                  <a:pt x="1029" y="392"/>
                </a:lnTo>
                <a:lnTo>
                  <a:pt x="995" y="397"/>
                </a:lnTo>
                <a:lnTo>
                  <a:pt x="958" y="404"/>
                </a:lnTo>
                <a:lnTo>
                  <a:pt x="920" y="411"/>
                </a:lnTo>
                <a:lnTo>
                  <a:pt x="880" y="418"/>
                </a:lnTo>
                <a:lnTo>
                  <a:pt x="840" y="426"/>
                </a:lnTo>
                <a:lnTo>
                  <a:pt x="798" y="434"/>
                </a:lnTo>
                <a:lnTo>
                  <a:pt x="757" y="443"/>
                </a:lnTo>
                <a:lnTo>
                  <a:pt x="716" y="451"/>
                </a:lnTo>
                <a:lnTo>
                  <a:pt x="676" y="460"/>
                </a:lnTo>
                <a:lnTo>
                  <a:pt x="638" y="469"/>
                </a:lnTo>
                <a:lnTo>
                  <a:pt x="601" y="477"/>
                </a:lnTo>
                <a:lnTo>
                  <a:pt x="565" y="485"/>
                </a:lnTo>
                <a:lnTo>
                  <a:pt x="533" y="492"/>
                </a:lnTo>
                <a:lnTo>
                  <a:pt x="504" y="499"/>
                </a:lnTo>
                <a:lnTo>
                  <a:pt x="477" y="504"/>
                </a:lnTo>
                <a:lnTo>
                  <a:pt x="455" y="509"/>
                </a:lnTo>
                <a:lnTo>
                  <a:pt x="438" y="514"/>
                </a:lnTo>
                <a:lnTo>
                  <a:pt x="423" y="517"/>
                </a:lnTo>
                <a:lnTo>
                  <a:pt x="415" y="519"/>
                </a:lnTo>
                <a:lnTo>
                  <a:pt x="412" y="519"/>
                </a:lnTo>
                <a:lnTo>
                  <a:pt x="304" y="899"/>
                </a:lnTo>
                <a:lnTo>
                  <a:pt x="303" y="900"/>
                </a:lnTo>
                <a:lnTo>
                  <a:pt x="297" y="903"/>
                </a:lnTo>
                <a:lnTo>
                  <a:pt x="290" y="907"/>
                </a:lnTo>
                <a:lnTo>
                  <a:pt x="282" y="912"/>
                </a:lnTo>
                <a:lnTo>
                  <a:pt x="272" y="916"/>
                </a:lnTo>
                <a:lnTo>
                  <a:pt x="261" y="920"/>
                </a:lnTo>
                <a:lnTo>
                  <a:pt x="250" y="921"/>
                </a:lnTo>
                <a:lnTo>
                  <a:pt x="239" y="921"/>
                </a:lnTo>
                <a:lnTo>
                  <a:pt x="228" y="917"/>
                </a:lnTo>
                <a:lnTo>
                  <a:pt x="219" y="909"/>
                </a:lnTo>
                <a:lnTo>
                  <a:pt x="212" y="897"/>
                </a:lnTo>
                <a:lnTo>
                  <a:pt x="209" y="886"/>
                </a:lnTo>
                <a:lnTo>
                  <a:pt x="208" y="869"/>
                </a:lnTo>
                <a:lnTo>
                  <a:pt x="208" y="847"/>
                </a:lnTo>
                <a:lnTo>
                  <a:pt x="210" y="821"/>
                </a:lnTo>
                <a:lnTo>
                  <a:pt x="213" y="792"/>
                </a:lnTo>
                <a:lnTo>
                  <a:pt x="217" y="759"/>
                </a:lnTo>
                <a:lnTo>
                  <a:pt x="222" y="724"/>
                </a:lnTo>
                <a:lnTo>
                  <a:pt x="228" y="688"/>
                </a:lnTo>
                <a:lnTo>
                  <a:pt x="236" y="650"/>
                </a:lnTo>
                <a:lnTo>
                  <a:pt x="243" y="612"/>
                </a:lnTo>
                <a:lnTo>
                  <a:pt x="251" y="575"/>
                </a:lnTo>
                <a:lnTo>
                  <a:pt x="260" y="538"/>
                </a:lnTo>
                <a:lnTo>
                  <a:pt x="269" y="503"/>
                </a:lnTo>
                <a:lnTo>
                  <a:pt x="279" y="471"/>
                </a:lnTo>
                <a:lnTo>
                  <a:pt x="289" y="440"/>
                </a:lnTo>
                <a:lnTo>
                  <a:pt x="299" y="415"/>
                </a:lnTo>
                <a:lnTo>
                  <a:pt x="310" y="393"/>
                </a:lnTo>
                <a:lnTo>
                  <a:pt x="320" y="376"/>
                </a:lnTo>
                <a:lnTo>
                  <a:pt x="330" y="364"/>
                </a:lnTo>
                <a:lnTo>
                  <a:pt x="340" y="359"/>
                </a:lnTo>
                <a:lnTo>
                  <a:pt x="358" y="355"/>
                </a:lnTo>
                <a:lnTo>
                  <a:pt x="382" y="350"/>
                </a:lnTo>
                <a:lnTo>
                  <a:pt x="410" y="345"/>
                </a:lnTo>
                <a:lnTo>
                  <a:pt x="442" y="338"/>
                </a:lnTo>
                <a:lnTo>
                  <a:pt x="475" y="330"/>
                </a:lnTo>
                <a:lnTo>
                  <a:pt x="513" y="322"/>
                </a:lnTo>
                <a:lnTo>
                  <a:pt x="551" y="313"/>
                </a:lnTo>
                <a:lnTo>
                  <a:pt x="591" y="304"/>
                </a:lnTo>
                <a:lnTo>
                  <a:pt x="631" y="294"/>
                </a:lnTo>
                <a:lnTo>
                  <a:pt x="672" y="284"/>
                </a:lnTo>
                <a:lnTo>
                  <a:pt x="713" y="274"/>
                </a:lnTo>
                <a:lnTo>
                  <a:pt x="751" y="262"/>
                </a:lnTo>
                <a:lnTo>
                  <a:pt x="790" y="252"/>
                </a:lnTo>
                <a:lnTo>
                  <a:pt x="825" y="241"/>
                </a:lnTo>
                <a:lnTo>
                  <a:pt x="858" y="231"/>
                </a:lnTo>
                <a:lnTo>
                  <a:pt x="887" y="221"/>
                </a:lnTo>
                <a:lnTo>
                  <a:pt x="914" y="211"/>
                </a:lnTo>
                <a:lnTo>
                  <a:pt x="935" y="202"/>
                </a:lnTo>
                <a:lnTo>
                  <a:pt x="951" y="193"/>
                </a:lnTo>
                <a:lnTo>
                  <a:pt x="961" y="185"/>
                </a:lnTo>
                <a:lnTo>
                  <a:pt x="966" y="178"/>
                </a:lnTo>
                <a:lnTo>
                  <a:pt x="964" y="174"/>
                </a:lnTo>
                <a:lnTo>
                  <a:pt x="956" y="170"/>
                </a:lnTo>
                <a:lnTo>
                  <a:pt x="943" y="168"/>
                </a:lnTo>
                <a:lnTo>
                  <a:pt x="926" y="168"/>
                </a:lnTo>
                <a:lnTo>
                  <a:pt x="903" y="168"/>
                </a:lnTo>
                <a:lnTo>
                  <a:pt x="876" y="170"/>
                </a:lnTo>
                <a:lnTo>
                  <a:pt x="847" y="172"/>
                </a:lnTo>
                <a:lnTo>
                  <a:pt x="813" y="176"/>
                </a:lnTo>
                <a:lnTo>
                  <a:pt x="778" y="180"/>
                </a:lnTo>
                <a:lnTo>
                  <a:pt x="740" y="184"/>
                </a:lnTo>
                <a:lnTo>
                  <a:pt x="700" y="190"/>
                </a:lnTo>
                <a:lnTo>
                  <a:pt x="660" y="195"/>
                </a:lnTo>
                <a:lnTo>
                  <a:pt x="618" y="201"/>
                </a:lnTo>
                <a:lnTo>
                  <a:pt x="577" y="208"/>
                </a:lnTo>
                <a:lnTo>
                  <a:pt x="534" y="214"/>
                </a:lnTo>
                <a:lnTo>
                  <a:pt x="493" y="220"/>
                </a:lnTo>
                <a:lnTo>
                  <a:pt x="453" y="227"/>
                </a:lnTo>
                <a:lnTo>
                  <a:pt x="414" y="233"/>
                </a:lnTo>
                <a:lnTo>
                  <a:pt x="378" y="239"/>
                </a:lnTo>
                <a:lnTo>
                  <a:pt x="343" y="244"/>
                </a:lnTo>
                <a:lnTo>
                  <a:pt x="312" y="249"/>
                </a:lnTo>
                <a:lnTo>
                  <a:pt x="283" y="253"/>
                </a:lnTo>
                <a:lnTo>
                  <a:pt x="259" y="257"/>
                </a:lnTo>
                <a:lnTo>
                  <a:pt x="239" y="260"/>
                </a:lnTo>
                <a:lnTo>
                  <a:pt x="222" y="262"/>
                </a:lnTo>
                <a:lnTo>
                  <a:pt x="212" y="263"/>
                </a:lnTo>
                <a:lnTo>
                  <a:pt x="198" y="268"/>
                </a:lnTo>
                <a:lnTo>
                  <a:pt x="185" y="277"/>
                </a:lnTo>
                <a:lnTo>
                  <a:pt x="174" y="292"/>
                </a:lnTo>
                <a:lnTo>
                  <a:pt x="162" y="312"/>
                </a:lnTo>
                <a:lnTo>
                  <a:pt x="152" y="335"/>
                </a:lnTo>
                <a:lnTo>
                  <a:pt x="143" y="361"/>
                </a:lnTo>
                <a:lnTo>
                  <a:pt x="135" y="391"/>
                </a:lnTo>
                <a:lnTo>
                  <a:pt x="127" y="420"/>
                </a:lnTo>
                <a:lnTo>
                  <a:pt x="121" y="451"/>
                </a:lnTo>
                <a:lnTo>
                  <a:pt x="115" y="483"/>
                </a:lnTo>
                <a:lnTo>
                  <a:pt x="110" y="512"/>
                </a:lnTo>
                <a:lnTo>
                  <a:pt x="105" y="541"/>
                </a:lnTo>
                <a:lnTo>
                  <a:pt x="101" y="568"/>
                </a:lnTo>
                <a:lnTo>
                  <a:pt x="96" y="591"/>
                </a:lnTo>
                <a:lnTo>
                  <a:pt x="91" y="612"/>
                </a:lnTo>
                <a:lnTo>
                  <a:pt x="85" y="628"/>
                </a:lnTo>
                <a:lnTo>
                  <a:pt x="77" y="641"/>
                </a:lnTo>
                <a:lnTo>
                  <a:pt x="68" y="650"/>
                </a:lnTo>
                <a:lnTo>
                  <a:pt x="58" y="656"/>
                </a:lnTo>
                <a:lnTo>
                  <a:pt x="48" y="659"/>
                </a:lnTo>
                <a:lnTo>
                  <a:pt x="38" y="661"/>
                </a:lnTo>
                <a:lnTo>
                  <a:pt x="27" y="661"/>
                </a:lnTo>
                <a:lnTo>
                  <a:pt x="18" y="660"/>
                </a:lnTo>
                <a:lnTo>
                  <a:pt x="11" y="658"/>
                </a:lnTo>
                <a:lnTo>
                  <a:pt x="5" y="657"/>
                </a:lnTo>
                <a:lnTo>
                  <a:pt x="1" y="655"/>
                </a:lnTo>
                <a:lnTo>
                  <a:pt x="0" y="655"/>
                </a:lnTo>
                <a:lnTo>
                  <a:pt x="0" y="651"/>
                </a:lnTo>
                <a:lnTo>
                  <a:pt x="1" y="641"/>
                </a:lnTo>
                <a:lnTo>
                  <a:pt x="2" y="626"/>
                </a:lnTo>
                <a:lnTo>
                  <a:pt x="3" y="605"/>
                </a:lnTo>
                <a:lnTo>
                  <a:pt x="5" y="581"/>
                </a:lnTo>
                <a:lnTo>
                  <a:pt x="7" y="552"/>
                </a:lnTo>
                <a:lnTo>
                  <a:pt x="10" y="520"/>
                </a:lnTo>
                <a:lnTo>
                  <a:pt x="13" y="487"/>
                </a:lnTo>
                <a:lnTo>
                  <a:pt x="17" y="452"/>
                </a:lnTo>
                <a:lnTo>
                  <a:pt x="21" y="417"/>
                </a:lnTo>
                <a:lnTo>
                  <a:pt x="26" y="382"/>
                </a:lnTo>
                <a:lnTo>
                  <a:pt x="32" y="346"/>
                </a:lnTo>
                <a:lnTo>
                  <a:pt x="40" y="314"/>
                </a:lnTo>
                <a:lnTo>
                  <a:pt x="47" y="283"/>
                </a:lnTo>
                <a:lnTo>
                  <a:pt x="54" y="254"/>
                </a:lnTo>
                <a:lnTo>
                  <a:pt x="63" y="230"/>
                </a:lnTo>
                <a:lnTo>
                  <a:pt x="72" y="211"/>
                </a:lnTo>
                <a:lnTo>
                  <a:pt x="83" y="196"/>
                </a:lnTo>
                <a:lnTo>
                  <a:pt x="94" y="187"/>
                </a:lnTo>
                <a:lnTo>
                  <a:pt x="113" y="178"/>
                </a:lnTo>
                <a:lnTo>
                  <a:pt x="136" y="168"/>
                </a:lnTo>
                <a:lnTo>
                  <a:pt x="165" y="158"/>
                </a:lnTo>
                <a:lnTo>
                  <a:pt x="200" y="148"/>
                </a:lnTo>
                <a:lnTo>
                  <a:pt x="239" y="137"/>
                </a:lnTo>
                <a:lnTo>
                  <a:pt x="281" y="127"/>
                </a:lnTo>
                <a:lnTo>
                  <a:pt x="327" y="117"/>
                </a:lnTo>
                <a:lnTo>
                  <a:pt x="375" y="107"/>
                </a:lnTo>
                <a:lnTo>
                  <a:pt x="424" y="97"/>
                </a:lnTo>
                <a:lnTo>
                  <a:pt x="475" y="87"/>
                </a:lnTo>
                <a:lnTo>
                  <a:pt x="528" y="77"/>
                </a:lnTo>
                <a:lnTo>
                  <a:pt x="580" y="68"/>
                </a:lnTo>
                <a:lnTo>
                  <a:pt x="631" y="58"/>
                </a:lnTo>
                <a:lnTo>
                  <a:pt x="682" y="50"/>
                </a:lnTo>
                <a:lnTo>
                  <a:pt x="732" y="42"/>
                </a:lnTo>
                <a:lnTo>
                  <a:pt x="779" y="34"/>
                </a:lnTo>
                <a:lnTo>
                  <a:pt x="823" y="27"/>
                </a:lnTo>
                <a:lnTo>
                  <a:pt x="865" y="21"/>
                </a:lnTo>
                <a:lnTo>
                  <a:pt x="901" y="15"/>
                </a:lnTo>
                <a:lnTo>
                  <a:pt x="935" y="11"/>
                </a:lnTo>
                <a:lnTo>
                  <a:pt x="962" y="7"/>
                </a:lnTo>
                <a:lnTo>
                  <a:pt x="985" y="4"/>
                </a:lnTo>
                <a:lnTo>
                  <a:pt x="1001" y="1"/>
                </a:lnTo>
                <a:lnTo>
                  <a:pt x="1025" y="0"/>
                </a:lnTo>
                <a:close/>
              </a:path>
            </a:pathLst>
          </a:custGeom>
          <a:solidFill>
            <a:srgbClr val="859F9C"/>
          </a:solidFill>
          <a:ln w="0">
            <a:solidFill>
              <a:srgbClr val="859F9C"/>
            </a:solidFill>
            <a:prstDash val="solid"/>
            <a:round/>
            <a:headEnd/>
            <a:tailEnd/>
          </a:ln>
        </xdr:spPr>
      </xdr:sp>
      <xdr:sp macro="" textlink="">
        <xdr:nvSpPr>
          <xdr:cNvPr id="86" name="Freeform 14"/>
          <xdr:cNvSpPr>
            <a:spLocks/>
          </xdr:cNvSpPr>
        </xdr:nvSpPr>
        <xdr:spPr bwMode="auto">
          <a:xfrm>
            <a:off x="983151" y="1271587"/>
            <a:ext cx="371791" cy="190500"/>
          </a:xfrm>
          <a:custGeom>
            <a:avLst/>
            <a:gdLst>
              <a:gd name="T0" fmla="*/ 1883 w 1950"/>
              <a:gd name="T1" fmla="*/ 1 h 974"/>
              <a:gd name="T2" fmla="*/ 1907 w 1950"/>
              <a:gd name="T3" fmla="*/ 15 h 974"/>
              <a:gd name="T4" fmla="*/ 1930 w 1950"/>
              <a:gd name="T5" fmla="*/ 53 h 974"/>
              <a:gd name="T6" fmla="*/ 1947 w 1950"/>
              <a:gd name="T7" fmla="*/ 97 h 974"/>
              <a:gd name="T8" fmla="*/ 1950 w 1950"/>
              <a:gd name="T9" fmla="*/ 130 h 974"/>
              <a:gd name="T10" fmla="*/ 1940 w 1950"/>
              <a:gd name="T11" fmla="*/ 156 h 974"/>
              <a:gd name="T12" fmla="*/ 1919 w 1950"/>
              <a:gd name="T13" fmla="*/ 179 h 974"/>
              <a:gd name="T14" fmla="*/ 1885 w 1950"/>
              <a:gd name="T15" fmla="*/ 201 h 974"/>
              <a:gd name="T16" fmla="*/ 1865 w 1950"/>
              <a:gd name="T17" fmla="*/ 210 h 974"/>
              <a:gd name="T18" fmla="*/ 1828 w 1950"/>
              <a:gd name="T19" fmla="*/ 228 h 974"/>
              <a:gd name="T20" fmla="*/ 1772 w 1950"/>
              <a:gd name="T21" fmla="*/ 253 h 974"/>
              <a:gd name="T22" fmla="*/ 1701 w 1950"/>
              <a:gd name="T23" fmla="*/ 284 h 974"/>
              <a:gd name="T24" fmla="*/ 1617 w 1950"/>
              <a:gd name="T25" fmla="*/ 321 h 974"/>
              <a:gd name="T26" fmla="*/ 1520 w 1950"/>
              <a:gd name="T27" fmla="*/ 363 h 974"/>
              <a:gd name="T28" fmla="*/ 1415 w 1950"/>
              <a:gd name="T29" fmla="*/ 409 h 974"/>
              <a:gd name="T30" fmla="*/ 1302 w 1950"/>
              <a:gd name="T31" fmla="*/ 458 h 974"/>
              <a:gd name="T32" fmla="*/ 1184 w 1950"/>
              <a:gd name="T33" fmla="*/ 509 h 974"/>
              <a:gd name="T34" fmla="*/ 1062 w 1950"/>
              <a:gd name="T35" fmla="*/ 561 h 974"/>
              <a:gd name="T36" fmla="*/ 941 w 1950"/>
              <a:gd name="T37" fmla="*/ 614 h 974"/>
              <a:gd name="T38" fmla="*/ 819 w 1950"/>
              <a:gd name="T39" fmla="*/ 666 h 974"/>
              <a:gd name="T40" fmla="*/ 700 w 1950"/>
              <a:gd name="T41" fmla="*/ 717 h 974"/>
              <a:gd name="T42" fmla="*/ 586 w 1950"/>
              <a:gd name="T43" fmla="*/ 766 h 974"/>
              <a:gd name="T44" fmla="*/ 480 w 1950"/>
              <a:gd name="T45" fmla="*/ 811 h 974"/>
              <a:gd name="T46" fmla="*/ 382 w 1950"/>
              <a:gd name="T47" fmla="*/ 854 h 974"/>
              <a:gd name="T48" fmla="*/ 296 w 1950"/>
              <a:gd name="T49" fmla="*/ 890 h 974"/>
              <a:gd name="T50" fmla="*/ 223 w 1950"/>
              <a:gd name="T51" fmla="*/ 921 h 974"/>
              <a:gd name="T52" fmla="*/ 165 w 1950"/>
              <a:gd name="T53" fmla="*/ 947 h 974"/>
              <a:gd name="T54" fmla="*/ 124 w 1950"/>
              <a:gd name="T55" fmla="*/ 964 h 974"/>
              <a:gd name="T56" fmla="*/ 103 w 1950"/>
              <a:gd name="T57" fmla="*/ 973 h 974"/>
              <a:gd name="T58" fmla="*/ 0 w 1950"/>
              <a:gd name="T59" fmla="*/ 810 h 974"/>
              <a:gd name="T60" fmla="*/ 12 w 1950"/>
              <a:gd name="T61" fmla="*/ 805 h 974"/>
              <a:gd name="T62" fmla="*/ 43 w 1950"/>
              <a:gd name="T63" fmla="*/ 792 h 974"/>
              <a:gd name="T64" fmla="*/ 93 w 1950"/>
              <a:gd name="T65" fmla="*/ 771 h 974"/>
              <a:gd name="T66" fmla="*/ 158 w 1950"/>
              <a:gd name="T67" fmla="*/ 742 h 974"/>
              <a:gd name="T68" fmla="*/ 238 w 1950"/>
              <a:gd name="T69" fmla="*/ 707 h 974"/>
              <a:gd name="T70" fmla="*/ 330 w 1950"/>
              <a:gd name="T71" fmla="*/ 668 h 974"/>
              <a:gd name="T72" fmla="*/ 432 w 1950"/>
              <a:gd name="T73" fmla="*/ 623 h 974"/>
              <a:gd name="T74" fmla="*/ 543 w 1950"/>
              <a:gd name="T75" fmla="*/ 576 h 974"/>
              <a:gd name="T76" fmla="*/ 658 w 1950"/>
              <a:gd name="T77" fmla="*/ 526 h 974"/>
              <a:gd name="T78" fmla="*/ 778 w 1950"/>
              <a:gd name="T79" fmla="*/ 475 h 974"/>
              <a:gd name="T80" fmla="*/ 899 w 1950"/>
              <a:gd name="T81" fmla="*/ 422 h 974"/>
              <a:gd name="T82" fmla="*/ 1020 w 1950"/>
              <a:gd name="T83" fmla="*/ 370 h 974"/>
              <a:gd name="T84" fmla="*/ 1138 w 1950"/>
              <a:gd name="T85" fmla="*/ 318 h 974"/>
              <a:gd name="T86" fmla="*/ 1252 w 1950"/>
              <a:gd name="T87" fmla="*/ 270 h 974"/>
              <a:gd name="T88" fmla="*/ 1360 w 1950"/>
              <a:gd name="T89" fmla="*/ 223 h 974"/>
              <a:gd name="T90" fmla="*/ 1458 w 1950"/>
              <a:gd name="T91" fmla="*/ 181 h 974"/>
              <a:gd name="T92" fmla="*/ 1547 w 1950"/>
              <a:gd name="T93" fmla="*/ 142 h 974"/>
              <a:gd name="T94" fmla="*/ 1622 w 1950"/>
              <a:gd name="T95" fmla="*/ 110 h 974"/>
              <a:gd name="T96" fmla="*/ 1682 w 1950"/>
              <a:gd name="T97" fmla="*/ 84 h 974"/>
              <a:gd name="T98" fmla="*/ 1725 w 1950"/>
              <a:gd name="T99" fmla="*/ 66 h 974"/>
              <a:gd name="T100" fmla="*/ 1750 w 1950"/>
              <a:gd name="T101" fmla="*/ 56 h 974"/>
              <a:gd name="T102" fmla="*/ 1790 w 1950"/>
              <a:gd name="T103" fmla="*/ 35 h 974"/>
              <a:gd name="T104" fmla="*/ 1825 w 1950"/>
              <a:gd name="T105" fmla="*/ 16 h 974"/>
              <a:gd name="T106" fmla="*/ 1855 w 1950"/>
              <a:gd name="T107" fmla="*/ 3 h 97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</a:cxnLst>
            <a:rect l="0" t="0" r="r" b="b"/>
            <a:pathLst>
              <a:path w="1950" h="974">
                <a:moveTo>
                  <a:pt x="1869" y="0"/>
                </a:moveTo>
                <a:lnTo>
                  <a:pt x="1883" y="1"/>
                </a:lnTo>
                <a:lnTo>
                  <a:pt x="1895" y="6"/>
                </a:lnTo>
                <a:lnTo>
                  <a:pt x="1907" y="15"/>
                </a:lnTo>
                <a:lnTo>
                  <a:pt x="1918" y="31"/>
                </a:lnTo>
                <a:lnTo>
                  <a:pt x="1930" y="53"/>
                </a:lnTo>
                <a:lnTo>
                  <a:pt x="1939" y="77"/>
                </a:lnTo>
                <a:lnTo>
                  <a:pt x="1947" y="97"/>
                </a:lnTo>
                <a:lnTo>
                  <a:pt x="1950" y="115"/>
                </a:lnTo>
                <a:lnTo>
                  <a:pt x="1950" y="130"/>
                </a:lnTo>
                <a:lnTo>
                  <a:pt x="1947" y="143"/>
                </a:lnTo>
                <a:lnTo>
                  <a:pt x="1940" y="156"/>
                </a:lnTo>
                <a:lnTo>
                  <a:pt x="1931" y="168"/>
                </a:lnTo>
                <a:lnTo>
                  <a:pt x="1919" y="179"/>
                </a:lnTo>
                <a:lnTo>
                  <a:pt x="1903" y="190"/>
                </a:lnTo>
                <a:lnTo>
                  <a:pt x="1885" y="201"/>
                </a:lnTo>
                <a:lnTo>
                  <a:pt x="1878" y="205"/>
                </a:lnTo>
                <a:lnTo>
                  <a:pt x="1865" y="210"/>
                </a:lnTo>
                <a:lnTo>
                  <a:pt x="1849" y="218"/>
                </a:lnTo>
                <a:lnTo>
                  <a:pt x="1828" y="228"/>
                </a:lnTo>
                <a:lnTo>
                  <a:pt x="1802" y="239"/>
                </a:lnTo>
                <a:lnTo>
                  <a:pt x="1772" y="253"/>
                </a:lnTo>
                <a:lnTo>
                  <a:pt x="1738" y="268"/>
                </a:lnTo>
                <a:lnTo>
                  <a:pt x="1701" y="284"/>
                </a:lnTo>
                <a:lnTo>
                  <a:pt x="1660" y="302"/>
                </a:lnTo>
                <a:lnTo>
                  <a:pt x="1617" y="321"/>
                </a:lnTo>
                <a:lnTo>
                  <a:pt x="1570" y="341"/>
                </a:lnTo>
                <a:lnTo>
                  <a:pt x="1520" y="363"/>
                </a:lnTo>
                <a:lnTo>
                  <a:pt x="1468" y="386"/>
                </a:lnTo>
                <a:lnTo>
                  <a:pt x="1415" y="409"/>
                </a:lnTo>
                <a:lnTo>
                  <a:pt x="1359" y="433"/>
                </a:lnTo>
                <a:lnTo>
                  <a:pt x="1302" y="458"/>
                </a:lnTo>
                <a:lnTo>
                  <a:pt x="1244" y="483"/>
                </a:lnTo>
                <a:lnTo>
                  <a:pt x="1184" y="509"/>
                </a:lnTo>
                <a:lnTo>
                  <a:pt x="1123" y="534"/>
                </a:lnTo>
                <a:lnTo>
                  <a:pt x="1062" y="561"/>
                </a:lnTo>
                <a:lnTo>
                  <a:pt x="1001" y="587"/>
                </a:lnTo>
                <a:lnTo>
                  <a:pt x="941" y="614"/>
                </a:lnTo>
                <a:lnTo>
                  <a:pt x="880" y="640"/>
                </a:lnTo>
                <a:lnTo>
                  <a:pt x="819" y="666"/>
                </a:lnTo>
                <a:lnTo>
                  <a:pt x="759" y="692"/>
                </a:lnTo>
                <a:lnTo>
                  <a:pt x="700" y="717"/>
                </a:lnTo>
                <a:lnTo>
                  <a:pt x="643" y="741"/>
                </a:lnTo>
                <a:lnTo>
                  <a:pt x="586" y="766"/>
                </a:lnTo>
                <a:lnTo>
                  <a:pt x="532" y="789"/>
                </a:lnTo>
                <a:lnTo>
                  <a:pt x="480" y="811"/>
                </a:lnTo>
                <a:lnTo>
                  <a:pt x="430" y="833"/>
                </a:lnTo>
                <a:lnTo>
                  <a:pt x="382" y="854"/>
                </a:lnTo>
                <a:lnTo>
                  <a:pt x="338" y="873"/>
                </a:lnTo>
                <a:lnTo>
                  <a:pt x="296" y="890"/>
                </a:lnTo>
                <a:lnTo>
                  <a:pt x="257" y="907"/>
                </a:lnTo>
                <a:lnTo>
                  <a:pt x="223" y="921"/>
                </a:lnTo>
                <a:lnTo>
                  <a:pt x="192" y="935"/>
                </a:lnTo>
                <a:lnTo>
                  <a:pt x="165" y="947"/>
                </a:lnTo>
                <a:lnTo>
                  <a:pt x="143" y="957"/>
                </a:lnTo>
                <a:lnTo>
                  <a:pt x="124" y="964"/>
                </a:lnTo>
                <a:lnTo>
                  <a:pt x="111" y="970"/>
                </a:lnTo>
                <a:lnTo>
                  <a:pt x="103" y="973"/>
                </a:lnTo>
                <a:lnTo>
                  <a:pt x="100" y="974"/>
                </a:lnTo>
                <a:lnTo>
                  <a:pt x="0" y="810"/>
                </a:lnTo>
                <a:lnTo>
                  <a:pt x="4" y="809"/>
                </a:lnTo>
                <a:lnTo>
                  <a:pt x="12" y="805"/>
                </a:lnTo>
                <a:lnTo>
                  <a:pt x="25" y="800"/>
                </a:lnTo>
                <a:lnTo>
                  <a:pt x="43" y="792"/>
                </a:lnTo>
                <a:lnTo>
                  <a:pt x="65" y="782"/>
                </a:lnTo>
                <a:lnTo>
                  <a:pt x="93" y="771"/>
                </a:lnTo>
                <a:lnTo>
                  <a:pt x="123" y="757"/>
                </a:lnTo>
                <a:lnTo>
                  <a:pt x="158" y="742"/>
                </a:lnTo>
                <a:lnTo>
                  <a:pt x="196" y="725"/>
                </a:lnTo>
                <a:lnTo>
                  <a:pt x="238" y="707"/>
                </a:lnTo>
                <a:lnTo>
                  <a:pt x="283" y="688"/>
                </a:lnTo>
                <a:lnTo>
                  <a:pt x="330" y="668"/>
                </a:lnTo>
                <a:lnTo>
                  <a:pt x="380" y="647"/>
                </a:lnTo>
                <a:lnTo>
                  <a:pt x="432" y="623"/>
                </a:lnTo>
                <a:lnTo>
                  <a:pt x="487" y="600"/>
                </a:lnTo>
                <a:lnTo>
                  <a:pt x="543" y="576"/>
                </a:lnTo>
                <a:lnTo>
                  <a:pt x="599" y="552"/>
                </a:lnTo>
                <a:lnTo>
                  <a:pt x="658" y="526"/>
                </a:lnTo>
                <a:lnTo>
                  <a:pt x="717" y="500"/>
                </a:lnTo>
                <a:lnTo>
                  <a:pt x="778" y="475"/>
                </a:lnTo>
                <a:lnTo>
                  <a:pt x="838" y="449"/>
                </a:lnTo>
                <a:lnTo>
                  <a:pt x="899" y="422"/>
                </a:lnTo>
                <a:lnTo>
                  <a:pt x="960" y="396"/>
                </a:lnTo>
                <a:lnTo>
                  <a:pt x="1020" y="370"/>
                </a:lnTo>
                <a:lnTo>
                  <a:pt x="1080" y="343"/>
                </a:lnTo>
                <a:lnTo>
                  <a:pt x="1138" y="318"/>
                </a:lnTo>
                <a:lnTo>
                  <a:pt x="1196" y="294"/>
                </a:lnTo>
                <a:lnTo>
                  <a:pt x="1252" y="270"/>
                </a:lnTo>
                <a:lnTo>
                  <a:pt x="1307" y="246"/>
                </a:lnTo>
                <a:lnTo>
                  <a:pt x="1360" y="223"/>
                </a:lnTo>
                <a:lnTo>
                  <a:pt x="1411" y="201"/>
                </a:lnTo>
                <a:lnTo>
                  <a:pt x="1458" y="181"/>
                </a:lnTo>
                <a:lnTo>
                  <a:pt x="1504" y="161"/>
                </a:lnTo>
                <a:lnTo>
                  <a:pt x="1547" y="142"/>
                </a:lnTo>
                <a:lnTo>
                  <a:pt x="1586" y="125"/>
                </a:lnTo>
                <a:lnTo>
                  <a:pt x="1622" y="110"/>
                </a:lnTo>
                <a:lnTo>
                  <a:pt x="1654" y="96"/>
                </a:lnTo>
                <a:lnTo>
                  <a:pt x="1682" y="84"/>
                </a:lnTo>
                <a:lnTo>
                  <a:pt x="1706" y="74"/>
                </a:lnTo>
                <a:lnTo>
                  <a:pt x="1725" y="66"/>
                </a:lnTo>
                <a:lnTo>
                  <a:pt x="1739" y="60"/>
                </a:lnTo>
                <a:lnTo>
                  <a:pt x="1750" y="56"/>
                </a:lnTo>
                <a:lnTo>
                  <a:pt x="1770" y="46"/>
                </a:lnTo>
                <a:lnTo>
                  <a:pt x="1790" y="35"/>
                </a:lnTo>
                <a:lnTo>
                  <a:pt x="1807" y="25"/>
                </a:lnTo>
                <a:lnTo>
                  <a:pt x="1825" y="16"/>
                </a:lnTo>
                <a:lnTo>
                  <a:pt x="1840" y="8"/>
                </a:lnTo>
                <a:lnTo>
                  <a:pt x="1855" y="3"/>
                </a:lnTo>
                <a:lnTo>
                  <a:pt x="1869" y="0"/>
                </a:lnTo>
                <a:close/>
              </a:path>
            </a:pathLst>
          </a:custGeom>
          <a:solidFill>
            <a:schemeClr val="accent2"/>
          </a:solidFill>
          <a:ln w="0">
            <a:solidFill>
              <a:srgbClr val="8EB4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87" name="Freeform 15"/>
          <xdr:cNvSpPr>
            <a:spLocks/>
          </xdr:cNvSpPr>
        </xdr:nvSpPr>
        <xdr:spPr bwMode="auto">
          <a:xfrm>
            <a:off x="983151" y="1424203"/>
            <a:ext cx="47569" cy="37884"/>
          </a:xfrm>
          <a:custGeom>
            <a:avLst/>
            <a:gdLst>
              <a:gd name="T0" fmla="*/ 155 w 281"/>
              <a:gd name="T1" fmla="*/ 0 h 216"/>
              <a:gd name="T2" fmla="*/ 137 w 281"/>
              <a:gd name="T3" fmla="*/ 91 h 216"/>
              <a:gd name="T4" fmla="*/ 281 w 281"/>
              <a:gd name="T5" fmla="*/ 147 h 216"/>
              <a:gd name="T6" fmla="*/ 118 w 281"/>
              <a:gd name="T7" fmla="*/ 216 h 216"/>
              <a:gd name="T8" fmla="*/ 0 w 281"/>
              <a:gd name="T9" fmla="*/ 30 h 216"/>
              <a:gd name="T10" fmla="*/ 155 w 281"/>
              <a:gd name="T11" fmla="*/ 0 h 21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281" h="216">
                <a:moveTo>
                  <a:pt x="155" y="0"/>
                </a:moveTo>
                <a:lnTo>
                  <a:pt x="137" y="91"/>
                </a:lnTo>
                <a:lnTo>
                  <a:pt x="281" y="147"/>
                </a:lnTo>
                <a:lnTo>
                  <a:pt x="118" y="216"/>
                </a:lnTo>
                <a:lnTo>
                  <a:pt x="0" y="30"/>
                </a:lnTo>
                <a:lnTo>
                  <a:pt x="155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42339</xdr:colOff>
      <xdr:row>5</xdr:row>
      <xdr:rowOff>130968</xdr:rowOff>
    </xdr:from>
    <xdr:to>
      <xdr:col>3</xdr:col>
      <xdr:colOff>137598</xdr:colOff>
      <xdr:row>7</xdr:row>
      <xdr:rowOff>121475</xdr:rowOff>
    </xdr:to>
    <xdr:grpSp>
      <xdr:nvGrpSpPr>
        <xdr:cNvPr id="88" name="Garden Trowel icon group" title="Garden Trowel icon"/>
        <xdr:cNvGrpSpPr/>
      </xdr:nvGrpSpPr>
      <xdr:grpSpPr>
        <a:xfrm>
          <a:off x="42339" y="1379801"/>
          <a:ext cx="666759" cy="308007"/>
          <a:chOff x="952500" y="591276"/>
          <a:chExt cx="666002" cy="322799"/>
        </a:xfrm>
      </xdr:grpSpPr>
      <xdr:sp macro="" textlink="">
        <xdr:nvSpPr>
          <xdr:cNvPr id="89" name="Freeform 5"/>
          <xdr:cNvSpPr>
            <a:spLocks noEditPoints="1"/>
          </xdr:cNvSpPr>
        </xdr:nvSpPr>
        <xdr:spPr bwMode="auto">
          <a:xfrm>
            <a:off x="952500" y="714699"/>
            <a:ext cx="361544" cy="199376"/>
          </a:xfrm>
          <a:custGeom>
            <a:avLst/>
            <a:gdLst>
              <a:gd name="T0" fmla="*/ 1734 w 1805"/>
              <a:gd name="T1" fmla="*/ 59 h 980"/>
              <a:gd name="T2" fmla="*/ 1737 w 1805"/>
              <a:gd name="T3" fmla="*/ 56 h 980"/>
              <a:gd name="T4" fmla="*/ 1747 w 1805"/>
              <a:gd name="T5" fmla="*/ 52 h 980"/>
              <a:gd name="T6" fmla="*/ 1311 w 1805"/>
              <a:gd name="T7" fmla="*/ 4 h 980"/>
              <a:gd name="T8" fmla="*/ 1332 w 1805"/>
              <a:gd name="T9" fmla="*/ 27 h 980"/>
              <a:gd name="T10" fmla="*/ 1338 w 1805"/>
              <a:gd name="T11" fmla="*/ 64 h 980"/>
              <a:gd name="T12" fmla="*/ 1340 w 1805"/>
              <a:gd name="T13" fmla="*/ 106 h 980"/>
              <a:gd name="T14" fmla="*/ 1346 w 1805"/>
              <a:gd name="T15" fmla="*/ 147 h 980"/>
              <a:gd name="T16" fmla="*/ 1366 w 1805"/>
              <a:gd name="T17" fmla="*/ 181 h 980"/>
              <a:gd name="T18" fmla="*/ 1410 w 1805"/>
              <a:gd name="T19" fmla="*/ 200 h 980"/>
              <a:gd name="T20" fmla="*/ 1445 w 1805"/>
              <a:gd name="T21" fmla="*/ 195 h 980"/>
              <a:gd name="T22" fmla="*/ 1494 w 1805"/>
              <a:gd name="T23" fmla="*/ 172 h 980"/>
              <a:gd name="T24" fmla="*/ 1564 w 1805"/>
              <a:gd name="T25" fmla="*/ 139 h 980"/>
              <a:gd name="T26" fmla="*/ 1640 w 1805"/>
              <a:gd name="T27" fmla="*/ 104 h 980"/>
              <a:gd name="T28" fmla="*/ 1705 w 1805"/>
              <a:gd name="T29" fmla="*/ 73 h 980"/>
              <a:gd name="T30" fmla="*/ 1725 w 1805"/>
              <a:gd name="T31" fmla="*/ 64 h 980"/>
              <a:gd name="T32" fmla="*/ 1716 w 1805"/>
              <a:gd name="T33" fmla="*/ 92 h 980"/>
              <a:gd name="T34" fmla="*/ 1735 w 1805"/>
              <a:gd name="T35" fmla="*/ 146 h 980"/>
              <a:gd name="T36" fmla="*/ 1775 w 1805"/>
              <a:gd name="T37" fmla="*/ 186 h 980"/>
              <a:gd name="T38" fmla="*/ 1802 w 1805"/>
              <a:gd name="T39" fmla="*/ 197 h 980"/>
              <a:gd name="T40" fmla="*/ 1795 w 1805"/>
              <a:gd name="T41" fmla="*/ 203 h 980"/>
              <a:gd name="T42" fmla="*/ 1751 w 1805"/>
              <a:gd name="T43" fmla="*/ 226 h 980"/>
              <a:gd name="T44" fmla="*/ 1687 w 1805"/>
              <a:gd name="T45" fmla="*/ 259 h 980"/>
              <a:gd name="T46" fmla="*/ 1617 w 1805"/>
              <a:gd name="T47" fmla="*/ 295 h 980"/>
              <a:gd name="T48" fmla="*/ 1556 w 1805"/>
              <a:gd name="T49" fmla="*/ 326 h 980"/>
              <a:gd name="T50" fmla="*/ 1522 w 1805"/>
              <a:gd name="T51" fmla="*/ 346 h 980"/>
              <a:gd name="T52" fmla="*/ 1503 w 1805"/>
              <a:gd name="T53" fmla="*/ 389 h 980"/>
              <a:gd name="T54" fmla="*/ 1503 w 1805"/>
              <a:gd name="T55" fmla="*/ 441 h 980"/>
              <a:gd name="T56" fmla="*/ 1521 w 1805"/>
              <a:gd name="T57" fmla="*/ 480 h 980"/>
              <a:gd name="T58" fmla="*/ 1549 w 1805"/>
              <a:gd name="T59" fmla="*/ 511 h 980"/>
              <a:gd name="T60" fmla="*/ 1575 w 1805"/>
              <a:gd name="T61" fmla="*/ 537 h 980"/>
              <a:gd name="T62" fmla="*/ 1589 w 1805"/>
              <a:gd name="T63" fmla="*/ 561 h 980"/>
              <a:gd name="T64" fmla="*/ 1579 w 1805"/>
              <a:gd name="T65" fmla="*/ 587 h 980"/>
              <a:gd name="T66" fmla="*/ 1534 w 1805"/>
              <a:gd name="T67" fmla="*/ 618 h 980"/>
              <a:gd name="T68" fmla="*/ 1444 w 1805"/>
              <a:gd name="T69" fmla="*/ 658 h 980"/>
              <a:gd name="T70" fmla="*/ 1399 w 1805"/>
              <a:gd name="T71" fmla="*/ 676 h 980"/>
              <a:gd name="T72" fmla="*/ 1312 w 1805"/>
              <a:gd name="T73" fmla="*/ 712 h 980"/>
              <a:gd name="T74" fmla="*/ 1192 w 1805"/>
              <a:gd name="T75" fmla="*/ 758 h 980"/>
              <a:gd name="T76" fmla="*/ 1048 w 1805"/>
              <a:gd name="T77" fmla="*/ 810 h 980"/>
              <a:gd name="T78" fmla="*/ 887 w 1805"/>
              <a:gd name="T79" fmla="*/ 863 h 980"/>
              <a:gd name="T80" fmla="*/ 716 w 1805"/>
              <a:gd name="T81" fmla="*/ 912 h 980"/>
              <a:gd name="T82" fmla="*/ 545 w 1805"/>
              <a:gd name="T83" fmla="*/ 952 h 980"/>
              <a:gd name="T84" fmla="*/ 380 w 1805"/>
              <a:gd name="T85" fmla="*/ 975 h 980"/>
              <a:gd name="T86" fmla="*/ 231 w 1805"/>
              <a:gd name="T87" fmla="*/ 979 h 980"/>
              <a:gd name="T88" fmla="*/ 104 w 1805"/>
              <a:gd name="T89" fmla="*/ 958 h 980"/>
              <a:gd name="T90" fmla="*/ 46 w 1805"/>
              <a:gd name="T91" fmla="*/ 927 h 980"/>
              <a:gd name="T92" fmla="*/ 22 w 1805"/>
              <a:gd name="T93" fmla="*/ 893 h 980"/>
              <a:gd name="T94" fmla="*/ 14 w 1805"/>
              <a:gd name="T95" fmla="*/ 875 h 980"/>
              <a:gd name="T96" fmla="*/ 1 w 1805"/>
              <a:gd name="T97" fmla="*/ 820 h 980"/>
              <a:gd name="T98" fmla="*/ 26 w 1805"/>
              <a:gd name="T99" fmla="*/ 753 h 980"/>
              <a:gd name="T100" fmla="*/ 80 w 1805"/>
              <a:gd name="T101" fmla="*/ 682 h 980"/>
              <a:gd name="T102" fmla="*/ 150 w 1805"/>
              <a:gd name="T103" fmla="*/ 610 h 980"/>
              <a:gd name="T104" fmla="*/ 226 w 1805"/>
              <a:gd name="T105" fmla="*/ 545 h 980"/>
              <a:gd name="T106" fmla="*/ 436 w 1805"/>
              <a:gd name="T107" fmla="*/ 396 h 980"/>
              <a:gd name="T108" fmla="*/ 728 w 1805"/>
              <a:gd name="T109" fmla="*/ 234 h 980"/>
              <a:gd name="T110" fmla="*/ 935 w 1805"/>
              <a:gd name="T111" fmla="*/ 132 h 980"/>
              <a:gd name="T112" fmla="*/ 1147 w 1805"/>
              <a:gd name="T113" fmla="*/ 39 h 980"/>
              <a:gd name="T114" fmla="*/ 1264 w 1805"/>
              <a:gd name="T115" fmla="*/ 1 h 98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</a:cxnLst>
            <a:rect l="0" t="0" r="r" b="b"/>
            <a:pathLst>
              <a:path w="1805" h="980">
                <a:moveTo>
                  <a:pt x="1747" y="52"/>
                </a:moveTo>
                <a:lnTo>
                  <a:pt x="1743" y="55"/>
                </a:lnTo>
                <a:lnTo>
                  <a:pt x="1734" y="59"/>
                </a:lnTo>
                <a:lnTo>
                  <a:pt x="1727" y="63"/>
                </a:lnTo>
                <a:lnTo>
                  <a:pt x="1731" y="59"/>
                </a:lnTo>
                <a:lnTo>
                  <a:pt x="1737" y="56"/>
                </a:lnTo>
                <a:lnTo>
                  <a:pt x="1742" y="53"/>
                </a:lnTo>
                <a:lnTo>
                  <a:pt x="1745" y="52"/>
                </a:lnTo>
                <a:lnTo>
                  <a:pt x="1747" y="52"/>
                </a:lnTo>
                <a:close/>
                <a:moveTo>
                  <a:pt x="1283" y="0"/>
                </a:moveTo>
                <a:lnTo>
                  <a:pt x="1298" y="1"/>
                </a:lnTo>
                <a:lnTo>
                  <a:pt x="1311" y="4"/>
                </a:lnTo>
                <a:lnTo>
                  <a:pt x="1320" y="10"/>
                </a:lnTo>
                <a:lnTo>
                  <a:pt x="1327" y="18"/>
                </a:lnTo>
                <a:lnTo>
                  <a:pt x="1332" y="27"/>
                </a:lnTo>
                <a:lnTo>
                  <a:pt x="1335" y="39"/>
                </a:lnTo>
                <a:lnTo>
                  <a:pt x="1337" y="51"/>
                </a:lnTo>
                <a:lnTo>
                  <a:pt x="1338" y="64"/>
                </a:lnTo>
                <a:lnTo>
                  <a:pt x="1339" y="77"/>
                </a:lnTo>
                <a:lnTo>
                  <a:pt x="1339" y="91"/>
                </a:lnTo>
                <a:lnTo>
                  <a:pt x="1340" y="106"/>
                </a:lnTo>
                <a:lnTo>
                  <a:pt x="1341" y="120"/>
                </a:lnTo>
                <a:lnTo>
                  <a:pt x="1343" y="134"/>
                </a:lnTo>
                <a:lnTo>
                  <a:pt x="1346" y="147"/>
                </a:lnTo>
                <a:lnTo>
                  <a:pt x="1350" y="160"/>
                </a:lnTo>
                <a:lnTo>
                  <a:pt x="1357" y="172"/>
                </a:lnTo>
                <a:lnTo>
                  <a:pt x="1366" y="181"/>
                </a:lnTo>
                <a:lnTo>
                  <a:pt x="1377" y="190"/>
                </a:lnTo>
                <a:lnTo>
                  <a:pt x="1392" y="196"/>
                </a:lnTo>
                <a:lnTo>
                  <a:pt x="1410" y="200"/>
                </a:lnTo>
                <a:lnTo>
                  <a:pt x="1432" y="202"/>
                </a:lnTo>
                <a:lnTo>
                  <a:pt x="1436" y="199"/>
                </a:lnTo>
                <a:lnTo>
                  <a:pt x="1445" y="195"/>
                </a:lnTo>
                <a:lnTo>
                  <a:pt x="1458" y="189"/>
                </a:lnTo>
                <a:lnTo>
                  <a:pt x="1474" y="181"/>
                </a:lnTo>
                <a:lnTo>
                  <a:pt x="1494" y="172"/>
                </a:lnTo>
                <a:lnTo>
                  <a:pt x="1516" y="162"/>
                </a:lnTo>
                <a:lnTo>
                  <a:pt x="1539" y="150"/>
                </a:lnTo>
                <a:lnTo>
                  <a:pt x="1564" y="139"/>
                </a:lnTo>
                <a:lnTo>
                  <a:pt x="1590" y="127"/>
                </a:lnTo>
                <a:lnTo>
                  <a:pt x="1615" y="116"/>
                </a:lnTo>
                <a:lnTo>
                  <a:pt x="1640" y="104"/>
                </a:lnTo>
                <a:lnTo>
                  <a:pt x="1663" y="92"/>
                </a:lnTo>
                <a:lnTo>
                  <a:pt x="1686" y="82"/>
                </a:lnTo>
                <a:lnTo>
                  <a:pt x="1705" y="73"/>
                </a:lnTo>
                <a:lnTo>
                  <a:pt x="1721" y="65"/>
                </a:lnTo>
                <a:lnTo>
                  <a:pt x="1727" y="63"/>
                </a:lnTo>
                <a:lnTo>
                  <a:pt x="1725" y="64"/>
                </a:lnTo>
                <a:lnTo>
                  <a:pt x="1720" y="71"/>
                </a:lnTo>
                <a:lnTo>
                  <a:pt x="1717" y="80"/>
                </a:lnTo>
                <a:lnTo>
                  <a:pt x="1716" y="92"/>
                </a:lnTo>
                <a:lnTo>
                  <a:pt x="1718" y="107"/>
                </a:lnTo>
                <a:lnTo>
                  <a:pt x="1724" y="125"/>
                </a:lnTo>
                <a:lnTo>
                  <a:pt x="1735" y="146"/>
                </a:lnTo>
                <a:lnTo>
                  <a:pt x="1748" y="164"/>
                </a:lnTo>
                <a:lnTo>
                  <a:pt x="1762" y="177"/>
                </a:lnTo>
                <a:lnTo>
                  <a:pt x="1775" y="186"/>
                </a:lnTo>
                <a:lnTo>
                  <a:pt x="1787" y="192"/>
                </a:lnTo>
                <a:lnTo>
                  <a:pt x="1796" y="196"/>
                </a:lnTo>
                <a:lnTo>
                  <a:pt x="1802" y="197"/>
                </a:lnTo>
                <a:lnTo>
                  <a:pt x="1805" y="198"/>
                </a:lnTo>
                <a:lnTo>
                  <a:pt x="1802" y="199"/>
                </a:lnTo>
                <a:lnTo>
                  <a:pt x="1795" y="203"/>
                </a:lnTo>
                <a:lnTo>
                  <a:pt x="1784" y="208"/>
                </a:lnTo>
                <a:lnTo>
                  <a:pt x="1769" y="216"/>
                </a:lnTo>
                <a:lnTo>
                  <a:pt x="1751" y="226"/>
                </a:lnTo>
                <a:lnTo>
                  <a:pt x="1731" y="236"/>
                </a:lnTo>
                <a:lnTo>
                  <a:pt x="1710" y="247"/>
                </a:lnTo>
                <a:lnTo>
                  <a:pt x="1687" y="259"/>
                </a:lnTo>
                <a:lnTo>
                  <a:pt x="1663" y="271"/>
                </a:lnTo>
                <a:lnTo>
                  <a:pt x="1639" y="284"/>
                </a:lnTo>
                <a:lnTo>
                  <a:pt x="1617" y="295"/>
                </a:lnTo>
                <a:lnTo>
                  <a:pt x="1595" y="307"/>
                </a:lnTo>
                <a:lnTo>
                  <a:pt x="1574" y="317"/>
                </a:lnTo>
                <a:lnTo>
                  <a:pt x="1556" y="326"/>
                </a:lnTo>
                <a:lnTo>
                  <a:pt x="1541" y="334"/>
                </a:lnTo>
                <a:lnTo>
                  <a:pt x="1530" y="342"/>
                </a:lnTo>
                <a:lnTo>
                  <a:pt x="1522" y="346"/>
                </a:lnTo>
                <a:lnTo>
                  <a:pt x="1519" y="348"/>
                </a:lnTo>
                <a:lnTo>
                  <a:pt x="1509" y="370"/>
                </a:lnTo>
                <a:lnTo>
                  <a:pt x="1503" y="389"/>
                </a:lnTo>
                <a:lnTo>
                  <a:pt x="1500" y="409"/>
                </a:lnTo>
                <a:lnTo>
                  <a:pt x="1500" y="425"/>
                </a:lnTo>
                <a:lnTo>
                  <a:pt x="1503" y="441"/>
                </a:lnTo>
                <a:lnTo>
                  <a:pt x="1507" y="455"/>
                </a:lnTo>
                <a:lnTo>
                  <a:pt x="1514" y="468"/>
                </a:lnTo>
                <a:lnTo>
                  <a:pt x="1521" y="480"/>
                </a:lnTo>
                <a:lnTo>
                  <a:pt x="1530" y="491"/>
                </a:lnTo>
                <a:lnTo>
                  <a:pt x="1539" y="501"/>
                </a:lnTo>
                <a:lnTo>
                  <a:pt x="1549" y="511"/>
                </a:lnTo>
                <a:lnTo>
                  <a:pt x="1558" y="519"/>
                </a:lnTo>
                <a:lnTo>
                  <a:pt x="1567" y="529"/>
                </a:lnTo>
                <a:lnTo>
                  <a:pt x="1575" y="537"/>
                </a:lnTo>
                <a:lnTo>
                  <a:pt x="1582" y="545"/>
                </a:lnTo>
                <a:lnTo>
                  <a:pt x="1586" y="553"/>
                </a:lnTo>
                <a:lnTo>
                  <a:pt x="1589" y="561"/>
                </a:lnTo>
                <a:lnTo>
                  <a:pt x="1588" y="569"/>
                </a:lnTo>
                <a:lnTo>
                  <a:pt x="1585" y="578"/>
                </a:lnTo>
                <a:lnTo>
                  <a:pt x="1579" y="587"/>
                </a:lnTo>
                <a:lnTo>
                  <a:pt x="1567" y="597"/>
                </a:lnTo>
                <a:lnTo>
                  <a:pt x="1553" y="607"/>
                </a:lnTo>
                <a:lnTo>
                  <a:pt x="1534" y="618"/>
                </a:lnTo>
                <a:lnTo>
                  <a:pt x="1510" y="630"/>
                </a:lnTo>
                <a:lnTo>
                  <a:pt x="1479" y="643"/>
                </a:lnTo>
                <a:lnTo>
                  <a:pt x="1444" y="658"/>
                </a:lnTo>
                <a:lnTo>
                  <a:pt x="1434" y="662"/>
                </a:lnTo>
                <a:lnTo>
                  <a:pt x="1419" y="668"/>
                </a:lnTo>
                <a:lnTo>
                  <a:pt x="1399" y="676"/>
                </a:lnTo>
                <a:lnTo>
                  <a:pt x="1373" y="686"/>
                </a:lnTo>
                <a:lnTo>
                  <a:pt x="1345" y="698"/>
                </a:lnTo>
                <a:lnTo>
                  <a:pt x="1312" y="712"/>
                </a:lnTo>
                <a:lnTo>
                  <a:pt x="1275" y="726"/>
                </a:lnTo>
                <a:lnTo>
                  <a:pt x="1236" y="742"/>
                </a:lnTo>
                <a:lnTo>
                  <a:pt x="1192" y="758"/>
                </a:lnTo>
                <a:lnTo>
                  <a:pt x="1147" y="775"/>
                </a:lnTo>
                <a:lnTo>
                  <a:pt x="1098" y="793"/>
                </a:lnTo>
                <a:lnTo>
                  <a:pt x="1048" y="810"/>
                </a:lnTo>
                <a:lnTo>
                  <a:pt x="996" y="829"/>
                </a:lnTo>
                <a:lnTo>
                  <a:pt x="941" y="846"/>
                </a:lnTo>
                <a:lnTo>
                  <a:pt x="887" y="863"/>
                </a:lnTo>
                <a:lnTo>
                  <a:pt x="830" y="880"/>
                </a:lnTo>
                <a:lnTo>
                  <a:pt x="774" y="897"/>
                </a:lnTo>
                <a:lnTo>
                  <a:pt x="716" y="912"/>
                </a:lnTo>
                <a:lnTo>
                  <a:pt x="659" y="926"/>
                </a:lnTo>
                <a:lnTo>
                  <a:pt x="602" y="939"/>
                </a:lnTo>
                <a:lnTo>
                  <a:pt x="545" y="952"/>
                </a:lnTo>
                <a:lnTo>
                  <a:pt x="489" y="961"/>
                </a:lnTo>
                <a:lnTo>
                  <a:pt x="434" y="969"/>
                </a:lnTo>
                <a:lnTo>
                  <a:pt x="380" y="975"/>
                </a:lnTo>
                <a:lnTo>
                  <a:pt x="329" y="979"/>
                </a:lnTo>
                <a:lnTo>
                  <a:pt x="278" y="980"/>
                </a:lnTo>
                <a:lnTo>
                  <a:pt x="231" y="979"/>
                </a:lnTo>
                <a:lnTo>
                  <a:pt x="185" y="975"/>
                </a:lnTo>
                <a:lnTo>
                  <a:pt x="144" y="968"/>
                </a:lnTo>
                <a:lnTo>
                  <a:pt x="104" y="958"/>
                </a:lnTo>
                <a:lnTo>
                  <a:pt x="68" y="944"/>
                </a:lnTo>
                <a:lnTo>
                  <a:pt x="56" y="936"/>
                </a:lnTo>
                <a:lnTo>
                  <a:pt x="46" y="927"/>
                </a:lnTo>
                <a:lnTo>
                  <a:pt x="35" y="915"/>
                </a:lnTo>
                <a:lnTo>
                  <a:pt x="28" y="904"/>
                </a:lnTo>
                <a:lnTo>
                  <a:pt x="22" y="893"/>
                </a:lnTo>
                <a:lnTo>
                  <a:pt x="18" y="883"/>
                </a:lnTo>
                <a:lnTo>
                  <a:pt x="15" y="877"/>
                </a:lnTo>
                <a:lnTo>
                  <a:pt x="14" y="875"/>
                </a:lnTo>
                <a:lnTo>
                  <a:pt x="5" y="858"/>
                </a:lnTo>
                <a:lnTo>
                  <a:pt x="0" y="840"/>
                </a:lnTo>
                <a:lnTo>
                  <a:pt x="1" y="820"/>
                </a:lnTo>
                <a:lnTo>
                  <a:pt x="5" y="799"/>
                </a:lnTo>
                <a:lnTo>
                  <a:pt x="14" y="777"/>
                </a:lnTo>
                <a:lnTo>
                  <a:pt x="26" y="753"/>
                </a:lnTo>
                <a:lnTo>
                  <a:pt x="41" y="730"/>
                </a:lnTo>
                <a:lnTo>
                  <a:pt x="60" y="707"/>
                </a:lnTo>
                <a:lnTo>
                  <a:pt x="80" y="682"/>
                </a:lnTo>
                <a:lnTo>
                  <a:pt x="101" y="658"/>
                </a:lnTo>
                <a:lnTo>
                  <a:pt x="125" y="634"/>
                </a:lnTo>
                <a:lnTo>
                  <a:pt x="150" y="610"/>
                </a:lnTo>
                <a:lnTo>
                  <a:pt x="175" y="588"/>
                </a:lnTo>
                <a:lnTo>
                  <a:pt x="200" y="566"/>
                </a:lnTo>
                <a:lnTo>
                  <a:pt x="226" y="545"/>
                </a:lnTo>
                <a:lnTo>
                  <a:pt x="251" y="527"/>
                </a:lnTo>
                <a:lnTo>
                  <a:pt x="343" y="459"/>
                </a:lnTo>
                <a:lnTo>
                  <a:pt x="436" y="396"/>
                </a:lnTo>
                <a:lnTo>
                  <a:pt x="530" y="338"/>
                </a:lnTo>
                <a:lnTo>
                  <a:pt x="627" y="285"/>
                </a:lnTo>
                <a:lnTo>
                  <a:pt x="728" y="234"/>
                </a:lnTo>
                <a:lnTo>
                  <a:pt x="795" y="200"/>
                </a:lnTo>
                <a:lnTo>
                  <a:pt x="865" y="167"/>
                </a:lnTo>
                <a:lnTo>
                  <a:pt x="935" y="132"/>
                </a:lnTo>
                <a:lnTo>
                  <a:pt x="1006" y="99"/>
                </a:lnTo>
                <a:lnTo>
                  <a:pt x="1077" y="67"/>
                </a:lnTo>
                <a:lnTo>
                  <a:pt x="1147" y="39"/>
                </a:lnTo>
                <a:lnTo>
                  <a:pt x="1215" y="14"/>
                </a:lnTo>
                <a:lnTo>
                  <a:pt x="1242" y="6"/>
                </a:lnTo>
                <a:lnTo>
                  <a:pt x="1264" y="1"/>
                </a:lnTo>
                <a:lnTo>
                  <a:pt x="1283" y="0"/>
                </a:lnTo>
                <a:close/>
              </a:path>
            </a:pathLst>
          </a:custGeom>
          <a:solidFill>
            <a:srgbClr val="859F9C"/>
          </a:solidFill>
          <a:ln w="0">
            <a:solidFill>
              <a:srgbClr val="859F9C"/>
            </a:solidFill>
            <a:prstDash val="solid"/>
            <a:round/>
            <a:headEnd/>
            <a:tailEnd/>
          </a:ln>
        </xdr:spPr>
      </xdr:sp>
      <xdr:sp macro="" textlink="">
        <xdr:nvSpPr>
          <xdr:cNvPr id="90" name="Freeform 6"/>
          <xdr:cNvSpPr>
            <a:spLocks/>
          </xdr:cNvSpPr>
        </xdr:nvSpPr>
        <xdr:spPr bwMode="auto">
          <a:xfrm>
            <a:off x="1285501" y="591276"/>
            <a:ext cx="333001" cy="170894"/>
          </a:xfrm>
          <a:custGeom>
            <a:avLst/>
            <a:gdLst>
              <a:gd name="T0" fmla="*/ 1587 w 1665"/>
              <a:gd name="T1" fmla="*/ 2 h 821"/>
              <a:gd name="T2" fmla="*/ 1615 w 1665"/>
              <a:gd name="T3" fmla="*/ 12 h 821"/>
              <a:gd name="T4" fmla="*/ 1636 w 1665"/>
              <a:gd name="T5" fmla="*/ 30 h 821"/>
              <a:gd name="T6" fmla="*/ 1652 w 1665"/>
              <a:gd name="T7" fmla="*/ 54 h 821"/>
              <a:gd name="T8" fmla="*/ 1664 w 1665"/>
              <a:gd name="T9" fmla="*/ 87 h 821"/>
              <a:gd name="T10" fmla="*/ 1661 w 1665"/>
              <a:gd name="T11" fmla="*/ 125 h 821"/>
              <a:gd name="T12" fmla="*/ 1642 w 1665"/>
              <a:gd name="T13" fmla="*/ 160 h 821"/>
              <a:gd name="T14" fmla="*/ 1615 w 1665"/>
              <a:gd name="T15" fmla="*/ 188 h 821"/>
              <a:gd name="T16" fmla="*/ 1587 w 1665"/>
              <a:gd name="T17" fmla="*/ 210 h 821"/>
              <a:gd name="T18" fmla="*/ 1564 w 1665"/>
              <a:gd name="T19" fmla="*/ 225 h 821"/>
              <a:gd name="T20" fmla="*/ 1555 w 1665"/>
              <a:gd name="T21" fmla="*/ 230 h 821"/>
              <a:gd name="T22" fmla="*/ 27 w 1665"/>
              <a:gd name="T23" fmla="*/ 821 h 821"/>
              <a:gd name="T24" fmla="*/ 115 w 1665"/>
              <a:gd name="T25" fmla="*/ 656 h 821"/>
              <a:gd name="T26" fmla="*/ 125 w 1665"/>
              <a:gd name="T27" fmla="*/ 651 h 821"/>
              <a:gd name="T28" fmla="*/ 156 w 1665"/>
              <a:gd name="T29" fmla="*/ 636 h 821"/>
              <a:gd name="T30" fmla="*/ 203 w 1665"/>
              <a:gd name="T31" fmla="*/ 613 h 821"/>
              <a:gd name="T32" fmla="*/ 265 w 1665"/>
              <a:gd name="T33" fmla="*/ 584 h 821"/>
              <a:gd name="T34" fmla="*/ 341 w 1665"/>
              <a:gd name="T35" fmla="*/ 548 h 821"/>
              <a:gd name="T36" fmla="*/ 426 w 1665"/>
              <a:gd name="T37" fmla="*/ 506 h 821"/>
              <a:gd name="T38" fmla="*/ 521 w 1665"/>
              <a:gd name="T39" fmla="*/ 462 h 821"/>
              <a:gd name="T40" fmla="*/ 621 w 1665"/>
              <a:gd name="T41" fmla="*/ 414 h 821"/>
              <a:gd name="T42" fmla="*/ 725 w 1665"/>
              <a:gd name="T43" fmla="*/ 364 h 821"/>
              <a:gd name="T44" fmla="*/ 831 w 1665"/>
              <a:gd name="T45" fmla="*/ 314 h 821"/>
              <a:gd name="T46" fmla="*/ 936 w 1665"/>
              <a:gd name="T47" fmla="*/ 264 h 821"/>
              <a:gd name="T48" fmla="*/ 1039 w 1665"/>
              <a:gd name="T49" fmla="*/ 216 h 821"/>
              <a:gd name="T50" fmla="*/ 1137 w 1665"/>
              <a:gd name="T51" fmla="*/ 171 h 821"/>
              <a:gd name="T52" fmla="*/ 1227 w 1665"/>
              <a:gd name="T53" fmla="*/ 129 h 821"/>
              <a:gd name="T54" fmla="*/ 1309 w 1665"/>
              <a:gd name="T55" fmla="*/ 91 h 821"/>
              <a:gd name="T56" fmla="*/ 1377 w 1665"/>
              <a:gd name="T57" fmla="*/ 61 h 821"/>
              <a:gd name="T58" fmla="*/ 1433 w 1665"/>
              <a:gd name="T59" fmla="*/ 37 h 821"/>
              <a:gd name="T60" fmla="*/ 1472 w 1665"/>
              <a:gd name="T61" fmla="*/ 20 h 821"/>
              <a:gd name="T62" fmla="*/ 1527 w 1665"/>
              <a:gd name="T63" fmla="*/ 5 h 821"/>
              <a:gd name="T64" fmla="*/ 1569 w 1665"/>
              <a:gd name="T65" fmla="*/ 0 h 82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1665" h="821">
                <a:moveTo>
                  <a:pt x="1569" y="0"/>
                </a:moveTo>
                <a:lnTo>
                  <a:pt x="1587" y="2"/>
                </a:lnTo>
                <a:lnTo>
                  <a:pt x="1602" y="6"/>
                </a:lnTo>
                <a:lnTo>
                  <a:pt x="1615" y="12"/>
                </a:lnTo>
                <a:lnTo>
                  <a:pt x="1627" y="20"/>
                </a:lnTo>
                <a:lnTo>
                  <a:pt x="1636" y="30"/>
                </a:lnTo>
                <a:lnTo>
                  <a:pt x="1645" y="42"/>
                </a:lnTo>
                <a:lnTo>
                  <a:pt x="1652" y="54"/>
                </a:lnTo>
                <a:lnTo>
                  <a:pt x="1658" y="67"/>
                </a:lnTo>
                <a:lnTo>
                  <a:pt x="1664" y="87"/>
                </a:lnTo>
                <a:lnTo>
                  <a:pt x="1665" y="107"/>
                </a:lnTo>
                <a:lnTo>
                  <a:pt x="1661" y="125"/>
                </a:lnTo>
                <a:lnTo>
                  <a:pt x="1653" y="142"/>
                </a:lnTo>
                <a:lnTo>
                  <a:pt x="1642" y="160"/>
                </a:lnTo>
                <a:lnTo>
                  <a:pt x="1629" y="175"/>
                </a:lnTo>
                <a:lnTo>
                  <a:pt x="1615" y="188"/>
                </a:lnTo>
                <a:lnTo>
                  <a:pt x="1600" y="200"/>
                </a:lnTo>
                <a:lnTo>
                  <a:pt x="1587" y="210"/>
                </a:lnTo>
                <a:lnTo>
                  <a:pt x="1574" y="219"/>
                </a:lnTo>
                <a:lnTo>
                  <a:pt x="1564" y="225"/>
                </a:lnTo>
                <a:lnTo>
                  <a:pt x="1557" y="229"/>
                </a:lnTo>
                <a:lnTo>
                  <a:pt x="1555" y="230"/>
                </a:lnTo>
                <a:lnTo>
                  <a:pt x="177" y="805"/>
                </a:lnTo>
                <a:lnTo>
                  <a:pt x="27" y="821"/>
                </a:lnTo>
                <a:lnTo>
                  <a:pt x="0" y="772"/>
                </a:lnTo>
                <a:lnTo>
                  <a:pt x="115" y="656"/>
                </a:lnTo>
                <a:lnTo>
                  <a:pt x="118" y="655"/>
                </a:lnTo>
                <a:lnTo>
                  <a:pt x="125" y="651"/>
                </a:lnTo>
                <a:lnTo>
                  <a:pt x="139" y="645"/>
                </a:lnTo>
                <a:lnTo>
                  <a:pt x="156" y="636"/>
                </a:lnTo>
                <a:lnTo>
                  <a:pt x="177" y="626"/>
                </a:lnTo>
                <a:lnTo>
                  <a:pt x="203" y="613"/>
                </a:lnTo>
                <a:lnTo>
                  <a:pt x="233" y="600"/>
                </a:lnTo>
                <a:lnTo>
                  <a:pt x="265" y="584"/>
                </a:lnTo>
                <a:lnTo>
                  <a:pt x="301" y="566"/>
                </a:lnTo>
                <a:lnTo>
                  <a:pt x="341" y="548"/>
                </a:lnTo>
                <a:lnTo>
                  <a:pt x="382" y="528"/>
                </a:lnTo>
                <a:lnTo>
                  <a:pt x="426" y="506"/>
                </a:lnTo>
                <a:lnTo>
                  <a:pt x="472" y="484"/>
                </a:lnTo>
                <a:lnTo>
                  <a:pt x="521" y="462"/>
                </a:lnTo>
                <a:lnTo>
                  <a:pt x="570" y="438"/>
                </a:lnTo>
                <a:lnTo>
                  <a:pt x="621" y="414"/>
                </a:lnTo>
                <a:lnTo>
                  <a:pt x="672" y="389"/>
                </a:lnTo>
                <a:lnTo>
                  <a:pt x="725" y="364"/>
                </a:lnTo>
                <a:lnTo>
                  <a:pt x="778" y="340"/>
                </a:lnTo>
                <a:lnTo>
                  <a:pt x="831" y="314"/>
                </a:lnTo>
                <a:lnTo>
                  <a:pt x="884" y="289"/>
                </a:lnTo>
                <a:lnTo>
                  <a:pt x="936" y="264"/>
                </a:lnTo>
                <a:lnTo>
                  <a:pt x="988" y="240"/>
                </a:lnTo>
                <a:lnTo>
                  <a:pt x="1039" y="216"/>
                </a:lnTo>
                <a:lnTo>
                  <a:pt x="1088" y="193"/>
                </a:lnTo>
                <a:lnTo>
                  <a:pt x="1137" y="171"/>
                </a:lnTo>
                <a:lnTo>
                  <a:pt x="1183" y="149"/>
                </a:lnTo>
                <a:lnTo>
                  <a:pt x="1227" y="129"/>
                </a:lnTo>
                <a:lnTo>
                  <a:pt x="1269" y="110"/>
                </a:lnTo>
                <a:lnTo>
                  <a:pt x="1309" y="91"/>
                </a:lnTo>
                <a:lnTo>
                  <a:pt x="1344" y="75"/>
                </a:lnTo>
                <a:lnTo>
                  <a:pt x="1377" y="61"/>
                </a:lnTo>
                <a:lnTo>
                  <a:pt x="1408" y="48"/>
                </a:lnTo>
                <a:lnTo>
                  <a:pt x="1433" y="37"/>
                </a:lnTo>
                <a:lnTo>
                  <a:pt x="1455" y="27"/>
                </a:lnTo>
                <a:lnTo>
                  <a:pt x="1472" y="20"/>
                </a:lnTo>
                <a:lnTo>
                  <a:pt x="1502" y="11"/>
                </a:lnTo>
                <a:lnTo>
                  <a:pt x="1527" y="5"/>
                </a:lnTo>
                <a:lnTo>
                  <a:pt x="1549" y="1"/>
                </a:lnTo>
                <a:lnTo>
                  <a:pt x="1569" y="0"/>
                </a:lnTo>
                <a:close/>
              </a:path>
            </a:pathLst>
          </a:custGeom>
          <a:solidFill>
            <a:schemeClr val="accent4"/>
          </a:solidFill>
          <a:ln w="0">
            <a:solidFill>
              <a:srgbClr val="2590AA"/>
            </a:solidFill>
            <a:prstDash val="solid"/>
            <a:round/>
            <a:headEnd/>
            <a:tailEnd/>
          </a:ln>
        </xdr:spPr>
      </xdr:sp>
      <xdr:sp macro="" textlink="">
        <xdr:nvSpPr>
          <xdr:cNvPr id="91" name="Freeform 7"/>
          <xdr:cNvSpPr>
            <a:spLocks/>
          </xdr:cNvSpPr>
        </xdr:nvSpPr>
        <xdr:spPr bwMode="auto">
          <a:xfrm>
            <a:off x="1190358" y="724193"/>
            <a:ext cx="123686" cy="75953"/>
          </a:xfrm>
          <a:custGeom>
            <a:avLst/>
            <a:gdLst>
              <a:gd name="T0" fmla="*/ 577 w 653"/>
              <a:gd name="T1" fmla="*/ 0 h 359"/>
              <a:gd name="T2" fmla="*/ 508 w 653"/>
              <a:gd name="T3" fmla="*/ 118 h 359"/>
              <a:gd name="T4" fmla="*/ 653 w 653"/>
              <a:gd name="T5" fmla="*/ 138 h 359"/>
              <a:gd name="T6" fmla="*/ 367 w 653"/>
              <a:gd name="T7" fmla="*/ 288 h 359"/>
              <a:gd name="T8" fmla="*/ 365 w 653"/>
              <a:gd name="T9" fmla="*/ 289 h 359"/>
              <a:gd name="T10" fmla="*/ 359 w 653"/>
              <a:gd name="T11" fmla="*/ 291 h 359"/>
              <a:gd name="T12" fmla="*/ 348 w 653"/>
              <a:gd name="T13" fmla="*/ 295 h 359"/>
              <a:gd name="T14" fmla="*/ 333 w 653"/>
              <a:gd name="T15" fmla="*/ 300 h 359"/>
              <a:gd name="T16" fmla="*/ 316 w 653"/>
              <a:gd name="T17" fmla="*/ 305 h 359"/>
              <a:gd name="T18" fmla="*/ 297 w 653"/>
              <a:gd name="T19" fmla="*/ 311 h 359"/>
              <a:gd name="T20" fmla="*/ 275 w 653"/>
              <a:gd name="T21" fmla="*/ 318 h 359"/>
              <a:gd name="T22" fmla="*/ 252 w 653"/>
              <a:gd name="T23" fmla="*/ 325 h 359"/>
              <a:gd name="T24" fmla="*/ 227 w 653"/>
              <a:gd name="T25" fmla="*/ 331 h 359"/>
              <a:gd name="T26" fmla="*/ 202 w 653"/>
              <a:gd name="T27" fmla="*/ 338 h 359"/>
              <a:gd name="T28" fmla="*/ 176 w 653"/>
              <a:gd name="T29" fmla="*/ 345 h 359"/>
              <a:gd name="T30" fmla="*/ 150 w 653"/>
              <a:gd name="T31" fmla="*/ 350 h 359"/>
              <a:gd name="T32" fmla="*/ 125 w 653"/>
              <a:gd name="T33" fmla="*/ 354 h 359"/>
              <a:gd name="T34" fmla="*/ 102 w 653"/>
              <a:gd name="T35" fmla="*/ 357 h 359"/>
              <a:gd name="T36" fmla="*/ 79 w 653"/>
              <a:gd name="T37" fmla="*/ 359 h 359"/>
              <a:gd name="T38" fmla="*/ 58 w 653"/>
              <a:gd name="T39" fmla="*/ 359 h 359"/>
              <a:gd name="T40" fmla="*/ 40 w 653"/>
              <a:gd name="T41" fmla="*/ 357 h 359"/>
              <a:gd name="T42" fmla="*/ 25 w 653"/>
              <a:gd name="T43" fmla="*/ 353 h 359"/>
              <a:gd name="T44" fmla="*/ 13 w 653"/>
              <a:gd name="T45" fmla="*/ 346 h 359"/>
              <a:gd name="T46" fmla="*/ 4 w 653"/>
              <a:gd name="T47" fmla="*/ 337 h 359"/>
              <a:gd name="T48" fmla="*/ 0 w 653"/>
              <a:gd name="T49" fmla="*/ 325 h 359"/>
              <a:gd name="T50" fmla="*/ 1 w 653"/>
              <a:gd name="T51" fmla="*/ 318 h 359"/>
              <a:gd name="T52" fmla="*/ 8 w 653"/>
              <a:gd name="T53" fmla="*/ 309 h 359"/>
              <a:gd name="T54" fmla="*/ 18 w 653"/>
              <a:gd name="T55" fmla="*/ 299 h 359"/>
              <a:gd name="T56" fmla="*/ 32 w 653"/>
              <a:gd name="T57" fmla="*/ 287 h 359"/>
              <a:gd name="T58" fmla="*/ 50 w 653"/>
              <a:gd name="T59" fmla="*/ 274 h 359"/>
              <a:gd name="T60" fmla="*/ 70 w 653"/>
              <a:gd name="T61" fmla="*/ 261 h 359"/>
              <a:gd name="T62" fmla="*/ 91 w 653"/>
              <a:gd name="T63" fmla="*/ 247 h 359"/>
              <a:gd name="T64" fmla="*/ 114 w 653"/>
              <a:gd name="T65" fmla="*/ 233 h 359"/>
              <a:gd name="T66" fmla="*/ 137 w 653"/>
              <a:gd name="T67" fmla="*/ 220 h 359"/>
              <a:gd name="T68" fmla="*/ 161 w 653"/>
              <a:gd name="T69" fmla="*/ 206 h 359"/>
              <a:gd name="T70" fmla="*/ 184 w 653"/>
              <a:gd name="T71" fmla="*/ 193 h 359"/>
              <a:gd name="T72" fmla="*/ 206 w 653"/>
              <a:gd name="T73" fmla="*/ 181 h 359"/>
              <a:gd name="T74" fmla="*/ 226 w 653"/>
              <a:gd name="T75" fmla="*/ 171 h 359"/>
              <a:gd name="T76" fmla="*/ 243 w 653"/>
              <a:gd name="T77" fmla="*/ 161 h 359"/>
              <a:gd name="T78" fmla="*/ 259 w 653"/>
              <a:gd name="T79" fmla="*/ 153 h 359"/>
              <a:gd name="T80" fmla="*/ 270 w 653"/>
              <a:gd name="T81" fmla="*/ 147 h 359"/>
              <a:gd name="T82" fmla="*/ 277 w 653"/>
              <a:gd name="T83" fmla="*/ 143 h 359"/>
              <a:gd name="T84" fmla="*/ 280 w 653"/>
              <a:gd name="T85" fmla="*/ 142 h 359"/>
              <a:gd name="T86" fmla="*/ 577 w 653"/>
              <a:gd name="T87" fmla="*/ 0 h 3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</a:cxnLst>
            <a:rect l="0" t="0" r="r" b="b"/>
            <a:pathLst>
              <a:path w="653" h="359">
                <a:moveTo>
                  <a:pt x="577" y="0"/>
                </a:moveTo>
                <a:lnTo>
                  <a:pt x="508" y="118"/>
                </a:lnTo>
                <a:lnTo>
                  <a:pt x="653" y="138"/>
                </a:lnTo>
                <a:lnTo>
                  <a:pt x="367" y="288"/>
                </a:lnTo>
                <a:lnTo>
                  <a:pt x="365" y="289"/>
                </a:lnTo>
                <a:lnTo>
                  <a:pt x="359" y="291"/>
                </a:lnTo>
                <a:lnTo>
                  <a:pt x="348" y="295"/>
                </a:lnTo>
                <a:lnTo>
                  <a:pt x="333" y="300"/>
                </a:lnTo>
                <a:lnTo>
                  <a:pt x="316" y="305"/>
                </a:lnTo>
                <a:lnTo>
                  <a:pt x="297" y="311"/>
                </a:lnTo>
                <a:lnTo>
                  <a:pt x="275" y="318"/>
                </a:lnTo>
                <a:lnTo>
                  <a:pt x="252" y="325"/>
                </a:lnTo>
                <a:lnTo>
                  <a:pt x="227" y="331"/>
                </a:lnTo>
                <a:lnTo>
                  <a:pt x="202" y="338"/>
                </a:lnTo>
                <a:lnTo>
                  <a:pt x="176" y="345"/>
                </a:lnTo>
                <a:lnTo>
                  <a:pt x="150" y="350"/>
                </a:lnTo>
                <a:lnTo>
                  <a:pt x="125" y="354"/>
                </a:lnTo>
                <a:lnTo>
                  <a:pt x="102" y="357"/>
                </a:lnTo>
                <a:lnTo>
                  <a:pt x="79" y="359"/>
                </a:lnTo>
                <a:lnTo>
                  <a:pt x="58" y="359"/>
                </a:lnTo>
                <a:lnTo>
                  <a:pt x="40" y="357"/>
                </a:lnTo>
                <a:lnTo>
                  <a:pt x="25" y="353"/>
                </a:lnTo>
                <a:lnTo>
                  <a:pt x="13" y="346"/>
                </a:lnTo>
                <a:lnTo>
                  <a:pt x="4" y="337"/>
                </a:lnTo>
                <a:lnTo>
                  <a:pt x="0" y="325"/>
                </a:lnTo>
                <a:lnTo>
                  <a:pt x="1" y="318"/>
                </a:lnTo>
                <a:lnTo>
                  <a:pt x="8" y="309"/>
                </a:lnTo>
                <a:lnTo>
                  <a:pt x="18" y="299"/>
                </a:lnTo>
                <a:lnTo>
                  <a:pt x="32" y="287"/>
                </a:lnTo>
                <a:lnTo>
                  <a:pt x="50" y="274"/>
                </a:lnTo>
                <a:lnTo>
                  <a:pt x="70" y="261"/>
                </a:lnTo>
                <a:lnTo>
                  <a:pt x="91" y="247"/>
                </a:lnTo>
                <a:lnTo>
                  <a:pt x="114" y="233"/>
                </a:lnTo>
                <a:lnTo>
                  <a:pt x="137" y="220"/>
                </a:lnTo>
                <a:lnTo>
                  <a:pt x="161" y="206"/>
                </a:lnTo>
                <a:lnTo>
                  <a:pt x="184" y="193"/>
                </a:lnTo>
                <a:lnTo>
                  <a:pt x="206" y="181"/>
                </a:lnTo>
                <a:lnTo>
                  <a:pt x="226" y="171"/>
                </a:lnTo>
                <a:lnTo>
                  <a:pt x="243" y="161"/>
                </a:lnTo>
                <a:lnTo>
                  <a:pt x="259" y="153"/>
                </a:lnTo>
                <a:lnTo>
                  <a:pt x="270" y="147"/>
                </a:lnTo>
                <a:lnTo>
                  <a:pt x="277" y="143"/>
                </a:lnTo>
                <a:lnTo>
                  <a:pt x="280" y="142"/>
                </a:lnTo>
                <a:lnTo>
                  <a:pt x="577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  <xdr:sp macro="" textlink="">
        <xdr:nvSpPr>
          <xdr:cNvPr id="92" name="Freeform 8"/>
          <xdr:cNvSpPr>
            <a:spLocks/>
          </xdr:cNvSpPr>
        </xdr:nvSpPr>
        <xdr:spPr bwMode="auto">
          <a:xfrm>
            <a:off x="971529" y="752676"/>
            <a:ext cx="275915" cy="142411"/>
          </a:xfrm>
          <a:custGeom>
            <a:avLst/>
            <a:gdLst>
              <a:gd name="T0" fmla="*/ 1093 w 1328"/>
              <a:gd name="T1" fmla="*/ 0 h 709"/>
              <a:gd name="T2" fmla="*/ 1116 w 1328"/>
              <a:gd name="T3" fmla="*/ 13 h 709"/>
              <a:gd name="T4" fmla="*/ 1118 w 1328"/>
              <a:gd name="T5" fmla="*/ 30 h 709"/>
              <a:gd name="T6" fmla="*/ 1103 w 1328"/>
              <a:gd name="T7" fmla="*/ 57 h 709"/>
              <a:gd name="T8" fmla="*/ 1080 w 1328"/>
              <a:gd name="T9" fmla="*/ 88 h 709"/>
              <a:gd name="T10" fmla="*/ 1049 w 1328"/>
              <a:gd name="T11" fmla="*/ 124 h 709"/>
              <a:gd name="T12" fmla="*/ 1016 w 1328"/>
              <a:gd name="T13" fmla="*/ 161 h 709"/>
              <a:gd name="T14" fmla="*/ 985 w 1328"/>
              <a:gd name="T15" fmla="*/ 199 h 709"/>
              <a:gd name="T16" fmla="*/ 960 w 1328"/>
              <a:gd name="T17" fmla="*/ 233 h 709"/>
              <a:gd name="T18" fmla="*/ 945 w 1328"/>
              <a:gd name="T19" fmla="*/ 264 h 709"/>
              <a:gd name="T20" fmla="*/ 944 w 1328"/>
              <a:gd name="T21" fmla="*/ 288 h 709"/>
              <a:gd name="T22" fmla="*/ 962 w 1328"/>
              <a:gd name="T23" fmla="*/ 304 h 709"/>
              <a:gd name="T24" fmla="*/ 998 w 1328"/>
              <a:gd name="T25" fmla="*/ 313 h 709"/>
              <a:gd name="T26" fmla="*/ 1048 w 1328"/>
              <a:gd name="T27" fmla="*/ 318 h 709"/>
              <a:gd name="T28" fmla="*/ 1106 w 1328"/>
              <a:gd name="T29" fmla="*/ 319 h 709"/>
              <a:gd name="T30" fmla="*/ 1167 w 1328"/>
              <a:gd name="T31" fmla="*/ 317 h 709"/>
              <a:gd name="T32" fmla="*/ 1228 w 1328"/>
              <a:gd name="T33" fmla="*/ 314 h 709"/>
              <a:gd name="T34" fmla="*/ 1279 w 1328"/>
              <a:gd name="T35" fmla="*/ 312 h 709"/>
              <a:gd name="T36" fmla="*/ 1310 w 1328"/>
              <a:gd name="T37" fmla="*/ 317 h 709"/>
              <a:gd name="T38" fmla="*/ 1325 w 1328"/>
              <a:gd name="T39" fmla="*/ 330 h 709"/>
              <a:gd name="T40" fmla="*/ 1328 w 1328"/>
              <a:gd name="T41" fmla="*/ 346 h 709"/>
              <a:gd name="T42" fmla="*/ 1323 w 1328"/>
              <a:gd name="T43" fmla="*/ 366 h 709"/>
              <a:gd name="T44" fmla="*/ 1314 w 1328"/>
              <a:gd name="T45" fmla="*/ 384 h 709"/>
              <a:gd name="T46" fmla="*/ 1304 w 1328"/>
              <a:gd name="T47" fmla="*/ 399 h 709"/>
              <a:gd name="T48" fmla="*/ 1297 w 1328"/>
              <a:gd name="T49" fmla="*/ 408 h 709"/>
              <a:gd name="T50" fmla="*/ 1274 w 1328"/>
              <a:gd name="T51" fmla="*/ 418 h 709"/>
              <a:gd name="T52" fmla="*/ 1234 w 1328"/>
              <a:gd name="T53" fmla="*/ 435 h 709"/>
              <a:gd name="T54" fmla="*/ 1178 w 1328"/>
              <a:gd name="T55" fmla="*/ 455 h 709"/>
              <a:gd name="T56" fmla="*/ 1110 w 1328"/>
              <a:gd name="T57" fmla="*/ 479 h 709"/>
              <a:gd name="T58" fmla="*/ 1030 w 1328"/>
              <a:gd name="T59" fmla="*/ 506 h 709"/>
              <a:gd name="T60" fmla="*/ 941 w 1328"/>
              <a:gd name="T61" fmla="*/ 534 h 709"/>
              <a:gd name="T62" fmla="*/ 846 w 1328"/>
              <a:gd name="T63" fmla="*/ 563 h 709"/>
              <a:gd name="T64" fmla="*/ 745 w 1328"/>
              <a:gd name="T65" fmla="*/ 592 h 709"/>
              <a:gd name="T66" fmla="*/ 643 w 1328"/>
              <a:gd name="T67" fmla="*/ 620 h 709"/>
              <a:gd name="T68" fmla="*/ 542 w 1328"/>
              <a:gd name="T69" fmla="*/ 645 h 709"/>
              <a:gd name="T70" fmla="*/ 442 w 1328"/>
              <a:gd name="T71" fmla="*/ 669 h 709"/>
              <a:gd name="T72" fmla="*/ 348 w 1328"/>
              <a:gd name="T73" fmla="*/ 687 h 709"/>
              <a:gd name="T74" fmla="*/ 260 w 1328"/>
              <a:gd name="T75" fmla="*/ 700 h 709"/>
              <a:gd name="T76" fmla="*/ 181 w 1328"/>
              <a:gd name="T77" fmla="*/ 708 h 709"/>
              <a:gd name="T78" fmla="*/ 113 w 1328"/>
              <a:gd name="T79" fmla="*/ 709 h 709"/>
              <a:gd name="T80" fmla="*/ 60 w 1328"/>
              <a:gd name="T81" fmla="*/ 702 h 709"/>
              <a:gd name="T82" fmla="*/ 22 w 1328"/>
              <a:gd name="T83" fmla="*/ 687 h 709"/>
              <a:gd name="T84" fmla="*/ 2 w 1328"/>
              <a:gd name="T85" fmla="*/ 661 h 709"/>
              <a:gd name="T86" fmla="*/ 3 w 1328"/>
              <a:gd name="T87" fmla="*/ 628 h 709"/>
              <a:gd name="T88" fmla="*/ 23 w 1328"/>
              <a:gd name="T89" fmla="*/ 591 h 709"/>
              <a:gd name="T90" fmla="*/ 56 w 1328"/>
              <a:gd name="T91" fmla="*/ 554 h 709"/>
              <a:gd name="T92" fmla="*/ 94 w 1328"/>
              <a:gd name="T93" fmla="*/ 516 h 709"/>
              <a:gd name="T94" fmla="*/ 133 w 1328"/>
              <a:gd name="T95" fmla="*/ 481 h 709"/>
              <a:gd name="T96" fmla="*/ 189 w 1328"/>
              <a:gd name="T97" fmla="*/ 429 h 709"/>
              <a:gd name="T98" fmla="*/ 280 w 1328"/>
              <a:gd name="T99" fmla="*/ 358 h 709"/>
              <a:gd name="T100" fmla="*/ 379 w 1328"/>
              <a:gd name="T101" fmla="*/ 295 h 709"/>
              <a:gd name="T102" fmla="*/ 484 w 1328"/>
              <a:gd name="T103" fmla="*/ 238 h 709"/>
              <a:gd name="T104" fmla="*/ 589 w 1328"/>
              <a:gd name="T105" fmla="*/ 189 h 709"/>
              <a:gd name="T106" fmla="*/ 690 w 1328"/>
              <a:gd name="T107" fmla="*/ 146 h 709"/>
              <a:gd name="T108" fmla="*/ 784 w 1328"/>
              <a:gd name="T109" fmla="*/ 109 h 709"/>
              <a:gd name="T110" fmla="*/ 866 w 1328"/>
              <a:gd name="T111" fmla="*/ 80 h 709"/>
              <a:gd name="T112" fmla="*/ 932 w 1328"/>
              <a:gd name="T113" fmla="*/ 57 h 709"/>
              <a:gd name="T114" fmla="*/ 978 w 1328"/>
              <a:gd name="T115" fmla="*/ 39 h 709"/>
              <a:gd name="T116" fmla="*/ 995 w 1328"/>
              <a:gd name="T117" fmla="*/ 32 h 709"/>
              <a:gd name="T118" fmla="*/ 1010 w 1328"/>
              <a:gd name="T119" fmla="*/ 23 h 709"/>
              <a:gd name="T120" fmla="*/ 1035 w 1328"/>
              <a:gd name="T121" fmla="*/ 11 h 709"/>
              <a:gd name="T122" fmla="*/ 1065 w 1328"/>
              <a:gd name="T123" fmla="*/ 2 h 70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  <a:cxn ang="0">
                <a:pos x="T118" y="T119"/>
              </a:cxn>
              <a:cxn ang="0">
                <a:pos x="T120" y="T121"/>
              </a:cxn>
              <a:cxn ang="0">
                <a:pos x="T122" y="T123"/>
              </a:cxn>
            </a:cxnLst>
            <a:rect l="0" t="0" r="r" b="b"/>
            <a:pathLst>
              <a:path w="1328" h="709">
                <a:moveTo>
                  <a:pt x="1079" y="0"/>
                </a:moveTo>
                <a:lnTo>
                  <a:pt x="1093" y="0"/>
                </a:lnTo>
                <a:lnTo>
                  <a:pt x="1105" y="4"/>
                </a:lnTo>
                <a:lnTo>
                  <a:pt x="1116" y="13"/>
                </a:lnTo>
                <a:lnTo>
                  <a:pt x="1119" y="20"/>
                </a:lnTo>
                <a:lnTo>
                  <a:pt x="1118" y="30"/>
                </a:lnTo>
                <a:lnTo>
                  <a:pt x="1113" y="42"/>
                </a:lnTo>
                <a:lnTo>
                  <a:pt x="1103" y="57"/>
                </a:lnTo>
                <a:lnTo>
                  <a:pt x="1093" y="72"/>
                </a:lnTo>
                <a:lnTo>
                  <a:pt x="1080" y="88"/>
                </a:lnTo>
                <a:lnTo>
                  <a:pt x="1065" y="105"/>
                </a:lnTo>
                <a:lnTo>
                  <a:pt x="1049" y="124"/>
                </a:lnTo>
                <a:lnTo>
                  <a:pt x="1033" y="142"/>
                </a:lnTo>
                <a:lnTo>
                  <a:pt x="1016" y="161"/>
                </a:lnTo>
                <a:lnTo>
                  <a:pt x="1000" y="181"/>
                </a:lnTo>
                <a:lnTo>
                  <a:pt x="985" y="199"/>
                </a:lnTo>
                <a:lnTo>
                  <a:pt x="972" y="216"/>
                </a:lnTo>
                <a:lnTo>
                  <a:pt x="960" y="233"/>
                </a:lnTo>
                <a:lnTo>
                  <a:pt x="951" y="250"/>
                </a:lnTo>
                <a:lnTo>
                  <a:pt x="945" y="264"/>
                </a:lnTo>
                <a:lnTo>
                  <a:pt x="943" y="277"/>
                </a:lnTo>
                <a:lnTo>
                  <a:pt x="944" y="288"/>
                </a:lnTo>
                <a:lnTo>
                  <a:pt x="951" y="296"/>
                </a:lnTo>
                <a:lnTo>
                  <a:pt x="962" y="304"/>
                </a:lnTo>
                <a:lnTo>
                  <a:pt x="978" y="309"/>
                </a:lnTo>
                <a:lnTo>
                  <a:pt x="998" y="313"/>
                </a:lnTo>
                <a:lnTo>
                  <a:pt x="1022" y="316"/>
                </a:lnTo>
                <a:lnTo>
                  <a:pt x="1048" y="318"/>
                </a:lnTo>
                <a:lnTo>
                  <a:pt x="1076" y="319"/>
                </a:lnTo>
                <a:lnTo>
                  <a:pt x="1106" y="319"/>
                </a:lnTo>
                <a:lnTo>
                  <a:pt x="1137" y="318"/>
                </a:lnTo>
                <a:lnTo>
                  <a:pt x="1167" y="317"/>
                </a:lnTo>
                <a:lnTo>
                  <a:pt x="1199" y="315"/>
                </a:lnTo>
                <a:lnTo>
                  <a:pt x="1228" y="314"/>
                </a:lnTo>
                <a:lnTo>
                  <a:pt x="1256" y="312"/>
                </a:lnTo>
                <a:lnTo>
                  <a:pt x="1279" y="312"/>
                </a:lnTo>
                <a:lnTo>
                  <a:pt x="1297" y="314"/>
                </a:lnTo>
                <a:lnTo>
                  <a:pt x="1310" y="317"/>
                </a:lnTo>
                <a:lnTo>
                  <a:pt x="1320" y="323"/>
                </a:lnTo>
                <a:lnTo>
                  <a:pt x="1325" y="330"/>
                </a:lnTo>
                <a:lnTo>
                  <a:pt x="1328" y="338"/>
                </a:lnTo>
                <a:lnTo>
                  <a:pt x="1328" y="346"/>
                </a:lnTo>
                <a:lnTo>
                  <a:pt x="1327" y="355"/>
                </a:lnTo>
                <a:lnTo>
                  <a:pt x="1323" y="366"/>
                </a:lnTo>
                <a:lnTo>
                  <a:pt x="1319" y="375"/>
                </a:lnTo>
                <a:lnTo>
                  <a:pt x="1314" y="384"/>
                </a:lnTo>
                <a:lnTo>
                  <a:pt x="1309" y="392"/>
                </a:lnTo>
                <a:lnTo>
                  <a:pt x="1304" y="399"/>
                </a:lnTo>
                <a:lnTo>
                  <a:pt x="1301" y="405"/>
                </a:lnTo>
                <a:lnTo>
                  <a:pt x="1297" y="408"/>
                </a:lnTo>
                <a:lnTo>
                  <a:pt x="1287" y="412"/>
                </a:lnTo>
                <a:lnTo>
                  <a:pt x="1274" y="418"/>
                </a:lnTo>
                <a:lnTo>
                  <a:pt x="1256" y="426"/>
                </a:lnTo>
                <a:lnTo>
                  <a:pt x="1234" y="435"/>
                </a:lnTo>
                <a:lnTo>
                  <a:pt x="1208" y="444"/>
                </a:lnTo>
                <a:lnTo>
                  <a:pt x="1178" y="455"/>
                </a:lnTo>
                <a:lnTo>
                  <a:pt x="1145" y="466"/>
                </a:lnTo>
                <a:lnTo>
                  <a:pt x="1110" y="479"/>
                </a:lnTo>
                <a:lnTo>
                  <a:pt x="1071" y="492"/>
                </a:lnTo>
                <a:lnTo>
                  <a:pt x="1030" y="506"/>
                </a:lnTo>
                <a:lnTo>
                  <a:pt x="986" y="520"/>
                </a:lnTo>
                <a:lnTo>
                  <a:pt x="941" y="534"/>
                </a:lnTo>
                <a:lnTo>
                  <a:pt x="893" y="549"/>
                </a:lnTo>
                <a:lnTo>
                  <a:pt x="846" y="563"/>
                </a:lnTo>
                <a:lnTo>
                  <a:pt x="796" y="578"/>
                </a:lnTo>
                <a:lnTo>
                  <a:pt x="745" y="592"/>
                </a:lnTo>
                <a:lnTo>
                  <a:pt x="695" y="607"/>
                </a:lnTo>
                <a:lnTo>
                  <a:pt x="643" y="620"/>
                </a:lnTo>
                <a:lnTo>
                  <a:pt x="593" y="633"/>
                </a:lnTo>
                <a:lnTo>
                  <a:pt x="542" y="645"/>
                </a:lnTo>
                <a:lnTo>
                  <a:pt x="492" y="657"/>
                </a:lnTo>
                <a:lnTo>
                  <a:pt x="442" y="669"/>
                </a:lnTo>
                <a:lnTo>
                  <a:pt x="395" y="678"/>
                </a:lnTo>
                <a:lnTo>
                  <a:pt x="348" y="687"/>
                </a:lnTo>
                <a:lnTo>
                  <a:pt x="303" y="694"/>
                </a:lnTo>
                <a:lnTo>
                  <a:pt x="260" y="700"/>
                </a:lnTo>
                <a:lnTo>
                  <a:pt x="220" y="705"/>
                </a:lnTo>
                <a:lnTo>
                  <a:pt x="181" y="708"/>
                </a:lnTo>
                <a:lnTo>
                  <a:pt x="146" y="709"/>
                </a:lnTo>
                <a:lnTo>
                  <a:pt x="113" y="709"/>
                </a:lnTo>
                <a:lnTo>
                  <a:pt x="85" y="707"/>
                </a:lnTo>
                <a:lnTo>
                  <a:pt x="60" y="702"/>
                </a:lnTo>
                <a:lnTo>
                  <a:pt x="39" y="696"/>
                </a:lnTo>
                <a:lnTo>
                  <a:pt x="22" y="687"/>
                </a:lnTo>
                <a:lnTo>
                  <a:pt x="9" y="676"/>
                </a:lnTo>
                <a:lnTo>
                  <a:pt x="2" y="661"/>
                </a:lnTo>
                <a:lnTo>
                  <a:pt x="0" y="645"/>
                </a:lnTo>
                <a:lnTo>
                  <a:pt x="3" y="628"/>
                </a:lnTo>
                <a:lnTo>
                  <a:pt x="11" y="610"/>
                </a:lnTo>
                <a:lnTo>
                  <a:pt x="23" y="591"/>
                </a:lnTo>
                <a:lnTo>
                  <a:pt x="39" y="573"/>
                </a:lnTo>
                <a:lnTo>
                  <a:pt x="56" y="554"/>
                </a:lnTo>
                <a:lnTo>
                  <a:pt x="75" y="534"/>
                </a:lnTo>
                <a:lnTo>
                  <a:pt x="94" y="516"/>
                </a:lnTo>
                <a:lnTo>
                  <a:pt x="114" y="499"/>
                </a:lnTo>
                <a:lnTo>
                  <a:pt x="133" y="481"/>
                </a:lnTo>
                <a:lnTo>
                  <a:pt x="149" y="466"/>
                </a:lnTo>
                <a:lnTo>
                  <a:pt x="189" y="429"/>
                </a:lnTo>
                <a:lnTo>
                  <a:pt x="234" y="392"/>
                </a:lnTo>
                <a:lnTo>
                  <a:pt x="280" y="358"/>
                </a:lnTo>
                <a:lnTo>
                  <a:pt x="329" y="326"/>
                </a:lnTo>
                <a:lnTo>
                  <a:pt x="379" y="295"/>
                </a:lnTo>
                <a:lnTo>
                  <a:pt x="431" y="266"/>
                </a:lnTo>
                <a:lnTo>
                  <a:pt x="484" y="238"/>
                </a:lnTo>
                <a:lnTo>
                  <a:pt x="536" y="213"/>
                </a:lnTo>
                <a:lnTo>
                  <a:pt x="589" y="189"/>
                </a:lnTo>
                <a:lnTo>
                  <a:pt x="640" y="166"/>
                </a:lnTo>
                <a:lnTo>
                  <a:pt x="690" y="146"/>
                </a:lnTo>
                <a:lnTo>
                  <a:pt x="737" y="127"/>
                </a:lnTo>
                <a:lnTo>
                  <a:pt x="784" y="109"/>
                </a:lnTo>
                <a:lnTo>
                  <a:pt x="826" y="93"/>
                </a:lnTo>
                <a:lnTo>
                  <a:pt x="866" y="80"/>
                </a:lnTo>
                <a:lnTo>
                  <a:pt x="901" y="67"/>
                </a:lnTo>
                <a:lnTo>
                  <a:pt x="932" y="57"/>
                </a:lnTo>
                <a:lnTo>
                  <a:pt x="958" y="46"/>
                </a:lnTo>
                <a:lnTo>
                  <a:pt x="978" y="39"/>
                </a:lnTo>
                <a:lnTo>
                  <a:pt x="993" y="33"/>
                </a:lnTo>
                <a:lnTo>
                  <a:pt x="995" y="32"/>
                </a:lnTo>
                <a:lnTo>
                  <a:pt x="1001" y="28"/>
                </a:lnTo>
                <a:lnTo>
                  <a:pt x="1010" y="23"/>
                </a:lnTo>
                <a:lnTo>
                  <a:pt x="1022" y="17"/>
                </a:lnTo>
                <a:lnTo>
                  <a:pt x="1035" y="11"/>
                </a:lnTo>
                <a:lnTo>
                  <a:pt x="1050" y="6"/>
                </a:lnTo>
                <a:lnTo>
                  <a:pt x="1065" y="2"/>
                </a:lnTo>
                <a:lnTo>
                  <a:pt x="1079" y="0"/>
                </a:lnTo>
                <a:close/>
              </a:path>
            </a:pathLst>
          </a:custGeom>
          <a:solidFill>
            <a:srgbClr val="D6E1DF"/>
          </a:solidFill>
          <a:ln w="0">
            <a:solidFill>
              <a:srgbClr val="D6E1DF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ables/table1.xml><?xml version="1.0" encoding="utf-8"?>
<table xmlns="http://schemas.openxmlformats.org/spreadsheetml/2006/main" id="1" name="PlantJournal" displayName="PlantJournal" ref="B12:N16" totalsRowCount="1" dataDxfId="48">
  <autoFilter ref="B12:N15"/>
  <tableColumns count="13">
    <tableColumn id="20" name="id" totalsRowLabel="totals" dataDxfId="47"/>
    <tableColumn id="1" name="name" totalsRowFunction="custom" dataDxfId="46" totalsRowDxfId="45">
      <totalsRowFormula>"total plants: "&amp;SUBTOTAL(103,PlantJournal[name])</totalsRowFormula>
    </tableColumn>
    <tableColumn id="2" name="type" dataDxfId="44"/>
    <tableColumn id="7" name="source" dataDxfId="43"/>
    <tableColumn id="3" name="color" dataDxfId="42"/>
    <tableColumn id="4" name="size" dataDxfId="41"/>
    <tableColumn id="13" name="cost" totalsRowFunction="sum" dataDxfId="40" totalsRowDxfId="39"/>
    <tableColumn id="5" name="date planted" dataDxfId="38"/>
    <tableColumn id="6" name="location" dataDxfId="37"/>
    <tableColumn id="17" name="soil" dataDxfId="36"/>
    <tableColumn id="9" name="fertilizer" dataDxfId="35" totalsRowDxfId="34"/>
    <tableColumn id="18" name="schedule" dataDxfId="33" totalsRowDxfId="32"/>
    <tableColumn id="14" name="notes" dataDxfId="31" totalsRowDxfId="30"/>
  </tableColumns>
  <tableStyleInfo name="Garden Journal: Basic Table" showFirstColumn="0" showLastColumn="0" showRowStripes="1" showColumnStripes="0"/>
  <extLst>
    <ext xmlns:x14="http://schemas.microsoft.com/office/spreadsheetml/2009/9/main" uri="{504A1905-F514-4f6f-8877-14C23A59335A}">
      <x14:table altText="Plant Inventory" altTextSummary="List of plants and information for each plant such as name, type, source, color, size, cost, dated planted, location, soil, fertilizer, fertilization &amp; water schedule, and notes."/>
    </ext>
  </extLst>
</table>
</file>

<file path=xl/tables/table2.xml><?xml version="1.0" encoding="utf-8"?>
<table xmlns="http://schemas.openxmlformats.org/spreadsheetml/2006/main" id="3" name="SeedStartingLog" displayName="SeedStartingLog" ref="B12:K16" totalsRowCount="1" dataDxfId="29">
  <autoFilter ref="B12:K15"/>
  <tableColumns count="10">
    <tableColumn id="20" name="id" totalsRowLabel="totals" dataDxfId="28" totalsRowDxfId="27"/>
    <tableColumn id="2" name="tray no." dataDxfId="26" totalsRowDxfId="25"/>
    <tableColumn id="1" name="type" totalsRowFunction="custom" dataDxfId="24" totalsRowDxfId="23">
      <totalsRowFormula>"total seed types: "&amp;SUBTOTAL(103,SeedStartingLog[type])</totalsRowFormula>
    </tableColumn>
    <tableColumn id="7" name="source" dataDxfId="22" totalsRowDxfId="21"/>
    <tableColumn id="11" name="germination" dataDxfId="20" totalsRowDxfId="19"/>
    <tableColumn id="10" name="growth" dataDxfId="18" totalsRowDxfId="17"/>
    <tableColumn id="8" name="total seeds" totalsRowFunction="sum" dataDxfId="16" totalsRowDxfId="15"/>
    <tableColumn id="13" name="sow date" dataDxfId="14" totalsRowDxfId="13">
      <calculatedColumnFormula>IFERROR(IF(TransplantDate&lt;&gt;"",TransplantDate-(SeedStartingLog[[#This Row],[germination]]+SeedStartingLog[[#This Row],[growth]])),"")</calculatedColumnFormula>
    </tableColumn>
    <tableColumn id="9" name="feeding" dataDxfId="12"/>
    <tableColumn id="14" name="notes" dataDxfId="11" totalsRowDxfId="10"/>
  </tableColumns>
  <tableStyleInfo name="Garden Journal: Basic Table" showFirstColumn="0" showLastColumn="0" showRowStripes="1" showColumnStripes="0"/>
  <extLst>
    <ext xmlns:x14="http://schemas.microsoft.com/office/spreadsheetml/2009/9/main" uri="{504A1905-F514-4f6f-8877-14C23A59335A}">
      <x14:table altText="Seed Starting Data" altTextSummary="List of seed data such as, ID, tray no, type, source, germination, growth, total seeds, sow date, feeding, and notes. "/>
    </ext>
  </extLst>
</table>
</file>

<file path=xl/tables/table3.xml><?xml version="1.0" encoding="utf-8"?>
<table xmlns="http://schemas.openxmlformats.org/spreadsheetml/2006/main" id="2" name="TaskList" displayName="TaskList" ref="B10:E15" totalsRowShown="0" headerRowDxfId="5" dataDxfId="4">
  <tableColumns count="4">
    <tableColumn id="2" name="task" dataDxfId="3"/>
    <tableColumn id="6" name="due date" dataDxfId="2"/>
    <tableColumn id="4" name="% complete" dataDxfId="1"/>
    <tableColumn id="1" name="done?" dataDxfId="0" dataCellStyle="Percent">
      <calculatedColumnFormula>IF(TaskList[[#This Row],[% complete]]=1,1,IF(ISBLANK(TaskList[[#This Row],[due date]]),2,IF(TODAY()&gt;TaskList[[#This Row],[due date]],3,2)))</calculatedColumnFormula>
    </tableColumn>
  </tableColumns>
  <tableStyleInfo name="Garden Journal: Basic Table" showFirstColumn="0" showLastColumn="0" showRowStripes="1" showColumnStripes="0"/>
  <extLst>
    <ext xmlns:x14="http://schemas.microsoft.com/office/spreadsheetml/2009/9/main" uri="{504A1905-F514-4f6f-8877-14C23A59335A}">
      <x14:table altText="Task List" altTextSummary="List of tasks, due date, % coplete, and done."/>
    </ext>
  </extLst>
</table>
</file>

<file path=xl/theme/theme1.xml><?xml version="1.0" encoding="utf-8"?>
<a:theme xmlns:a="http://schemas.openxmlformats.org/drawingml/2006/main" name="Office Theme">
  <a:themeElements>
    <a:clrScheme name="Garden Planner">
      <a:dk1>
        <a:sysClr val="windowText" lastClr="000000"/>
      </a:dk1>
      <a:lt1>
        <a:sysClr val="window" lastClr="FFFFFF"/>
      </a:lt1>
      <a:dk2>
        <a:srgbClr val="444401"/>
      </a:dk2>
      <a:lt2>
        <a:srgbClr val="FFFCD1"/>
      </a:lt2>
      <a:accent1>
        <a:srgbClr val="A379BB"/>
      </a:accent1>
      <a:accent2>
        <a:srgbClr val="6EB34B"/>
      </a:accent2>
      <a:accent3>
        <a:srgbClr val="66573D"/>
      </a:accent3>
      <a:accent4>
        <a:srgbClr val="2C7D98"/>
      </a:accent4>
      <a:accent5>
        <a:srgbClr val="909494"/>
      </a:accent5>
      <a:accent6>
        <a:srgbClr val="A0A033"/>
      </a:accent6>
      <a:hlink>
        <a:srgbClr val="7D4D99"/>
      </a:hlink>
      <a:folHlink>
        <a:srgbClr val="949494"/>
      </a:folHlink>
    </a:clrScheme>
    <a:fontScheme name="Simple Loan Calculator">
      <a:majorFont>
        <a:latin typeface="Calibri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3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fitToPage="1"/>
  </sheetPr>
  <dimension ref="B2:N46"/>
  <sheetViews>
    <sheetView showGridLines="0" tabSelected="1" zoomScale="90" zoomScaleNormal="90" workbookViewId="0"/>
  </sheetViews>
  <sheetFormatPr defaultRowHeight="12" x14ac:dyDescent="0.2"/>
  <cols>
    <col min="1" max="1" width="2.28515625" customWidth="1"/>
    <col min="2" max="2" width="7.42578125" customWidth="1"/>
    <col min="3" max="3" width="23.85546875" customWidth="1"/>
    <col min="4" max="4" width="14.28515625" customWidth="1"/>
    <col min="5" max="5" width="18.7109375" customWidth="1"/>
    <col min="6" max="6" width="12.140625" customWidth="1"/>
    <col min="7" max="7" width="13.28515625" customWidth="1"/>
    <col min="8" max="8" width="10" customWidth="1"/>
    <col min="9" max="9" width="17" customWidth="1"/>
    <col min="10" max="10" width="15.42578125" customWidth="1"/>
    <col min="11" max="11" width="13.85546875" customWidth="1"/>
    <col min="12" max="12" width="12.42578125" customWidth="1"/>
    <col min="13" max="13" width="28" customWidth="1"/>
    <col min="14" max="14" width="24.42578125" customWidth="1"/>
  </cols>
  <sheetData>
    <row r="2" spans="2:14" ht="46.5" x14ac:dyDescent="0.7">
      <c r="C2" s="79" t="s">
        <v>0</v>
      </c>
    </row>
    <row r="3" spans="2:14" ht="15" customHeight="1" x14ac:dyDescent="0.2"/>
    <row r="9" spans="2:14" ht="39.75" customHeight="1" x14ac:dyDescent="0.2"/>
    <row r="10" spans="2:14" ht="15.75" customHeight="1" x14ac:dyDescent="0.25">
      <c r="C10" s="81" t="s">
        <v>42</v>
      </c>
      <c r="D10" s="44"/>
      <c r="E10" s="21"/>
      <c r="F10" s="21"/>
      <c r="G10" s="21"/>
      <c r="I10" s="84" t="s">
        <v>55</v>
      </c>
      <c r="L10" s="87" t="s">
        <v>56</v>
      </c>
      <c r="M10" s="32"/>
    </row>
    <row r="11" spans="2:14" ht="12" customHeight="1" x14ac:dyDescent="0.2">
      <c r="B11" s="20"/>
      <c r="C11" s="82"/>
      <c r="D11" s="45"/>
      <c r="E11" s="45"/>
      <c r="F11" s="45"/>
      <c r="G11" s="45"/>
      <c r="H11" s="19"/>
      <c r="I11" s="85"/>
      <c r="J11" s="22"/>
      <c r="K11" s="22"/>
      <c r="L11" s="88"/>
      <c r="M11" s="23"/>
      <c r="N11" s="36"/>
    </row>
    <row r="12" spans="2:14" ht="25.5" customHeight="1" x14ac:dyDescent="0.2">
      <c r="B12" s="90" t="s">
        <v>43</v>
      </c>
      <c r="C12" s="83" t="s">
        <v>44</v>
      </c>
      <c r="D12" s="64" t="s">
        <v>45</v>
      </c>
      <c r="E12" s="64" t="s">
        <v>46</v>
      </c>
      <c r="F12" s="64" t="s">
        <v>54</v>
      </c>
      <c r="G12" s="64" t="s">
        <v>47</v>
      </c>
      <c r="H12" s="64" t="s">
        <v>48</v>
      </c>
      <c r="I12" s="86" t="s">
        <v>49</v>
      </c>
      <c r="J12" s="65" t="s">
        <v>50</v>
      </c>
      <c r="K12" s="65" t="s">
        <v>51</v>
      </c>
      <c r="L12" s="89" t="s">
        <v>90</v>
      </c>
      <c r="M12" s="66" t="s">
        <v>52</v>
      </c>
      <c r="N12" s="66" t="s">
        <v>53</v>
      </c>
    </row>
    <row r="13" spans="2:14" ht="33" customHeight="1" x14ac:dyDescent="0.2">
      <c r="B13" s="91" t="s">
        <v>26</v>
      </c>
      <c r="C13" s="60" t="s">
        <v>4</v>
      </c>
      <c r="D13" s="60" t="s">
        <v>1</v>
      </c>
      <c r="E13" s="60" t="s">
        <v>91</v>
      </c>
      <c r="F13" s="60" t="s">
        <v>2</v>
      </c>
      <c r="G13" s="60" t="s">
        <v>10</v>
      </c>
      <c r="H13" s="74">
        <v>10</v>
      </c>
      <c r="I13" s="73">
        <v>40636</v>
      </c>
      <c r="J13" s="75" t="s">
        <v>3</v>
      </c>
      <c r="K13" s="75" t="s">
        <v>6</v>
      </c>
      <c r="L13" s="76" t="s">
        <v>16</v>
      </c>
      <c r="M13" s="77" t="s">
        <v>14</v>
      </c>
      <c r="N13" s="77" t="s">
        <v>5</v>
      </c>
    </row>
    <row r="14" spans="2:14" ht="33" customHeight="1" x14ac:dyDescent="0.2">
      <c r="B14" s="91" t="s">
        <v>27</v>
      </c>
      <c r="C14" s="60" t="s">
        <v>7</v>
      </c>
      <c r="D14" s="60" t="s">
        <v>1</v>
      </c>
      <c r="E14" s="60" t="s">
        <v>13</v>
      </c>
      <c r="F14" s="60" t="s">
        <v>8</v>
      </c>
      <c r="G14" s="60" t="s">
        <v>9</v>
      </c>
      <c r="H14" s="74">
        <v>0</v>
      </c>
      <c r="I14" s="73">
        <v>40637</v>
      </c>
      <c r="J14" s="75" t="s">
        <v>11</v>
      </c>
      <c r="K14" s="75" t="s">
        <v>12</v>
      </c>
      <c r="L14" s="76" t="s">
        <v>15</v>
      </c>
      <c r="M14" s="77" t="s">
        <v>29</v>
      </c>
      <c r="N14" s="77"/>
    </row>
    <row r="15" spans="2:14" ht="33" customHeight="1" x14ac:dyDescent="0.2">
      <c r="B15" s="91" t="s">
        <v>28</v>
      </c>
      <c r="C15" s="60" t="s">
        <v>18</v>
      </c>
      <c r="D15" s="60" t="s">
        <v>17</v>
      </c>
      <c r="E15" s="60" t="s">
        <v>21</v>
      </c>
      <c r="F15" s="60" t="s">
        <v>2</v>
      </c>
      <c r="G15" s="60" t="s">
        <v>19</v>
      </c>
      <c r="H15" s="74">
        <v>2.25</v>
      </c>
      <c r="I15" s="73">
        <v>40638</v>
      </c>
      <c r="J15" s="75" t="s">
        <v>20</v>
      </c>
      <c r="K15" s="75" t="s">
        <v>23</v>
      </c>
      <c r="L15" s="76" t="s">
        <v>25</v>
      </c>
      <c r="M15" s="77" t="s">
        <v>24</v>
      </c>
      <c r="N15" s="77" t="s">
        <v>22</v>
      </c>
    </row>
    <row r="16" spans="2:14" ht="33" customHeight="1" x14ac:dyDescent="0.2">
      <c r="B16" s="40" t="s">
        <v>57</v>
      </c>
      <c r="C16" s="24" t="str">
        <f>"total plants: "&amp;SUBTOTAL(103,PlantJournal[name])</f>
        <v>total plants: 3</v>
      </c>
      <c r="H16" s="25">
        <f>SUBTOTAL(109,PlantJournal[cost])</f>
        <v>12.25</v>
      </c>
      <c r="L16" s="3"/>
      <c r="M16" s="72"/>
      <c r="N16" s="72"/>
    </row>
    <row r="17" ht="32.25" customHeight="1" x14ac:dyDescent="0.2"/>
    <row r="18" ht="32.25" customHeight="1" x14ac:dyDescent="0.2"/>
    <row r="19" ht="32.25" customHeight="1" x14ac:dyDescent="0.2"/>
    <row r="20" ht="32.25" customHeight="1" x14ac:dyDescent="0.2"/>
    <row r="21" ht="32.25" customHeight="1" x14ac:dyDescent="0.2"/>
    <row r="22" ht="32.25" customHeight="1" x14ac:dyDescent="0.2"/>
    <row r="23" ht="32.25" customHeight="1" x14ac:dyDescent="0.2"/>
    <row r="24" ht="32.25" customHeight="1" x14ac:dyDescent="0.2"/>
    <row r="25" ht="32.25" customHeight="1" x14ac:dyDescent="0.2"/>
    <row r="26" ht="32.25" customHeight="1" x14ac:dyDescent="0.2"/>
    <row r="27" ht="32.25" customHeight="1" x14ac:dyDescent="0.2"/>
    <row r="28" ht="32.25" customHeight="1" x14ac:dyDescent="0.2"/>
    <row r="29" ht="32.25" customHeight="1" x14ac:dyDescent="0.2"/>
    <row r="30" ht="32.25" customHeight="1" x14ac:dyDescent="0.2"/>
    <row r="31" ht="32.25" customHeight="1" x14ac:dyDescent="0.2"/>
    <row r="32" ht="32.25" customHeight="1" x14ac:dyDescent="0.2"/>
    <row r="33" ht="32.25" customHeight="1" x14ac:dyDescent="0.2"/>
    <row r="34" ht="32.25" customHeight="1" x14ac:dyDescent="0.2"/>
    <row r="35" ht="32.25" customHeight="1" x14ac:dyDescent="0.2"/>
    <row r="36" ht="32.25" customHeight="1" x14ac:dyDescent="0.2"/>
    <row r="37" ht="32.25" customHeight="1" x14ac:dyDescent="0.2"/>
    <row r="38" ht="32.25" customHeight="1" x14ac:dyDescent="0.2"/>
    <row r="39" ht="32.25" customHeight="1" x14ac:dyDescent="0.2"/>
    <row r="40" ht="32.25" customHeight="1" x14ac:dyDescent="0.2"/>
    <row r="41" ht="32.25" customHeight="1" x14ac:dyDescent="0.2"/>
    <row r="42" ht="32.25" customHeight="1" x14ac:dyDescent="0.2"/>
    <row r="43" ht="32.25" customHeight="1" x14ac:dyDescent="0.2"/>
    <row r="44" ht="32.25" customHeight="1" x14ac:dyDescent="0.2"/>
    <row r="45" ht="32.25" customHeight="1" x14ac:dyDescent="0.2"/>
    <row r="46" ht="32.25" customHeight="1" x14ac:dyDescent="0.2"/>
  </sheetData>
  <dataValidations count="1">
    <dataValidation type="list" allowBlank="1" sqref="D13:D15">
      <formula1>"Perennial, Biannual, Annual"</formula1>
    </dataValidation>
  </dataValidations>
  <pageMargins left="0.19685039370078741" right="0.19685039370078741" top="0.39370078740157483" bottom="0.39370078740157483" header="0.39370078740157483" footer="0.39370078740157483"/>
  <pageSetup scale="71" fitToHeight="0" orientation="landscape" r:id="rId1"/>
  <ignoredErrors>
    <ignoredError sqref="L13:L15" twoDigitTextYear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B2:K58"/>
  <sheetViews>
    <sheetView showGridLines="0" zoomScale="90" zoomScaleNormal="90" workbookViewId="0"/>
  </sheetViews>
  <sheetFormatPr defaultRowHeight="12" x14ac:dyDescent="0.2"/>
  <cols>
    <col min="1" max="1" width="2.28515625" customWidth="1"/>
    <col min="2" max="2" width="7.42578125" customWidth="1"/>
    <col min="3" max="3" width="11.7109375" customWidth="1"/>
    <col min="4" max="4" width="24.42578125" customWidth="1"/>
    <col min="5" max="5" width="17.42578125" customWidth="1"/>
    <col min="6" max="6" width="17.5703125" customWidth="1"/>
    <col min="7" max="7" width="18.28515625" customWidth="1"/>
    <col min="8" max="8" width="16.42578125" customWidth="1"/>
    <col min="9" max="9" width="17.140625" customWidth="1"/>
    <col min="10" max="10" width="30" customWidth="1"/>
    <col min="11" max="11" width="25.42578125" customWidth="1"/>
    <col min="12" max="12" width="28.7109375" customWidth="1"/>
    <col min="13" max="14" width="18.140625" customWidth="1"/>
    <col min="15" max="15" width="23" customWidth="1"/>
    <col min="16" max="16" width="22.7109375" customWidth="1"/>
  </cols>
  <sheetData>
    <row r="2" spans="2:11" ht="46.5" customHeight="1" x14ac:dyDescent="0.7">
      <c r="D2" s="103" t="s">
        <v>31</v>
      </c>
      <c r="H2" s="1"/>
      <c r="I2" s="1"/>
    </row>
    <row r="3" spans="2:11" ht="15" customHeight="1" x14ac:dyDescent="0.2">
      <c r="D3" s="105" t="s">
        <v>68</v>
      </c>
      <c r="E3" s="17"/>
      <c r="G3" s="29">
        <v>41059</v>
      </c>
    </row>
    <row r="4" spans="2:11" x14ac:dyDescent="0.2">
      <c r="D4" s="13"/>
    </row>
    <row r="9" spans="2:11" s="16" customFormat="1" ht="39.75" customHeight="1" x14ac:dyDescent="0.2">
      <c r="H9" s="17"/>
    </row>
    <row r="10" spans="2:11" ht="15.75" customHeight="1" x14ac:dyDescent="0.25">
      <c r="C10" s="81" t="s">
        <v>63</v>
      </c>
      <c r="F10" s="94" t="s">
        <v>64</v>
      </c>
      <c r="H10" s="84" t="s">
        <v>55</v>
      </c>
      <c r="J10" s="87" t="s">
        <v>67</v>
      </c>
    </row>
    <row r="11" spans="2:11" ht="12" customHeight="1" x14ac:dyDescent="0.2">
      <c r="B11" s="20"/>
      <c r="C11" s="93"/>
      <c r="D11" s="19"/>
      <c r="E11" s="19"/>
      <c r="F11" s="95"/>
      <c r="G11" s="48"/>
      <c r="H11" s="97"/>
      <c r="I11" s="58"/>
      <c r="J11" s="99"/>
      <c r="K11" s="36"/>
    </row>
    <row r="12" spans="2:11" ht="25.5" customHeight="1" x14ac:dyDescent="0.2">
      <c r="B12" s="90" t="s">
        <v>43</v>
      </c>
      <c r="C12" s="83" t="s">
        <v>58</v>
      </c>
      <c r="D12" s="67" t="s">
        <v>45</v>
      </c>
      <c r="E12" s="67" t="s">
        <v>46</v>
      </c>
      <c r="F12" s="96" t="s">
        <v>59</v>
      </c>
      <c r="G12" s="68" t="s">
        <v>60</v>
      </c>
      <c r="H12" s="98" t="s">
        <v>62</v>
      </c>
      <c r="I12" s="69" t="s">
        <v>61</v>
      </c>
      <c r="J12" s="89" t="s">
        <v>66</v>
      </c>
      <c r="K12" s="66" t="s">
        <v>53</v>
      </c>
    </row>
    <row r="13" spans="2:11" ht="33" customHeight="1" x14ac:dyDescent="0.2">
      <c r="B13" s="92" t="s">
        <v>33</v>
      </c>
      <c r="C13" s="33">
        <v>1</v>
      </c>
      <c r="D13" s="52" t="s">
        <v>36</v>
      </c>
      <c r="E13" s="52" t="s">
        <v>32</v>
      </c>
      <c r="F13" s="61">
        <v>8</v>
      </c>
      <c r="G13" s="61">
        <f>7*7</f>
        <v>49</v>
      </c>
      <c r="H13" s="62">
        <v>10</v>
      </c>
      <c r="I13" s="47">
        <f>IFERROR(IF(TransplantDate&lt;&gt;"",TransplantDate-(SeedStartingLog[[#This Row],[germination]]+SeedStartingLog[[#This Row],[growth]])),"")</f>
        <v>41002</v>
      </c>
      <c r="J13" s="57" t="s">
        <v>40</v>
      </c>
      <c r="K13" s="57"/>
    </row>
    <row r="14" spans="2:11" ht="33" customHeight="1" x14ac:dyDescent="0.2">
      <c r="B14" s="92" t="s">
        <v>34</v>
      </c>
      <c r="C14" s="33">
        <v>1</v>
      </c>
      <c r="D14" s="52" t="s">
        <v>37</v>
      </c>
      <c r="E14" s="52" t="s">
        <v>32</v>
      </c>
      <c r="F14" s="61">
        <v>17</v>
      </c>
      <c r="G14" s="61">
        <f>7*10</f>
        <v>70</v>
      </c>
      <c r="H14" s="62">
        <v>10</v>
      </c>
      <c r="I14" s="47">
        <f>IFERROR(IF(TransplantDate&lt;&gt;"",TransplantDate-(SeedStartingLog[[#This Row],[germination]]+SeedStartingLog[[#This Row],[growth]])),"")</f>
        <v>40972</v>
      </c>
      <c r="J14" s="57" t="s">
        <v>85</v>
      </c>
      <c r="K14" s="57" t="s">
        <v>84</v>
      </c>
    </row>
    <row r="15" spans="2:11" ht="33" customHeight="1" x14ac:dyDescent="0.2">
      <c r="B15" s="92" t="s">
        <v>35</v>
      </c>
      <c r="C15" s="33">
        <v>2</v>
      </c>
      <c r="D15" s="52" t="s">
        <v>38</v>
      </c>
      <c r="E15" s="52" t="s">
        <v>39</v>
      </c>
      <c r="F15" s="61">
        <v>12</v>
      </c>
      <c r="G15" s="61">
        <f>7*4</f>
        <v>28</v>
      </c>
      <c r="H15" s="62">
        <v>15</v>
      </c>
      <c r="I15" s="47">
        <f>IFERROR(IF(TransplantDate&lt;&gt;"",TransplantDate-(SeedStartingLog[[#This Row],[germination]]+SeedStartingLog[[#This Row],[growth]])),"")</f>
        <v>41019</v>
      </c>
      <c r="J15" s="57" t="s">
        <v>85</v>
      </c>
      <c r="K15" s="57" t="s">
        <v>41</v>
      </c>
    </row>
    <row r="16" spans="2:11" ht="33" customHeight="1" x14ac:dyDescent="0.2">
      <c r="B16" s="40" t="s">
        <v>57</v>
      </c>
      <c r="C16" s="15"/>
      <c r="D16" s="26" t="str">
        <f>"total seed types: "&amp;SUBTOTAL(103,SeedStartingLog[type])</f>
        <v>total seed types: 3</v>
      </c>
      <c r="E16" s="2"/>
      <c r="F16" s="2"/>
      <c r="G16" s="2"/>
      <c r="H16" s="28">
        <f>SUBTOTAL(109,SeedStartingLog[total seeds])</f>
        <v>35</v>
      </c>
      <c r="I16" s="27"/>
      <c r="K16" s="14"/>
    </row>
    <row r="17" ht="30" customHeight="1" x14ac:dyDescent="0.2"/>
    <row r="18" ht="30" customHeight="1" x14ac:dyDescent="0.2"/>
    <row r="19" ht="30" customHeight="1" x14ac:dyDescent="0.2"/>
    <row r="20" ht="30" customHeight="1" x14ac:dyDescent="0.2"/>
    <row r="21" ht="30" customHeight="1" x14ac:dyDescent="0.2"/>
    <row r="22" ht="30" customHeight="1" x14ac:dyDescent="0.2"/>
    <row r="23" ht="30" customHeight="1" x14ac:dyDescent="0.2"/>
    <row r="24" ht="30" customHeight="1" x14ac:dyDescent="0.2"/>
    <row r="25" ht="30" customHeight="1" x14ac:dyDescent="0.2"/>
    <row r="26" ht="30" customHeight="1" x14ac:dyDescent="0.2"/>
    <row r="27" ht="30" customHeight="1" x14ac:dyDescent="0.2"/>
    <row r="28" ht="30" customHeight="1" x14ac:dyDescent="0.2"/>
    <row r="29" ht="30" customHeight="1" x14ac:dyDescent="0.2"/>
    <row r="30" ht="30" customHeight="1" x14ac:dyDescent="0.2"/>
    <row r="31" ht="30" customHeight="1" x14ac:dyDescent="0.2"/>
    <row r="32" ht="30" customHeight="1" x14ac:dyDescent="0.2"/>
    <row r="33" ht="30" customHeight="1" x14ac:dyDescent="0.2"/>
    <row r="34" ht="30" customHeight="1" x14ac:dyDescent="0.2"/>
    <row r="35" ht="30" customHeight="1" x14ac:dyDescent="0.2"/>
    <row r="36" ht="30" customHeight="1" x14ac:dyDescent="0.2"/>
    <row r="37" ht="30" customHeight="1" x14ac:dyDescent="0.2"/>
    <row r="38" ht="30" customHeight="1" x14ac:dyDescent="0.2"/>
    <row r="39" ht="30" customHeight="1" x14ac:dyDescent="0.2"/>
    <row r="40" ht="30" customHeight="1" x14ac:dyDescent="0.2"/>
    <row r="41" ht="30" customHeight="1" x14ac:dyDescent="0.2"/>
    <row r="42" ht="30" customHeight="1" x14ac:dyDescent="0.2"/>
    <row r="43" ht="30" customHeight="1" x14ac:dyDescent="0.2"/>
    <row r="44" ht="30" customHeight="1" x14ac:dyDescent="0.2"/>
    <row r="45" ht="30" customHeight="1" x14ac:dyDescent="0.2"/>
    <row r="46" ht="30" customHeight="1" x14ac:dyDescent="0.2"/>
    <row r="47" ht="30" customHeight="1" x14ac:dyDescent="0.2"/>
    <row r="48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</sheetData>
  <pageMargins left="0.19685039370078741" right="0.19685039370078741" top="0.39370078740157483" bottom="0.39370078740157483" header="0.39370078740157483" footer="0.39370078740157483"/>
  <pageSetup scale="80" fitToHeight="0" orientation="landscape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/>
    <pageSetUpPr fitToPage="1"/>
  </sheetPr>
  <dimension ref="A1:O37"/>
  <sheetViews>
    <sheetView showGridLines="0" zoomScale="90" zoomScaleNormal="90" workbookViewId="0"/>
  </sheetViews>
  <sheetFormatPr defaultColWidth="10" defaultRowHeight="19.5" customHeight="1" x14ac:dyDescent="0.2"/>
  <cols>
    <col min="1" max="1" width="2.7109375" style="9" customWidth="1"/>
    <col min="2" max="2" width="23.5703125" style="9" customWidth="1"/>
    <col min="3" max="3" width="16.42578125" style="9" customWidth="1"/>
    <col min="4" max="4" width="14.5703125" style="9" customWidth="1"/>
    <col min="5" max="5" width="10.7109375" style="9" customWidth="1"/>
    <col min="6" max="6" width="16.5703125" style="12" customWidth="1"/>
    <col min="7" max="7" width="40.42578125" style="12" customWidth="1"/>
    <col min="8" max="8" width="3.5703125" customWidth="1"/>
    <col min="9" max="15" width="8.28515625" style="12" customWidth="1"/>
    <col min="16" max="16384" width="10" style="12"/>
  </cols>
  <sheetData>
    <row r="1" spans="1:15" ht="14.25" customHeight="1" x14ac:dyDescent="0.2"/>
    <row r="2" spans="1:15" ht="47.25" customHeight="1" x14ac:dyDescent="0.7">
      <c r="C2" s="43" t="s">
        <v>75</v>
      </c>
      <c r="G2" s="41"/>
    </row>
    <row r="8" spans="1:15" s="9" customFormat="1" ht="15.75" customHeight="1" x14ac:dyDescent="0.25">
      <c r="B8" s="38" t="s">
        <v>69</v>
      </c>
      <c r="F8" s="84" t="s">
        <v>65</v>
      </c>
      <c r="G8" s="18"/>
      <c r="H8"/>
      <c r="I8" s="112" t="s">
        <v>87</v>
      </c>
      <c r="J8" s="112"/>
      <c r="K8" s="112"/>
      <c r="L8" s="112"/>
      <c r="M8" s="112"/>
      <c r="N8" s="111">
        <v>2013</v>
      </c>
      <c r="O8" s="111"/>
    </row>
    <row r="9" spans="1:15" s="9" customFormat="1" ht="14.25" customHeight="1" x14ac:dyDescent="0.2">
      <c r="B9" s="50"/>
      <c r="C9" s="51"/>
      <c r="D9" s="51"/>
      <c r="E9" s="51"/>
      <c r="F9" s="100"/>
      <c r="G9" s="46"/>
      <c r="H9"/>
      <c r="I9" s="112"/>
      <c r="J9" s="112"/>
      <c r="K9" s="112"/>
      <c r="L9" s="112"/>
      <c r="M9" s="112"/>
      <c r="N9" s="111"/>
      <c r="O9" s="111"/>
    </row>
    <row r="10" spans="1:15" s="11" customFormat="1" ht="26.25" customHeight="1" x14ac:dyDescent="0.25">
      <c r="A10" s="10"/>
      <c r="B10" s="70" t="s">
        <v>80</v>
      </c>
      <c r="C10" s="70" t="s">
        <v>81</v>
      </c>
      <c r="D10" s="70" t="s">
        <v>82</v>
      </c>
      <c r="E10" s="71" t="s">
        <v>83</v>
      </c>
      <c r="F10" s="100"/>
      <c r="G10" s="30"/>
      <c r="H10" s="42"/>
      <c r="I10" s="34" t="s">
        <v>70</v>
      </c>
      <c r="J10" s="34" t="s">
        <v>71</v>
      </c>
      <c r="K10" s="34" t="s">
        <v>72</v>
      </c>
      <c r="L10" s="34" t="s">
        <v>73</v>
      </c>
      <c r="M10" s="34" t="s">
        <v>72</v>
      </c>
      <c r="N10" s="34" t="s">
        <v>74</v>
      </c>
      <c r="O10" s="34" t="s">
        <v>70</v>
      </c>
    </row>
    <row r="11" spans="1:15" ht="19.5" customHeight="1" x14ac:dyDescent="0.2">
      <c r="B11" s="52" t="s">
        <v>77</v>
      </c>
      <c r="C11" s="53">
        <v>41337</v>
      </c>
      <c r="D11" s="78">
        <v>1</v>
      </c>
      <c r="E11" s="54">
        <f ca="1">IF(TaskList[[#This Row],[% complete]]=1,1,IF(ISBLANK(TaskList[[#This Row],[due date]]),2,IF(TODAY()&gt;TaskList[[#This Row],[due date]],3,2)))</f>
        <v>1</v>
      </c>
      <c r="F11" s="113"/>
      <c r="G11" s="114"/>
      <c r="I11" s="109">
        <f>IF(DAY(DATE(CalendarYear,CalendarMonth,1)-WEEKDAY(DATE(CalendarYear,CalendarMonth,1)))=1,DATE(CalendarYear,CalendarMonth,1)-WEEKDAY(DATE(CalendarYear,CalendarMonth,1))-6,DATE(CalendarYear,CalendarMonth,1)-WEEKDAY(DATE(CalendarYear,CalendarMonth,1))+1)</f>
        <v>41392</v>
      </c>
      <c r="J11" s="109">
        <f>IF(DAY(DATE(CalendarYear,CalendarMonth,1)-WEEKDAY(DATE(CalendarYear,CalendarMonth,1)))=1,DATE(CalendarYear,CalendarMonth,1)-WEEKDAY(DATE(CalendarYear,CalendarMonth,1))-5,DATE(CalendarYear,CalendarMonth,1)-WEEKDAY(DATE(CalendarYear,CalendarMonth,1))+2)</f>
        <v>41393</v>
      </c>
      <c r="K11" s="109">
        <f>IF(DAY(DATE(CalendarYear,CalendarMonth,1)-WEEKDAY(DATE(CalendarYear,CalendarMonth,1)))=1,DATE(CalendarYear,CalendarMonth,1)-WEEKDAY(DATE(CalendarYear,CalendarMonth,1))-4,DATE(CalendarYear,CalendarMonth,1)-WEEKDAY(DATE(CalendarYear,CalendarMonth,1))+3)</f>
        <v>41394</v>
      </c>
      <c r="L11" s="109">
        <f>IF(DAY(DATE(CalendarYear,CalendarMonth,1)-WEEKDAY(DATE(CalendarYear,CalendarMonth,1)))=1,DATE(CalendarYear,CalendarMonth,1)-WEEKDAY(DATE(CalendarYear,CalendarMonth,1))-3,DATE(CalendarYear,CalendarMonth,1)-WEEKDAY(DATE(CalendarYear,CalendarMonth,1))+4)</f>
        <v>41395</v>
      </c>
      <c r="M11" s="109">
        <f>IF(DAY(DATE(CalendarYear,CalendarMonth,1)-WEEKDAY(DATE(CalendarYear,CalendarMonth,1)))=1,DATE(CalendarYear,CalendarMonth,1)-WEEKDAY(DATE(CalendarYear,CalendarMonth,1))-2,DATE(CalendarYear,CalendarMonth,1)-WEEKDAY(DATE(CalendarYear,CalendarMonth,1))+5)</f>
        <v>41396</v>
      </c>
      <c r="N11" s="109">
        <f>IF(DAY(DATE(CalendarYear,CalendarMonth,1)-WEEKDAY(DATE(CalendarYear,CalendarMonth,1)))=1,DATE(CalendarYear,CalendarMonth,1)-WEEKDAY(DATE(CalendarYear,CalendarMonth,1))-1,DATE(CalendarYear,CalendarMonth,1)-WEEKDAY(DATE(CalendarYear,CalendarMonth,1))+6)</f>
        <v>41397</v>
      </c>
      <c r="O11" s="109">
        <f>IF(DAY(DATE(CalendarYear,CalendarMonth,1)-WEEKDAY(DATE(CalendarYear,CalendarMonth,1)))=1,DATE(CalendarYear,CalendarMonth,1)-WEEKDAY(DATE(CalendarYear,CalendarMonth,1)),DATE(CalendarYear,CalendarMonth,1)-WEEKDAY(DATE(CalendarYear,CalendarMonth,1))+7)</f>
        <v>41398</v>
      </c>
    </row>
    <row r="12" spans="1:15" ht="19.5" customHeight="1" x14ac:dyDescent="0.2">
      <c r="B12" s="52" t="s">
        <v>88</v>
      </c>
      <c r="C12" s="49">
        <v>41367</v>
      </c>
      <c r="D12" s="78">
        <v>1</v>
      </c>
      <c r="E12" s="55">
        <f ca="1">IF(TaskList[[#This Row],[% complete]]=1,1,IF(ISBLANK(TaskList[[#This Row],[due date]]),2,IF(TODAY()&gt;TaskList[[#This Row],[due date]],3,2)))</f>
        <v>1</v>
      </c>
      <c r="F12" s="106"/>
      <c r="G12" s="107"/>
      <c r="I12" s="110" t="e">
        <f>IF(DAY(JanSun1)=1,JanSun1-6,JanSun1+1)</f>
        <v>#NAME?</v>
      </c>
      <c r="J12" s="110" t="e">
        <f>IF(DAY(JanSun1)=1,JanSun1-5,JanSun1+2)</f>
        <v>#NAME?</v>
      </c>
      <c r="K12" s="110" t="e">
        <f>IF(DAY(JanSun1)=1,JanSun1-4,JanSun1+3)</f>
        <v>#NAME?</v>
      </c>
      <c r="L12" s="110" t="e">
        <f>IF(DAY(JanSun1)=1,JanSun1-3,JanSun1+4)</f>
        <v>#NAME?</v>
      </c>
      <c r="M12" s="110" t="e">
        <f>IF(DAY(JanSun1)=1,JanSun1-2,JanSun1+5)</f>
        <v>#NAME?</v>
      </c>
      <c r="N12" s="110" t="e">
        <f>IF(DAY(JanSun1)=1,JanSun1-1,JanSun1+6)</f>
        <v>#NAME?</v>
      </c>
      <c r="O12" s="110" t="e">
        <f>IF(DAY(JanSun1)=1,JanSun1,JanSun1+7)</f>
        <v>#NAME?</v>
      </c>
    </row>
    <row r="13" spans="1:15" ht="19.5" customHeight="1" x14ac:dyDescent="0.2">
      <c r="B13" s="52" t="s">
        <v>78</v>
      </c>
      <c r="C13" s="49">
        <v>41395</v>
      </c>
      <c r="D13" s="78">
        <v>1</v>
      </c>
      <c r="E13" s="56">
        <f ca="1">IF(TaskList[[#This Row],[% complete]]=1,1,IF(ISBLANK(TaskList[[#This Row],[due date]]),2,IF(TODAY()&gt;TaskList[[#This Row],[due date]],3,2)))</f>
        <v>1</v>
      </c>
      <c r="F13" s="106"/>
      <c r="G13" s="107"/>
      <c r="I13" s="108">
        <f>IF(DAY(DATE(CalendarYear,CalendarMonth,1)-WEEKDAY(DATE(CalendarYear,CalendarMonth,1)))=1,DATE(CalendarYear,CalendarMonth,1)-WEEKDAY(DATE(CalendarYear,CalendarMonth,1))+1,DATE(CalendarYear,CalendarMonth,1)-WEEKDAY(DATE(CalendarYear,CalendarMonth,1))+8)</f>
        <v>41399</v>
      </c>
      <c r="J13" s="108">
        <f>IF(DAY(DATE(CalendarYear,CalendarMonth,1)-WEEKDAY(DATE(CalendarYear,CalendarMonth,1)))=1,DATE(CalendarYear,CalendarMonth,1)-WEEKDAY(DATE(CalendarYear,CalendarMonth,1))+2,DATE(CalendarYear,CalendarMonth,1)-WEEKDAY(DATE(CalendarYear,CalendarMonth,1))+9)</f>
        <v>41400</v>
      </c>
      <c r="K13" s="108">
        <f>IF(DAY(DATE(CalendarYear,CalendarMonth,1)-WEEKDAY(DATE(CalendarYear,CalendarMonth,1)))=1,DATE(CalendarYear,CalendarMonth,1)-WEEKDAY(DATE(CalendarYear,CalendarMonth,1))+3,DATE(CalendarYear,CalendarMonth,1)-WEEKDAY(DATE(CalendarYear,CalendarMonth,1))+10)</f>
        <v>41401</v>
      </c>
      <c r="L13" s="108">
        <f>IF(DAY(DATE(CalendarYear,CalendarMonth,1)-WEEKDAY(DATE(CalendarYear,CalendarMonth,1)))=1,DATE(CalendarYear,CalendarMonth,1)-WEEKDAY(DATE(CalendarYear,CalendarMonth,1))+4,DATE(CalendarYear,CalendarMonth,1)-WEEKDAY(DATE(CalendarYear,CalendarMonth,1))+11)</f>
        <v>41402</v>
      </c>
      <c r="M13" s="108">
        <f>IF(DAY(DATE(CalendarYear,CalendarMonth,1)-WEEKDAY(DATE(CalendarYear,CalendarMonth,1)))=1,DATE(CalendarYear,CalendarMonth,1)-WEEKDAY(DATE(CalendarYear,CalendarMonth,1))+5,DATE(CalendarYear,CalendarMonth,1)-WEEKDAY(DATE(CalendarYear,CalendarMonth,1))+12)</f>
        <v>41403</v>
      </c>
      <c r="N13" s="108">
        <f>IF(DAY(DATE(CalendarYear,CalendarMonth,1)-WEEKDAY(DATE(CalendarYear,CalendarMonth,1)))=1,DATE(CalendarYear,CalendarMonth,1)-WEEKDAY(DATE(CalendarYear,CalendarMonth,1))+6,DATE(CalendarYear,CalendarMonth,1)-WEEKDAY(DATE(CalendarYear,CalendarMonth,1))+13)</f>
        <v>41404</v>
      </c>
      <c r="O13" s="108">
        <f>IF(DAY(DATE(CalendarYear,CalendarMonth,1)-WEEKDAY(DATE(CalendarYear,CalendarMonth,1)))=1,DATE(CalendarYear,CalendarMonth,1)-WEEKDAY(DATE(CalendarYear,CalendarMonth,1))+7,DATE(CalendarYear,CalendarMonth,1)-WEEKDAY(DATE(CalendarYear,CalendarMonth,1))+14)</f>
        <v>41405</v>
      </c>
    </row>
    <row r="14" spans="1:15" ht="19.5" customHeight="1" x14ac:dyDescent="0.2">
      <c r="B14" s="63" t="s">
        <v>79</v>
      </c>
      <c r="C14" s="49">
        <v>41414</v>
      </c>
      <c r="D14" s="78">
        <v>0.5</v>
      </c>
      <c r="E14" s="33">
        <f ca="1">IF(TaskList[[#This Row],[% complete]]=1,1,IF(ISBLANK(TaskList[[#This Row],[due date]]),2,IF(TODAY()&gt;TaskList[[#This Row],[due date]],3,2)))</f>
        <v>3</v>
      </c>
      <c r="F14" s="106"/>
      <c r="G14" s="107"/>
      <c r="I14" s="108" t="e">
        <f>IF(DAY(JanSun1)=1,JanSun1+1,JanSun1+8)</f>
        <v>#NAME?</v>
      </c>
      <c r="J14" s="108" t="e">
        <f>IF(DAY(JanSun1)=1,JanSun1+2,JanSun1+9)</f>
        <v>#NAME?</v>
      </c>
      <c r="K14" s="108" t="e">
        <f>IF(DAY(JanSun1)=1,JanSun1+3,JanSun1+10)</f>
        <v>#NAME?</v>
      </c>
      <c r="L14" s="108" t="e">
        <f>IF(DAY(JanSun1)=1,JanSun1+4,JanSun1+11)</f>
        <v>#NAME?</v>
      </c>
      <c r="M14" s="108" t="e">
        <f>IF(DAY(JanSun1)=1,JanSun1+5,JanSun1+12)</f>
        <v>#NAME?</v>
      </c>
      <c r="N14" s="108" t="e">
        <f>IF(DAY(JanSun1)=1,JanSun1+6,JanSun1+13)</f>
        <v>#NAME?</v>
      </c>
      <c r="O14" s="108" t="e">
        <f>IF(DAY(JanSun1)=1,JanSun1+7,JanSun1+14)</f>
        <v>#NAME?</v>
      </c>
    </row>
    <row r="15" spans="1:15" ht="19.5" customHeight="1" x14ac:dyDescent="0.2">
      <c r="B15" s="52" t="s">
        <v>89</v>
      </c>
      <c r="C15" s="49">
        <v>41425</v>
      </c>
      <c r="D15" s="78">
        <v>0</v>
      </c>
      <c r="E15" s="33">
        <f ca="1">IF(TaskList[[#This Row],[% complete]]=1,1,IF(ISBLANK(TaskList[[#This Row],[due date]]),2,IF(TODAY()&gt;TaskList[[#This Row],[due date]],3,2)))</f>
        <v>3</v>
      </c>
      <c r="F15" s="106"/>
      <c r="G15" s="107"/>
      <c r="I15" s="108">
        <f>IF(DAY(DATE(CalendarYear,CalendarMonth,1)-WEEKDAY(DATE(CalendarYear,CalendarMonth,1)))=1,DATE(CalendarYear,CalendarMonth,1)-WEEKDAY(DATE(CalendarYear,CalendarMonth,1))+8,DATE(CalendarYear,CalendarMonth,1)-WEEKDAY(DATE(CalendarYear,CalendarMonth,1))+15)</f>
        <v>41406</v>
      </c>
      <c r="J15" s="108">
        <f>IF(DAY(DATE(CalendarYear,CalendarMonth,1)-WEEKDAY(DATE(CalendarYear,CalendarMonth,1)))=1,DATE(CalendarYear,CalendarMonth,1)-WEEKDAY(DATE(CalendarYear,CalendarMonth,1))+9,DATE(CalendarYear,CalendarMonth,1)-WEEKDAY(DATE(CalendarYear,CalendarMonth,1))+16)</f>
        <v>41407</v>
      </c>
      <c r="K15" s="108">
        <f>IF(DAY(DATE(CalendarYear,CalendarMonth,1)-WEEKDAY(DATE(CalendarYear,CalendarMonth,1)))=1,DATE(CalendarYear,CalendarMonth,1)-WEEKDAY(DATE(CalendarYear,CalendarMonth,1))+10,DATE(CalendarYear,CalendarMonth,1)-WEEKDAY(DATE(CalendarYear,CalendarMonth,1))+17)</f>
        <v>41408</v>
      </c>
      <c r="L15" s="108">
        <f>IF(DAY(DATE(CalendarYear,CalendarMonth,1)-WEEKDAY(DATE(CalendarYear,CalendarMonth,1)))=1,DATE(CalendarYear,CalendarMonth,1)-WEEKDAY(DATE(CalendarYear,CalendarMonth,1))+11,DATE(CalendarYear,CalendarMonth,1)-WEEKDAY(DATE(CalendarYear,CalendarMonth,1))+18)</f>
        <v>41409</v>
      </c>
      <c r="M15" s="108">
        <f>IF(DAY(DATE(CalendarYear,CalendarMonth,1)-WEEKDAY(DATE(CalendarYear,CalendarMonth,1)))=1,DATE(CalendarYear,CalendarMonth,1)-WEEKDAY(DATE(CalendarYear,CalendarMonth,1))+12,DATE(CalendarYear,CalendarMonth,1)-WEEKDAY(DATE(CalendarYear,CalendarMonth,1))+19)</f>
        <v>41410</v>
      </c>
      <c r="N15" s="108">
        <f>IF(DAY(DATE(CalendarYear,CalendarMonth,1)-WEEKDAY(DATE(CalendarYear,CalendarMonth,1)))=1,DATE(CalendarYear,CalendarMonth,1)-WEEKDAY(DATE(CalendarYear,CalendarMonth,1))+13,DATE(CalendarYear,CalendarMonth,1)-WEEKDAY(DATE(CalendarYear,CalendarMonth,1))+20)</f>
        <v>41411</v>
      </c>
      <c r="O15" s="108">
        <f>IF(DAY(DATE(CalendarYear,CalendarMonth,1)-WEEKDAY(DATE(CalendarYear,CalendarMonth,1)))=1,DATE(CalendarYear,CalendarMonth,1)-WEEKDAY(DATE(CalendarYear,CalendarMonth,1))+14,DATE(CalendarYear,CalendarMonth,1)-WEEKDAY(DATE(CalendarYear,CalendarMonth,1))+21)</f>
        <v>41412</v>
      </c>
    </row>
    <row r="16" spans="1:15" ht="19.5" customHeight="1" x14ac:dyDescent="0.2">
      <c r="B16"/>
      <c r="C16"/>
      <c r="D16"/>
      <c r="E16"/>
      <c r="F16" s="106"/>
      <c r="G16" s="107"/>
      <c r="I16" s="108" t="e">
        <f>IF(DAY(JanSun1)=1,JanSun1+8,JanSun1+15)</f>
        <v>#NAME?</v>
      </c>
      <c r="J16" s="108" t="e">
        <f>IF(DAY(JanSun1)=1,JanSun1+9,JanSun1+16)</f>
        <v>#NAME?</v>
      </c>
      <c r="K16" s="108" t="e">
        <f>IF(DAY(JanSun1)=1,JanSun1+10,JanSun1+17)</f>
        <v>#NAME?</v>
      </c>
      <c r="L16" s="108" t="e">
        <f>IF(DAY(JanSun1)=1,JanSun1+11,JanSun1+18)</f>
        <v>#NAME?</v>
      </c>
      <c r="M16" s="108" t="e">
        <f>IF(DAY(JanSun1)=1,JanSun1+12,JanSun1+19)</f>
        <v>#NAME?</v>
      </c>
      <c r="N16" s="108" t="e">
        <f>IF(DAY(JanSun1)=1,JanSun1+13,JanSun1+20)</f>
        <v>#NAME?</v>
      </c>
      <c r="O16" s="108" t="e">
        <f>IF(DAY(JanSun1)=1,JanSun1+14,JanSun1+21)</f>
        <v>#NAME?</v>
      </c>
    </row>
    <row r="17" spans="2:15" ht="19.5" customHeight="1" x14ac:dyDescent="0.2">
      <c r="B17"/>
      <c r="F17" s="106"/>
      <c r="G17" s="107"/>
      <c r="I17" s="108">
        <f>IF(DAY(DATE(CalendarYear,CalendarMonth,1)-WEEKDAY(DATE(CalendarYear,CalendarMonth,1)))=1,DATE(CalendarYear,CalendarMonth,1)-WEEKDAY(DATE(CalendarYear,CalendarMonth,1))+15,DATE(CalendarYear,CalendarMonth,1)-WEEKDAY(DATE(CalendarYear,CalendarMonth,1))+22)</f>
        <v>41413</v>
      </c>
      <c r="J17" s="108">
        <f>IF(DAY(DATE(CalendarYear,CalendarMonth,1)-WEEKDAY(DATE(CalendarYear,CalendarMonth,1)))=1,DATE(CalendarYear,CalendarMonth,1)-WEEKDAY(DATE(CalendarYear,CalendarMonth,1))+16,DATE(CalendarYear,CalendarMonth,1)-WEEKDAY(DATE(CalendarYear,CalendarMonth,1))+23)</f>
        <v>41414</v>
      </c>
      <c r="K17" s="108">
        <f>IF(DAY(DATE(CalendarYear,CalendarMonth,1)-WEEKDAY(DATE(CalendarYear,CalendarMonth,1)))=1,DATE(CalendarYear,CalendarMonth,1)-WEEKDAY(DATE(CalendarYear,CalendarMonth,1))+17,DATE(CalendarYear,CalendarMonth,1)-WEEKDAY(DATE(CalendarYear,CalendarMonth,1))+24)</f>
        <v>41415</v>
      </c>
      <c r="L17" s="108">
        <f>IF(DAY(DATE(CalendarYear,CalendarMonth,1)-WEEKDAY(DATE(CalendarYear,CalendarMonth,1)))=1,DATE(CalendarYear,CalendarMonth,1)-WEEKDAY(DATE(CalendarYear,CalendarMonth,1))+18,DATE(CalendarYear,CalendarMonth,1)-WEEKDAY(DATE(CalendarYear,CalendarMonth,1))+25)</f>
        <v>41416</v>
      </c>
      <c r="M17" s="108">
        <f>IF(DAY(DATE(CalendarYear,CalendarMonth,1)-WEEKDAY(DATE(CalendarYear,CalendarMonth,1)))=1,DATE(CalendarYear,CalendarMonth,1)-WEEKDAY(DATE(CalendarYear,CalendarMonth,1))+19,DATE(CalendarYear,CalendarMonth,1)-WEEKDAY(DATE(CalendarYear,CalendarMonth,1))+26)</f>
        <v>41417</v>
      </c>
      <c r="N17" s="108">
        <f>IF(DAY(DATE(CalendarYear,CalendarMonth,1)-WEEKDAY(DATE(CalendarYear,CalendarMonth,1)))=1,DATE(CalendarYear,CalendarMonth,1)-WEEKDAY(DATE(CalendarYear,CalendarMonth,1))+20,DATE(CalendarYear,CalendarMonth,1)-WEEKDAY(DATE(CalendarYear,CalendarMonth,1))+27)</f>
        <v>41418</v>
      </c>
      <c r="O17" s="108">
        <f>IF(DAY(DATE(CalendarYear,CalendarMonth,1)-WEEKDAY(DATE(CalendarYear,CalendarMonth,1)))=1,DATE(CalendarYear,CalendarMonth,1)-WEEKDAY(DATE(CalendarYear,CalendarMonth,1))+21,DATE(CalendarYear,CalendarMonth,1)-WEEKDAY(DATE(CalendarYear,CalendarMonth,1))+28)</f>
        <v>41419</v>
      </c>
    </row>
    <row r="18" spans="2:15" ht="19.5" customHeight="1" x14ac:dyDescent="0.2">
      <c r="B18"/>
      <c r="F18" s="106"/>
      <c r="G18" s="107"/>
      <c r="I18" s="108" t="e">
        <f>IF(DAY(JanSun1)=1,JanSun1+15,JanSun1+22)</f>
        <v>#NAME?</v>
      </c>
      <c r="J18" s="108" t="e">
        <f>IF(DAY(JanSun1)=1,JanSun1+16,JanSun1+23)</f>
        <v>#NAME?</v>
      </c>
      <c r="K18" s="108" t="e">
        <f>IF(DAY(JanSun1)=1,JanSun1+17,JanSun1+24)</f>
        <v>#NAME?</v>
      </c>
      <c r="L18" s="108" t="e">
        <f>IF(DAY(JanSun1)=1,JanSun1+18,JanSun1+25)</f>
        <v>#NAME?</v>
      </c>
      <c r="M18" s="108" t="e">
        <f>IF(DAY(JanSun1)=1,JanSun1+19,JanSun1+26)</f>
        <v>#NAME?</v>
      </c>
      <c r="N18" s="108" t="e">
        <f>IF(DAY(JanSun1)=1,JanSun1+20,JanSun1+27)</f>
        <v>#NAME?</v>
      </c>
      <c r="O18" s="108" t="e">
        <f>IF(DAY(JanSun1)=1,JanSun1+21,JanSun1+28)</f>
        <v>#NAME?</v>
      </c>
    </row>
    <row r="19" spans="2:15" ht="19.5" customHeight="1" x14ac:dyDescent="0.2">
      <c r="B19"/>
      <c r="F19" s="106"/>
      <c r="G19" s="107"/>
      <c r="I19" s="108">
        <f>IF(DAY(DATE(CalendarYear,CalendarMonth,1)-WEEKDAY(DATE(CalendarYear,CalendarMonth,1)))=1,DATE(CalendarYear,CalendarMonth,1)-WEEKDAY(DATE(CalendarYear,CalendarMonth,1))+22,DATE(CalendarYear,CalendarMonth,1)-WEEKDAY(DATE(CalendarYear,CalendarMonth,1))+29)</f>
        <v>41420</v>
      </c>
      <c r="J19" s="108">
        <f>IF(DAY(DATE(CalendarYear,CalendarMonth,1)-WEEKDAY(DATE(CalendarYear,CalendarMonth,1)))=1,DATE(CalendarYear,CalendarMonth,1)-WEEKDAY(DATE(CalendarYear,CalendarMonth,1))+23,DATE(CalendarYear,CalendarMonth,1)-WEEKDAY(DATE(CalendarYear,CalendarMonth,1))+30)</f>
        <v>41421</v>
      </c>
      <c r="K19" s="108">
        <f>IF(DAY(DATE(CalendarYear,CalendarMonth,1)-WEEKDAY(DATE(CalendarYear,CalendarMonth,1)))=1,DATE(CalendarYear,CalendarMonth,1)-WEEKDAY(DATE(CalendarYear,CalendarMonth,1))+24,DATE(CalendarYear,CalendarMonth,1)-WEEKDAY(DATE(CalendarYear,CalendarMonth,1))+31)</f>
        <v>41422</v>
      </c>
      <c r="L19" s="108">
        <f>IF(DAY(DATE(CalendarYear,CalendarMonth,1)-WEEKDAY(DATE(CalendarYear,CalendarMonth,1)))=1,DATE(CalendarYear,CalendarMonth,1)-WEEKDAY(DATE(CalendarYear,CalendarMonth,1))+25,DATE(CalendarYear,CalendarMonth,1)-WEEKDAY(DATE(CalendarYear,CalendarMonth,1))+32)</f>
        <v>41423</v>
      </c>
      <c r="M19" s="108">
        <f>IF(DAY(DATE(CalendarYear,CalendarMonth,1)-WEEKDAY(DATE(CalendarYear,CalendarMonth,1)))=1,DATE(CalendarYear,CalendarMonth,1)-WEEKDAY(DATE(CalendarYear,CalendarMonth,1))+26,DATE(CalendarYear,CalendarMonth,1)-WEEKDAY(DATE(CalendarYear,CalendarMonth,1))+33)</f>
        <v>41424</v>
      </c>
      <c r="N19" s="108">
        <f>IF(DAY(DATE(CalendarYear,CalendarMonth,1)-WEEKDAY(DATE(CalendarYear,CalendarMonth,1)))=1,DATE(CalendarYear,CalendarMonth,1)-WEEKDAY(DATE(CalendarYear,CalendarMonth,1))+27,DATE(CalendarYear,CalendarMonth,1)-WEEKDAY(DATE(CalendarYear,CalendarMonth,1))+34)</f>
        <v>41425</v>
      </c>
      <c r="O19" s="108">
        <f>IF(DAY(DATE(CalendarYear,CalendarMonth,1)-WEEKDAY(DATE(CalendarYear,CalendarMonth,1)))=1,DATE(CalendarYear,CalendarMonth,1)-WEEKDAY(DATE(CalendarYear,CalendarMonth,1))+28,DATE(CalendarYear,CalendarMonth,1)-WEEKDAY(DATE(CalendarYear,CalendarMonth,1))+35)</f>
        <v>41426</v>
      </c>
    </row>
    <row r="20" spans="2:15" ht="19.5" customHeight="1" x14ac:dyDescent="0.2">
      <c r="B20"/>
      <c r="F20" s="106"/>
      <c r="G20" s="107"/>
      <c r="I20" s="108" t="e">
        <f>IF(DAY(JanSun1)=1,JanSun1+22,JanSun1+29)</f>
        <v>#NAME?</v>
      </c>
      <c r="J20" s="108" t="e">
        <f>IF(DAY(JanSun1)=1,JanSun1+23,JanSun1+30)</f>
        <v>#NAME?</v>
      </c>
      <c r="K20" s="108" t="e">
        <f>IF(DAY(JanSun1)=1,JanSun1+24,JanSun1+31)</f>
        <v>#NAME?</v>
      </c>
      <c r="L20" s="108" t="e">
        <f>IF(DAY(JanSun1)=1,JanSun1+25,JanSun1+32)</f>
        <v>#NAME?</v>
      </c>
      <c r="M20" s="108" t="e">
        <f>IF(DAY(JanSun1)=1,JanSun1+26,JanSun1+33)</f>
        <v>#NAME?</v>
      </c>
      <c r="N20" s="108" t="e">
        <f>IF(DAY(JanSun1)=1,JanSun1+27,JanSun1+34)</f>
        <v>#NAME?</v>
      </c>
      <c r="O20" s="108" t="e">
        <f>IF(DAY(JanSun1)=1,JanSun1+28,JanSun1+35)</f>
        <v>#NAME?</v>
      </c>
    </row>
    <row r="21" spans="2:15" ht="19.5" customHeight="1" x14ac:dyDescent="0.2">
      <c r="B21"/>
      <c r="F21" s="106"/>
      <c r="G21" s="107"/>
      <c r="I21" s="108">
        <f>IF(DAY(DATE(CalendarYear,CalendarMonth,1)-WEEKDAY(DATE(CalendarYear,CalendarMonth,1)))=1,DATE(CalendarYear,CalendarMonth,1)-WEEKDAY(DATE(CalendarYear,CalendarMonth,1))+29,DATE(CalendarYear,CalendarMonth,1)-WEEKDAY(DATE(CalendarYear,CalendarMonth,1))+36)</f>
        <v>41427</v>
      </c>
      <c r="J21" s="108">
        <f>IF(DAY(DATE(CalendarYear,CalendarMonth,1)-WEEKDAY(DATE(CalendarYear,CalendarMonth,1)))=1,DATE(CalendarYear,CalendarMonth,1)-WEEKDAY(DATE(CalendarYear,CalendarMonth,1))+30,DATE(CalendarYear,CalendarMonth,1)-WEEKDAY(DATE(CalendarYear,CalendarMonth,1))+37)</f>
        <v>41428</v>
      </c>
      <c r="K21" s="108">
        <f>IF(DAY(DATE(CalendarYear,CalendarMonth,1)-WEEKDAY(DATE(CalendarYear,CalendarMonth,1)))=1,DATE(CalendarYear,CalendarMonth,1)-WEEKDAY(DATE(CalendarYear,CalendarMonth,1))+31,DATE(CalendarYear,CalendarMonth,1)-WEEKDAY(DATE(CalendarYear,CalendarMonth,1))+38)</f>
        <v>41429</v>
      </c>
      <c r="L21" s="108">
        <f>IF(DAY(DATE(CalendarYear,CalendarMonth,1)-WEEKDAY(DATE(CalendarYear,CalendarMonth,1)))=1,DATE(CalendarYear,CalendarMonth,1)-WEEKDAY(DATE(CalendarYear,CalendarMonth,1))+32,DATE(CalendarYear,CalendarMonth,1)-WEEKDAY(DATE(CalendarYear,CalendarMonth,1))+39)</f>
        <v>41430</v>
      </c>
      <c r="M21" s="108">
        <f>IF(DAY(DATE(CalendarYear,CalendarMonth,1)-WEEKDAY(DATE(CalendarYear,CalendarMonth,1)))=1,DATE(CalendarYear,CalendarMonth,1)-WEEKDAY(DATE(CalendarYear,CalendarMonth,1))+33,DATE(CalendarYear,CalendarMonth,1)-WEEKDAY(DATE(CalendarYear,CalendarMonth,1))+40)</f>
        <v>41431</v>
      </c>
      <c r="N21" s="108">
        <f>IF(DAY(DATE(CalendarYear,CalendarMonth,1)-WEEKDAY(DATE(CalendarYear,CalendarMonth,1)))=1,DATE(CalendarYear,CalendarMonth,1)-WEEKDAY(DATE(CalendarYear,CalendarMonth,1))+34,DATE(CalendarYear,CalendarMonth,1)-WEEKDAY(DATE(CalendarYear,CalendarMonth,1))+41)</f>
        <v>41432</v>
      </c>
      <c r="O21" s="108">
        <f>IF(DAY(DATE(CalendarYear,CalendarMonth,1)-WEEKDAY(DATE(CalendarYear,CalendarMonth,1)))=1,DATE(CalendarYear,CalendarMonth,1)-WEEKDAY(DATE(CalendarYear,CalendarMonth,1))+35,DATE(CalendarYear,CalendarMonth,1)-WEEKDAY(DATE(CalendarYear,CalendarMonth,1))+42)</f>
        <v>41433</v>
      </c>
    </row>
    <row r="22" spans="2:15" ht="19.5" customHeight="1" x14ac:dyDescent="0.2">
      <c r="B22"/>
      <c r="F22" s="106"/>
      <c r="G22" s="107"/>
      <c r="I22" s="108" t="e">
        <f>IF(DAY(JanSun1)=1,JanSun1+29,JanSun1+36)</f>
        <v>#NAME?</v>
      </c>
      <c r="J22" s="108" t="e">
        <f>IF(DAY(JanSun1)=1,JanSun1+30,JanSun1+37)</f>
        <v>#NAME?</v>
      </c>
      <c r="K22" s="108" t="e">
        <f>IF(DAY(JanSun1)=1,JanSun1+31,JanSun1+38)</f>
        <v>#NAME?</v>
      </c>
      <c r="L22" s="108" t="e">
        <f>IF(DAY(JanSun1)=1,JanSun1+32,JanSun1+39)</f>
        <v>#NAME?</v>
      </c>
      <c r="M22" s="108" t="e">
        <f>IF(DAY(JanSun1)=1,JanSun1+33,JanSun1+40)</f>
        <v>#NAME?</v>
      </c>
      <c r="N22" s="108" t="e">
        <f>IF(DAY(JanSun1)=1,JanSun1+34,JanSun1+41)</f>
        <v>#NAME?</v>
      </c>
      <c r="O22" s="108" t="e">
        <f>IF(DAY(JanSun1)=1,JanSun1+35,JanSun1+42)</f>
        <v>#NAME?</v>
      </c>
    </row>
    <row r="23" spans="2:15" ht="19.5" customHeight="1" x14ac:dyDescent="0.2">
      <c r="B23"/>
      <c r="F23" s="104"/>
      <c r="G23" s="80"/>
      <c r="I23"/>
      <c r="J23"/>
      <c r="K23"/>
      <c r="L23"/>
      <c r="M23"/>
    </row>
    <row r="24" spans="2:15" ht="19.5" customHeight="1" x14ac:dyDescent="0.2">
      <c r="B24"/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2:15" ht="19.5" customHeight="1" x14ac:dyDescent="0.2">
      <c r="B25"/>
      <c r="F25" s="106"/>
      <c r="G25" s="107"/>
      <c r="H25" s="107"/>
      <c r="I25" s="107"/>
      <c r="J25" s="107"/>
      <c r="K25" s="107"/>
      <c r="L25" s="107"/>
      <c r="M25" s="107"/>
      <c r="N25" s="107"/>
      <c r="O25" s="107"/>
    </row>
    <row r="26" spans="2:15" ht="19.5" customHeight="1" x14ac:dyDescent="0.2">
      <c r="B26"/>
      <c r="F26" s="106"/>
      <c r="G26" s="107"/>
      <c r="H26" s="107"/>
      <c r="I26" s="107"/>
      <c r="J26" s="107"/>
      <c r="K26" s="107"/>
      <c r="L26" s="107"/>
      <c r="M26" s="107"/>
      <c r="N26" s="107"/>
      <c r="O26" s="107"/>
    </row>
    <row r="27" spans="2:15" ht="19.5" customHeight="1" x14ac:dyDescent="0.2">
      <c r="B27"/>
      <c r="F27" s="106"/>
      <c r="G27" s="107"/>
      <c r="H27" s="107"/>
      <c r="I27" s="107"/>
      <c r="J27" s="107"/>
      <c r="K27" s="107"/>
      <c r="L27" s="107"/>
      <c r="M27" s="107"/>
      <c r="N27" s="107"/>
      <c r="O27" s="107"/>
    </row>
    <row r="28" spans="2:15" ht="19.5" customHeight="1" x14ac:dyDescent="0.2">
      <c r="B28"/>
      <c r="F28" s="106"/>
      <c r="G28" s="107"/>
      <c r="H28" s="107"/>
      <c r="I28" s="107"/>
      <c r="J28" s="107"/>
      <c r="K28" s="107"/>
      <c r="L28" s="107"/>
      <c r="M28" s="107"/>
      <c r="N28" s="107"/>
      <c r="O28" s="107"/>
    </row>
    <row r="29" spans="2:15" ht="19.5" customHeight="1" x14ac:dyDescent="0.2">
      <c r="B29"/>
      <c r="F29" s="106"/>
      <c r="G29" s="107"/>
      <c r="H29" s="107"/>
      <c r="I29" s="107"/>
      <c r="J29" s="107"/>
      <c r="K29" s="107"/>
      <c r="L29" s="107"/>
      <c r="M29" s="107"/>
      <c r="N29" s="107"/>
      <c r="O29" s="107"/>
    </row>
    <row r="30" spans="2:15" ht="19.5" customHeight="1" x14ac:dyDescent="0.2">
      <c r="B30"/>
      <c r="F30" s="106"/>
      <c r="G30" s="107"/>
      <c r="H30" s="107"/>
      <c r="I30" s="107"/>
      <c r="J30" s="107"/>
      <c r="K30" s="107"/>
      <c r="L30" s="107"/>
      <c r="M30" s="107"/>
      <c r="N30" s="107"/>
      <c r="O30" s="107"/>
    </row>
    <row r="31" spans="2:15" ht="19.5" customHeight="1" x14ac:dyDescent="0.2">
      <c r="B31"/>
      <c r="F31" s="106"/>
      <c r="G31" s="107"/>
      <c r="H31" s="107"/>
      <c r="I31" s="107"/>
      <c r="J31" s="107"/>
      <c r="K31" s="107"/>
      <c r="L31" s="107"/>
      <c r="M31" s="107"/>
      <c r="N31" s="107"/>
      <c r="O31" s="107"/>
    </row>
    <row r="32" spans="2:15" ht="19.5" customHeight="1" x14ac:dyDescent="0.2">
      <c r="B32"/>
      <c r="F32" s="106"/>
      <c r="G32" s="107"/>
      <c r="H32" s="107"/>
      <c r="I32" s="107"/>
      <c r="J32" s="107"/>
      <c r="K32" s="107"/>
      <c r="L32" s="107"/>
      <c r="M32" s="107"/>
      <c r="N32" s="107"/>
      <c r="O32" s="107"/>
    </row>
    <row r="33" spans="2:15" ht="19.5" customHeight="1" x14ac:dyDescent="0.2">
      <c r="B33"/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2:15" ht="19.5" customHeight="1" x14ac:dyDescent="0.2">
      <c r="B34"/>
      <c r="C34"/>
      <c r="D34"/>
      <c r="E34"/>
      <c r="F34" s="106"/>
      <c r="G34" s="107"/>
      <c r="H34" s="107"/>
      <c r="I34" s="107"/>
      <c r="J34" s="107"/>
      <c r="K34" s="107"/>
      <c r="L34" s="107"/>
      <c r="M34" s="107"/>
      <c r="N34" s="107"/>
      <c r="O34" s="107"/>
    </row>
    <row r="35" spans="2:15" ht="19.5" customHeight="1" x14ac:dyDescent="0.2">
      <c r="B35"/>
      <c r="C35"/>
      <c r="D35"/>
      <c r="E35"/>
      <c r="F35" s="106"/>
      <c r="G35" s="107"/>
      <c r="H35" s="107"/>
      <c r="I35" s="107"/>
      <c r="J35" s="107"/>
      <c r="K35" s="107"/>
      <c r="L35" s="107"/>
      <c r="M35" s="107"/>
      <c r="N35" s="107"/>
      <c r="O35" s="107"/>
    </row>
    <row r="36" spans="2:15" ht="19.5" customHeight="1" x14ac:dyDescent="0.2">
      <c r="B36"/>
      <c r="C36"/>
      <c r="D36"/>
      <c r="E36"/>
      <c r="F36" s="106"/>
      <c r="G36" s="107"/>
      <c r="H36" s="107"/>
      <c r="I36" s="107"/>
      <c r="J36" s="107"/>
      <c r="K36" s="107"/>
      <c r="L36" s="107"/>
      <c r="M36" s="107"/>
      <c r="N36" s="107"/>
      <c r="O36" s="107"/>
    </row>
    <row r="37" spans="2:15" ht="19.5" customHeight="1" x14ac:dyDescent="0.2">
      <c r="B37"/>
      <c r="C37"/>
      <c r="D37"/>
      <c r="E37"/>
      <c r="F37" s="106"/>
      <c r="G37" s="107"/>
      <c r="H37" s="107"/>
      <c r="I37" s="107"/>
      <c r="J37" s="107"/>
      <c r="K37" s="107"/>
      <c r="L37" s="107"/>
      <c r="M37" s="107"/>
      <c r="N37" s="107"/>
      <c r="O37" s="107"/>
    </row>
  </sheetData>
  <mergeCells count="70"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N8:O9"/>
    <mergeCell ref="I8:M9"/>
    <mergeCell ref="I11:I12"/>
    <mergeCell ref="J11:J12"/>
    <mergeCell ref="K11:K12"/>
    <mergeCell ref="L11:L12"/>
    <mergeCell ref="M11:M12"/>
    <mergeCell ref="N11:N12"/>
    <mergeCell ref="M17:M18"/>
    <mergeCell ref="N17:N18"/>
    <mergeCell ref="O17:O18"/>
    <mergeCell ref="M19:M20"/>
    <mergeCell ref="O11:O12"/>
    <mergeCell ref="N19:N20"/>
    <mergeCell ref="O19:O20"/>
    <mergeCell ref="N13:N14"/>
    <mergeCell ref="O13:O14"/>
    <mergeCell ref="N15:N16"/>
    <mergeCell ref="O15:O16"/>
    <mergeCell ref="I17:I18"/>
    <mergeCell ref="J17:J18"/>
    <mergeCell ref="K17:K18"/>
    <mergeCell ref="L17:L18"/>
    <mergeCell ref="I19:I20"/>
    <mergeCell ref="J19:J20"/>
    <mergeCell ref="K19:K20"/>
    <mergeCell ref="L19:L20"/>
    <mergeCell ref="I15:I16"/>
    <mergeCell ref="J15:J16"/>
    <mergeCell ref="K15:K16"/>
    <mergeCell ref="L15:L16"/>
    <mergeCell ref="M15:M16"/>
    <mergeCell ref="I13:I14"/>
    <mergeCell ref="J13:J14"/>
    <mergeCell ref="K13:K14"/>
    <mergeCell ref="L13:L14"/>
    <mergeCell ref="M13:M14"/>
    <mergeCell ref="F21:G21"/>
    <mergeCell ref="F22:G22"/>
    <mergeCell ref="F28:O28"/>
    <mergeCell ref="F29:O29"/>
    <mergeCell ref="F30:O30"/>
    <mergeCell ref="N21:N22"/>
    <mergeCell ref="O21:O22"/>
    <mergeCell ref="F24:O24"/>
    <mergeCell ref="F25:O25"/>
    <mergeCell ref="F26:O26"/>
    <mergeCell ref="F27:O27"/>
    <mergeCell ref="I21:I22"/>
    <mergeCell ref="J21:J22"/>
    <mergeCell ref="K21:K22"/>
    <mergeCell ref="L21:L22"/>
    <mergeCell ref="M21:M22"/>
    <mergeCell ref="F36:O36"/>
    <mergeCell ref="F37:O37"/>
    <mergeCell ref="F31:O31"/>
    <mergeCell ref="F32:O32"/>
    <mergeCell ref="F33:O33"/>
    <mergeCell ref="F34:O34"/>
    <mergeCell ref="F35:O35"/>
  </mergeCells>
  <conditionalFormatting sqref="I11:O22">
    <cfRule type="expression" dxfId="9" priority="1">
      <formula>AND(VLOOKUP(I11,DueDate,1,FALSE)=I11,VLOOKUP(I11,DueDate,2,FALSE)=1)</formula>
    </cfRule>
    <cfRule type="expression" dxfId="8" priority="5">
      <formula>AND(VLOOKUP(I11,DueDate,1,FALSE)=I11,VLOOKUP(I11,DueDate,2,FALSE)&lt;&gt;1)</formula>
    </cfRule>
  </conditionalFormatting>
  <conditionalFormatting sqref="I11:N12">
    <cfRule type="expression" dxfId="7" priority="4">
      <formula>DAY(I11)&gt;8</formula>
    </cfRule>
  </conditionalFormatting>
  <conditionalFormatting sqref="I19:O22">
    <cfRule type="expression" dxfId="6" priority="2">
      <formula>AND(DAY(I19)&gt;=1,DAY(I19)&lt;=15)</formula>
    </cfRule>
  </conditionalFormatting>
  <conditionalFormatting sqref="D11:D15">
    <cfRule type="dataBar" priority="38">
      <dataBar>
        <cfvo type="min"/>
        <cfvo type="max"/>
        <color theme="4" tint="-0.249977111117893"/>
      </dataBar>
      <extLst>
        <ext xmlns:x14="http://schemas.microsoft.com/office/spreadsheetml/2009/9/main" uri="{B025F937-C7B1-47D3-B67F-A62EFF666E3E}">
          <x14:id>{9C5AD83D-CE9B-49DC-80C8-2A10BE02F676}</x14:id>
        </ext>
      </extLst>
    </cfRule>
  </conditionalFormatting>
  <dataValidations count="3">
    <dataValidation type="list" allowBlank="1" showInputMessage="1" showErrorMessage="1" errorTitle="Invalid Month" error="Please select a month from the drop down list." sqref="I8:M9">
      <formula1>"January, February, March, April, May, June,July,August,September,October,November,December"</formula1>
    </dataValidation>
    <dataValidation type="list" allowBlank="1" showInputMessage="1" showErrorMessage="1" errorTitle="Invalid List Item" error="If you need to add a new percentage to this list, you can add new list items to the % Complete Lookup column on worksheet named Lookup Lists." sqref="D11:D15">
      <formula1>"0%,25%,50%,75%,100%"</formula1>
    </dataValidation>
    <dataValidation allowBlank="1" sqref="C11:C15"/>
  </dataValidations>
  <printOptions horizontalCentered="1" verticalCentered="1"/>
  <pageMargins left="0.19685039370078741" right="0.19685039370078741" top="0.39370078740157483" bottom="0.39370078740157483" header="0.39370078740157483" footer="0.39370078740157483"/>
  <pageSetup scale="78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Year Selection Spinner">
              <controlPr defaultSize="0" print="0" autoPict="0" altText="Spinner control. Use spinner to change calendar year or type desired year in cell L2 ">
                <anchor moveWithCells="1">
                  <from>
                    <xdr:col>15</xdr:col>
                    <xdr:colOff>47625</xdr:colOff>
                    <xdr:row>7</xdr:row>
                    <xdr:rowOff>28575</xdr:rowOff>
                  </from>
                  <to>
                    <xdr:col>15</xdr:col>
                    <xdr:colOff>171450</xdr:colOff>
                    <xdr:row>8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C5AD83D-CE9B-49DC-80C8-2A10BE02F676}">
            <x14:dataBar minLength="0" maxLength="100">
              <x14:cfvo type="autoMin"/>
              <x14:cfvo type="autoMax"/>
              <x14:negativeFillColor rgb="FFFF0000"/>
              <x14:axisColor rgb="FF000000"/>
            </x14:dataBar>
          </x14:cfRule>
          <xm:sqref>D11:D15</xm:sqref>
        </x14:conditionalFormatting>
        <x14:conditionalFormatting xmlns:xm="http://schemas.microsoft.com/office/excel/2006/main">
          <x14:cfRule type="iconSet" priority="39" id="{5EAE2E71-AE76-41CD-B7C1-B3F754A57B16}">
            <x14:iconSet iconSet="3Symbols2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Icon iconSet="3Symbols2" iconId="2"/>
              <x14:cfIcon iconSet="NoIcons" iconId="0"/>
              <x14:cfIcon iconSet="3Symbols2" iconId="0"/>
            </x14:iconSet>
          </x14:cfRule>
          <xm:sqref>E11:E15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/>
    <pageSetUpPr autoPageBreaks="0" fitToPage="1"/>
  </sheetPr>
  <dimension ref="A1:AE32"/>
  <sheetViews>
    <sheetView showGridLines="0" zoomScale="90" zoomScaleNormal="90" workbookViewId="0"/>
  </sheetViews>
  <sheetFormatPr defaultColWidth="9.28515625" defaultRowHeight="12.75" x14ac:dyDescent="0.2"/>
  <cols>
    <col min="1" max="29" width="2.85546875" style="4" customWidth="1"/>
    <col min="30" max="30" width="12.28515625" style="5" customWidth="1"/>
    <col min="31" max="31" width="33" style="4" customWidth="1"/>
    <col min="32" max="16384" width="9.28515625" style="4"/>
  </cols>
  <sheetData>
    <row r="1" spans="1:31" ht="14.25" customHeight="1" x14ac:dyDescent="0.2"/>
    <row r="2" spans="1:31" ht="46.5" x14ac:dyDescent="0.7">
      <c r="H2" s="35"/>
      <c r="I2" s="35"/>
      <c r="J2" s="35"/>
      <c r="K2" s="35" t="s">
        <v>30</v>
      </c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8" spans="1:31" ht="15.75" customHeight="1" x14ac:dyDescent="0.2"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  <row r="9" spans="1:31" ht="15.75" customHeight="1" x14ac:dyDescent="0.2">
      <c r="A9" s="39" t="s">
        <v>76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6"/>
      <c r="M9" s="36"/>
      <c r="P9"/>
      <c r="Q9"/>
      <c r="R9"/>
      <c r="S9"/>
      <c r="T9"/>
      <c r="U9"/>
      <c r="V9"/>
      <c r="W9"/>
      <c r="X9"/>
      <c r="Y9"/>
      <c r="Z9"/>
      <c r="AA9"/>
      <c r="AC9" s="59" t="s">
        <v>86</v>
      </c>
      <c r="AD9" s="101" t="s">
        <v>65</v>
      </c>
      <c r="AE9"/>
    </row>
    <row r="10" spans="1:31" ht="37.5" customHeight="1" x14ac:dyDescent="0.2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17"/>
      <c r="AC10" s="117"/>
      <c r="AD10" s="102"/>
      <c r="AE10" s="37"/>
    </row>
    <row r="11" spans="1:31" ht="15" customHeight="1" x14ac:dyDescent="0.2">
      <c r="A11" s="8"/>
      <c r="B11" s="6"/>
      <c r="C11" s="6"/>
      <c r="D11" s="7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118"/>
      <c r="AE11" s="119"/>
    </row>
    <row r="12" spans="1:31" ht="15" customHeight="1" x14ac:dyDescent="0.2">
      <c r="A12" s="8"/>
      <c r="B12" s="6"/>
      <c r="C12" s="6"/>
      <c r="D12" s="7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115"/>
      <c r="AE12" s="116"/>
    </row>
    <row r="13" spans="1:31" ht="15" customHeight="1" x14ac:dyDescent="0.2">
      <c r="A13" s="8"/>
      <c r="B13" s="6"/>
      <c r="C13" s="6"/>
      <c r="D13" s="7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115"/>
      <c r="AE13" s="116"/>
    </row>
    <row r="14" spans="1:31" ht="15" customHeight="1" x14ac:dyDescent="0.2">
      <c r="A14" s="8"/>
      <c r="B14" s="6"/>
      <c r="C14" s="6"/>
      <c r="D14" s="7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115"/>
      <c r="AE14" s="116"/>
    </row>
    <row r="15" spans="1:31" ht="15" customHeight="1" x14ac:dyDescent="0.2">
      <c r="A15" s="8"/>
      <c r="B15" s="6"/>
      <c r="C15" s="6"/>
      <c r="D15" s="7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115"/>
      <c r="AE15" s="116"/>
    </row>
    <row r="16" spans="1:31" ht="15" customHeight="1" x14ac:dyDescent="0.2">
      <c r="A16" s="8"/>
      <c r="B16" s="6"/>
      <c r="C16" s="6"/>
      <c r="D16" s="7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115"/>
      <c r="AE16" s="116"/>
    </row>
    <row r="17" spans="1:31" ht="15" customHeight="1" x14ac:dyDescent="0.2">
      <c r="A17" s="8"/>
      <c r="B17" s="6"/>
      <c r="C17" s="6"/>
      <c r="D17" s="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115"/>
      <c r="AE17" s="116"/>
    </row>
    <row r="18" spans="1:31" ht="15" customHeight="1" x14ac:dyDescent="0.2">
      <c r="A18" s="8"/>
      <c r="B18" s="6"/>
      <c r="C18" s="6"/>
      <c r="D18" s="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115"/>
      <c r="AE18" s="116"/>
    </row>
    <row r="19" spans="1:31" ht="15" customHeight="1" x14ac:dyDescent="0.2">
      <c r="A19" s="8"/>
      <c r="B19" s="6"/>
      <c r="C19" s="6"/>
      <c r="D19" s="7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115"/>
      <c r="AE19" s="116"/>
    </row>
    <row r="20" spans="1:31" ht="15" customHeight="1" x14ac:dyDescent="0.2">
      <c r="A20" s="8"/>
      <c r="B20" s="6"/>
      <c r="C20" s="6"/>
      <c r="D20" s="7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115"/>
      <c r="AE20" s="116"/>
    </row>
    <row r="21" spans="1:31" ht="15" customHeight="1" x14ac:dyDescent="0.2">
      <c r="A21" s="8"/>
      <c r="B21" s="6"/>
      <c r="C21" s="6"/>
      <c r="D21" s="7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115"/>
      <c r="AE21" s="116"/>
    </row>
    <row r="22" spans="1:31" ht="15" customHeight="1" x14ac:dyDescent="0.2">
      <c r="A22" s="8"/>
      <c r="B22" s="6"/>
      <c r="C22" s="6"/>
      <c r="D22" s="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115"/>
      <c r="AE22" s="116"/>
    </row>
    <row r="23" spans="1:31" ht="15" customHeight="1" x14ac:dyDescent="0.2">
      <c r="A23" s="8"/>
      <c r="B23" s="6"/>
      <c r="C23" s="6"/>
      <c r="D23" s="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115"/>
      <c r="AE23" s="116"/>
    </row>
    <row r="24" spans="1:31" ht="15" customHeight="1" x14ac:dyDescent="0.2">
      <c r="A24" s="8"/>
      <c r="B24" s="6"/>
      <c r="C24" s="6"/>
      <c r="D24" s="7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115"/>
      <c r="AE24" s="116"/>
    </row>
    <row r="25" spans="1:31" ht="15" customHeight="1" x14ac:dyDescent="0.2">
      <c r="A25" s="8"/>
      <c r="B25" s="6"/>
      <c r="C25" s="6"/>
      <c r="D25" s="7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115"/>
      <c r="AE25" s="116"/>
    </row>
    <row r="26" spans="1:31" ht="15" customHeight="1" x14ac:dyDescent="0.2">
      <c r="A26" s="8"/>
      <c r="B26" s="6"/>
      <c r="C26" s="6"/>
      <c r="D26" s="7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115"/>
      <c r="AE26" s="116"/>
    </row>
    <row r="27" spans="1:31" ht="15" customHeight="1" x14ac:dyDescent="0.2">
      <c r="A27" s="8"/>
      <c r="B27" s="6"/>
      <c r="C27" s="6"/>
      <c r="D27" s="7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115"/>
      <c r="AE27" s="116"/>
    </row>
    <row r="28" spans="1:31" ht="15" customHeight="1" x14ac:dyDescent="0.2">
      <c r="A28" s="8"/>
      <c r="B28" s="6"/>
      <c r="C28" s="6"/>
      <c r="D28" s="7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115"/>
      <c r="AE28" s="116"/>
    </row>
    <row r="29" spans="1:31" ht="15" customHeight="1" x14ac:dyDescent="0.2">
      <c r="A29" s="8"/>
      <c r="B29" s="6"/>
      <c r="C29" s="6"/>
      <c r="D29" s="7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115"/>
      <c r="AE29" s="116"/>
    </row>
    <row r="30" spans="1:31" ht="15" customHeight="1" x14ac:dyDescent="0.2">
      <c r="A30" s="8"/>
      <c r="B30" s="6"/>
      <c r="C30" s="6"/>
      <c r="D30" s="7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115"/>
      <c r="AE30" s="116"/>
    </row>
    <row r="31" spans="1:31" ht="15" customHeight="1" x14ac:dyDescent="0.2">
      <c r="A31" s="8"/>
      <c r="B31" s="6"/>
      <c r="C31" s="6"/>
      <c r="D31" s="7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115"/>
      <c r="AE31" s="116"/>
    </row>
    <row r="32" spans="1:31" ht="15" customHeight="1" x14ac:dyDescent="0.2">
      <c r="A32" s="8"/>
      <c r="B32" s="6"/>
      <c r="C32" s="6"/>
      <c r="D32" s="7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115"/>
      <c r="AE32" s="116"/>
    </row>
  </sheetData>
  <mergeCells count="12">
    <mergeCell ref="AD31:AE32"/>
    <mergeCell ref="A10:AC10"/>
    <mergeCell ref="AD23:AE24"/>
    <mergeCell ref="AD25:AE26"/>
    <mergeCell ref="AD27:AE28"/>
    <mergeCell ref="AD29:AE30"/>
    <mergeCell ref="AD13:AE14"/>
    <mergeCell ref="AD15:AE16"/>
    <mergeCell ref="AD17:AE18"/>
    <mergeCell ref="AD19:AE20"/>
    <mergeCell ref="AD21:AE22"/>
    <mergeCell ref="AD11:AE12"/>
  </mergeCells>
  <printOptions horizontalCentered="1" verticalCentered="1"/>
  <pageMargins left="0.19685039370078741" right="0.19685039370078741" top="0.39370078740157483" bottom="0.39370078740157483" header="0.39370078740157483" footer="0.39370078740157483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7259A09-0549-40A6-A8D7-03C825FFBB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Plant Inventory</vt:lpstr>
      <vt:lpstr>Seed Starting Log</vt:lpstr>
      <vt:lpstr>Task List</vt:lpstr>
      <vt:lpstr>Garden Planning Grid</vt:lpstr>
      <vt:lpstr>CalendarYear</vt:lpstr>
      <vt:lpstr>DueDate</vt:lpstr>
      <vt:lpstr>Month</vt:lpstr>
      <vt:lpstr>TransplantDate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Kenan Çılman</dc:creator>
  <cp:keywords/>
  <cp:lastModifiedBy>Kenan Çılman</cp:lastModifiedBy>
  <dcterms:created xsi:type="dcterms:W3CDTF">2014-10-26T17:56:20Z</dcterms:created>
  <dcterms:modified xsi:type="dcterms:W3CDTF">2014-10-26T17:56:20Z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TC039345379991</vt:lpwstr>
  </property>
</Properties>
</file>