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9720" windowHeight="7170"/>
  </bookViews>
  <sheets>
    <sheet name="Read Me First" sheetId="1" r:id="rId1"/>
    <sheet name="Worksheet 1" sheetId="2" r:id="rId2"/>
    <sheet name="Worksheet 2" sheetId="3" r:id="rId3"/>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'Read Me First'!$C$2:$M$88</definedName>
    <definedName name="_xlnm.Print_Area" localSheetId="1">'Worksheet 1'!$B$2:$O$29</definedName>
    <definedName name="_xlnm.Print_Area" localSheetId="2">'Worksheet 2'!$B$2:$O$32</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G7" i="2" l="1"/>
  <c r="G13" i="2"/>
  <c r="G15" i="2" s="1"/>
  <c r="G29" i="2" s="1"/>
  <c r="H7" i="2"/>
  <c r="H21" i="2" s="1"/>
  <c r="H13" i="2"/>
  <c r="H15" i="2" s="1"/>
  <c r="H29" i="2" s="1"/>
  <c r="I7" i="2"/>
  <c r="I13" i="2"/>
  <c r="I27" i="2" s="1"/>
  <c r="J7" i="2"/>
  <c r="J13" i="2"/>
  <c r="J15" i="2" s="1"/>
  <c r="J29" i="2" s="1"/>
  <c r="K7" i="2"/>
  <c r="K13" i="2"/>
  <c r="K15" i="2" s="1"/>
  <c r="K29" i="2" s="1"/>
  <c r="L7" i="2"/>
  <c r="L21" i="2" s="1"/>
  <c r="L13" i="2"/>
  <c r="L15" i="2" s="1"/>
  <c r="L29" i="2" s="1"/>
  <c r="M7" i="2"/>
  <c r="M13" i="2"/>
  <c r="M27" i="2" s="1"/>
  <c r="N7" i="2"/>
  <c r="N13" i="2"/>
  <c r="N15" i="2" s="1"/>
  <c r="N29" i="2" s="1"/>
  <c r="F7" i="2"/>
  <c r="F13" i="2"/>
  <c r="F15" i="2" s="1"/>
  <c r="F29" i="2" s="1"/>
  <c r="C7" i="2"/>
  <c r="C21" i="2" s="1"/>
  <c r="C13" i="2"/>
  <c r="C15" i="2" s="1"/>
  <c r="D7" i="2"/>
  <c r="D13" i="2"/>
  <c r="D27" i="2" s="1"/>
  <c r="E7" i="2"/>
  <c r="E13" i="2"/>
  <c r="E15" i="2" s="1"/>
  <c r="E29" i="2" s="1"/>
  <c r="G27" i="2"/>
  <c r="K27" i="2"/>
  <c r="G21" i="2"/>
  <c r="I21" i="2"/>
  <c r="J21" i="2"/>
  <c r="K21" i="2"/>
  <c r="M21" i="2"/>
  <c r="N21" i="2"/>
  <c r="F21" i="2"/>
  <c r="D21" i="2"/>
  <c r="E21" i="2"/>
  <c r="G22" i="2"/>
  <c r="H22" i="2"/>
  <c r="I22" i="2"/>
  <c r="J22" i="2"/>
  <c r="K22" i="2"/>
  <c r="L22" i="2"/>
  <c r="M22" i="2"/>
  <c r="N22" i="2"/>
  <c r="C22" i="2"/>
  <c r="D22" i="2"/>
  <c r="E22" i="2"/>
  <c r="F22" i="2"/>
  <c r="G23" i="2"/>
  <c r="H23" i="2"/>
  <c r="I23" i="2"/>
  <c r="J23" i="2"/>
  <c r="K23" i="2"/>
  <c r="L23" i="2"/>
  <c r="M23" i="2"/>
  <c r="N23" i="2"/>
  <c r="C23" i="2"/>
  <c r="D23" i="2"/>
  <c r="E23" i="2"/>
  <c r="F23" i="2"/>
  <c r="G24" i="2"/>
  <c r="H24" i="2"/>
  <c r="I24" i="2"/>
  <c r="J24" i="2"/>
  <c r="K24" i="2"/>
  <c r="L24" i="2"/>
  <c r="M24" i="2"/>
  <c r="N24" i="2"/>
  <c r="C24" i="2"/>
  <c r="D24" i="2"/>
  <c r="O24" i="2" s="1"/>
  <c r="E24" i="2"/>
  <c r="F24" i="2"/>
  <c r="G25" i="2"/>
  <c r="H25" i="2"/>
  <c r="I25" i="2"/>
  <c r="J25" i="2"/>
  <c r="K25" i="2"/>
  <c r="L25" i="2"/>
  <c r="M25" i="2"/>
  <c r="N25" i="2"/>
  <c r="C25" i="2"/>
  <c r="D25" i="2"/>
  <c r="E25" i="2"/>
  <c r="F25" i="2"/>
  <c r="G20" i="2"/>
  <c r="H20" i="2"/>
  <c r="I20" i="2"/>
  <c r="J20" i="2"/>
  <c r="K20" i="2"/>
  <c r="L20" i="2"/>
  <c r="M20" i="2"/>
  <c r="N20" i="2"/>
  <c r="F20" i="2"/>
  <c r="C20" i="2"/>
  <c r="D20" i="2"/>
  <c r="E20" i="2"/>
  <c r="G18" i="2"/>
  <c r="H18" i="2"/>
  <c r="I18" i="2"/>
  <c r="J18" i="2"/>
  <c r="K18" i="2"/>
  <c r="L18" i="2"/>
  <c r="M18" i="2"/>
  <c r="N18" i="2"/>
  <c r="C18" i="2"/>
  <c r="D18" i="2"/>
  <c r="E18" i="2"/>
  <c r="F18" i="2"/>
  <c r="O7" i="2"/>
  <c r="O8" i="2"/>
  <c r="O9" i="2"/>
  <c r="O10" i="2"/>
  <c r="O11" i="2"/>
  <c r="O6" i="2"/>
  <c r="O4" i="2"/>
  <c r="C7" i="3"/>
  <c r="C9" i="3"/>
  <c r="C16" i="3" s="1"/>
  <c r="C30" i="3" s="1"/>
  <c r="C10" i="3"/>
  <c r="C24" i="3" s="1"/>
  <c r="D7" i="3"/>
  <c r="D9" i="3"/>
  <c r="E7" i="3"/>
  <c r="E21" i="3" s="1"/>
  <c r="E9" i="3"/>
  <c r="E10" i="3"/>
  <c r="E16" i="3" s="1"/>
  <c r="F7" i="3"/>
  <c r="F21" i="3" s="1"/>
  <c r="F9" i="3"/>
  <c r="G7" i="3"/>
  <c r="G9" i="3"/>
  <c r="G16" i="3" s="1"/>
  <c r="G30" i="3" s="1"/>
  <c r="G10" i="3"/>
  <c r="G24" i="3" s="1"/>
  <c r="H7" i="3"/>
  <c r="H9" i="3"/>
  <c r="I7" i="3"/>
  <c r="I21" i="3" s="1"/>
  <c r="I9" i="3"/>
  <c r="I10" i="3"/>
  <c r="I16" i="3" s="1"/>
  <c r="J7" i="3"/>
  <c r="J21" i="3" s="1"/>
  <c r="J9" i="3"/>
  <c r="K7" i="3"/>
  <c r="K9" i="3"/>
  <c r="K16" i="3" s="1"/>
  <c r="K30" i="3" s="1"/>
  <c r="K10" i="3"/>
  <c r="K24" i="3" s="1"/>
  <c r="L7" i="3"/>
  <c r="L9" i="3"/>
  <c r="M7" i="3"/>
  <c r="M21" i="3" s="1"/>
  <c r="M9" i="3"/>
  <c r="M10" i="3"/>
  <c r="M16" i="3" s="1"/>
  <c r="M30" i="3" s="1"/>
  <c r="N7" i="3"/>
  <c r="N21" i="3" s="1"/>
  <c r="N9" i="3"/>
  <c r="C28" i="3"/>
  <c r="D28" i="3"/>
  <c r="E28" i="3"/>
  <c r="F28" i="3"/>
  <c r="G28" i="3"/>
  <c r="H28" i="3"/>
  <c r="I28" i="3"/>
  <c r="J28" i="3"/>
  <c r="K28" i="3"/>
  <c r="L28" i="3"/>
  <c r="M28" i="3"/>
  <c r="N28" i="3"/>
  <c r="C27" i="3"/>
  <c r="D27" i="3"/>
  <c r="E27" i="3"/>
  <c r="F27" i="3"/>
  <c r="G27" i="3"/>
  <c r="H27" i="3"/>
  <c r="I27" i="3"/>
  <c r="J27" i="3"/>
  <c r="K27" i="3"/>
  <c r="L27" i="3"/>
  <c r="M27" i="3"/>
  <c r="N27" i="3"/>
  <c r="C26" i="3"/>
  <c r="D26" i="3"/>
  <c r="E26" i="3"/>
  <c r="F26" i="3"/>
  <c r="O26" i="3" s="1"/>
  <c r="G26" i="3"/>
  <c r="H26" i="3"/>
  <c r="I26" i="3"/>
  <c r="J26" i="3"/>
  <c r="K26" i="3"/>
  <c r="L26" i="3"/>
  <c r="M26" i="3"/>
  <c r="N26" i="3"/>
  <c r="C25" i="3"/>
  <c r="D25" i="3"/>
  <c r="E25" i="3"/>
  <c r="F25" i="3"/>
  <c r="G25" i="3"/>
  <c r="H25" i="3"/>
  <c r="I25" i="3"/>
  <c r="J25" i="3"/>
  <c r="K25" i="3"/>
  <c r="L25" i="3"/>
  <c r="M25" i="3"/>
  <c r="N25" i="3"/>
  <c r="E24" i="3"/>
  <c r="I24" i="3"/>
  <c r="M24" i="3"/>
  <c r="C23" i="3"/>
  <c r="E23" i="3"/>
  <c r="G23" i="3"/>
  <c r="I23" i="3"/>
  <c r="K23" i="3"/>
  <c r="M23" i="3"/>
  <c r="C21" i="3"/>
  <c r="D21" i="3"/>
  <c r="G21" i="3"/>
  <c r="H21" i="3"/>
  <c r="K21" i="3"/>
  <c r="L21" i="3"/>
  <c r="O11" i="3"/>
  <c r="O12" i="3"/>
  <c r="O13" i="3"/>
  <c r="O14" i="3"/>
  <c r="E18" i="3" l="1"/>
  <c r="E32" i="3" s="1"/>
  <c r="E30" i="3"/>
  <c r="I18" i="3"/>
  <c r="I32" i="3" s="1"/>
  <c r="I30" i="3"/>
  <c r="O18" i="2"/>
  <c r="O20" i="2"/>
  <c r="F27" i="2"/>
  <c r="O21" i="2"/>
  <c r="O28" i="3"/>
  <c r="O7" i="3"/>
  <c r="O13" i="2"/>
  <c r="O23" i="2"/>
  <c r="O22" i="2"/>
  <c r="O25" i="3"/>
  <c r="O27" i="3"/>
  <c r="O25" i="2"/>
  <c r="C29" i="2"/>
  <c r="O21" i="3"/>
  <c r="O9" i="3"/>
  <c r="H23" i="3"/>
  <c r="D23" i="3"/>
  <c r="M18" i="3"/>
  <c r="M32" i="3" s="1"/>
  <c r="K18" i="3"/>
  <c r="K32" i="3" s="1"/>
  <c r="J10" i="3"/>
  <c r="J24" i="3" s="1"/>
  <c r="H10" i="3"/>
  <c r="H24" i="3" s="1"/>
  <c r="F10" i="3"/>
  <c r="F24" i="3" s="1"/>
  <c r="D10" i="3"/>
  <c r="N23" i="3"/>
  <c r="J23" i="3"/>
  <c r="F23" i="3"/>
  <c r="E27" i="2"/>
  <c r="N27" i="2"/>
  <c r="J27" i="2"/>
  <c r="C27" i="2"/>
  <c r="L27" i="2"/>
  <c r="H27" i="2"/>
  <c r="D15" i="2"/>
  <c r="D29" i="2" s="1"/>
  <c r="M15" i="2"/>
  <c r="M29" i="2" s="1"/>
  <c r="I15" i="2"/>
  <c r="I29" i="2" s="1"/>
  <c r="L23" i="3"/>
  <c r="N10" i="3"/>
  <c r="N24" i="3" s="1"/>
  <c r="L10" i="3"/>
  <c r="L24" i="3" s="1"/>
  <c r="G18" i="3"/>
  <c r="G32" i="3" s="1"/>
  <c r="C18" i="3"/>
  <c r="O23" i="3" l="1"/>
  <c r="O29" i="2"/>
  <c r="N16" i="3"/>
  <c r="O15" i="2"/>
  <c r="L16" i="3"/>
  <c r="J16" i="3"/>
  <c r="C32" i="3"/>
  <c r="H16" i="3"/>
  <c r="F16" i="3"/>
  <c r="D24" i="3"/>
  <c r="O24" i="3" s="1"/>
  <c r="O10" i="3"/>
  <c r="O27" i="2"/>
  <c r="D16" i="3"/>
  <c r="D18" i="3" l="1"/>
  <c r="D30" i="3"/>
  <c r="O16" i="3"/>
  <c r="F30" i="3"/>
  <c r="F18" i="3"/>
  <c r="F32" i="3" s="1"/>
  <c r="J30" i="3"/>
  <c r="J18" i="3"/>
  <c r="J32" i="3" s="1"/>
  <c r="N18" i="3"/>
  <c r="N32" i="3" s="1"/>
  <c r="N30" i="3"/>
  <c r="H18" i="3"/>
  <c r="H32" i="3" s="1"/>
  <c r="H30" i="3"/>
  <c r="L18" i="3"/>
  <c r="L32" i="3" s="1"/>
  <c r="L30" i="3"/>
  <c r="D32" i="3" l="1"/>
  <c r="O32" i="3" s="1"/>
  <c r="O18" i="3"/>
  <c r="O30" i="3"/>
</calcChain>
</file>

<file path=xl/comments1.xml><?xml version="1.0" encoding="utf-8"?>
<comments xmlns="http://schemas.openxmlformats.org/spreadsheetml/2006/main">
  <authors>
    <author>Author</author>
  </authors>
  <commentList>
    <comment ref="B2" authorId="0" shapeId="0">
      <text>
        <r>
          <rPr>
            <sz val="8"/>
            <color indexed="81"/>
            <rFont val="Tahoma"/>
            <family val="2"/>
          </rPr>
          <t>This is a very basic sheet that can be altered to fit your situation.
Enter actual numbers and then experiment with the number of employees.
Financial Managers and Consultants use this and other tools when confronted with profit shrinkage.</t>
        </r>
      </text>
    </comment>
  </commentList>
</comments>
</file>

<file path=xl/comments2.xml><?xml version="1.0" encoding="utf-8"?>
<comments xmlns="http://schemas.openxmlformats.org/spreadsheetml/2006/main">
  <authors>
    <author>Author</author>
  </authors>
  <commentList>
    <comment ref="B4" authorId="0" shapeId="0">
      <text>
        <r>
          <rPr>
            <sz val="8"/>
            <color indexed="81"/>
            <rFont val="Tahoma"/>
            <family val="2"/>
          </rPr>
          <t>This is a very basic sheet that can be altered to fit your situation.
Enter staff and sales employeee numbers to experiment with the best mix.
Financial Managers and Consultants use this and other tools when confronted with profit shrinkage.</t>
        </r>
      </text>
    </comment>
  </commentList>
</comments>
</file>

<file path=xl/sharedStrings.xml><?xml version="1.0" encoding="utf-8"?>
<sst xmlns="http://schemas.openxmlformats.org/spreadsheetml/2006/main" count="71" uniqueCount="31">
  <si>
    <t>Headcount Analysis</t>
  </si>
  <si>
    <t>Common-sizing By Headcount</t>
  </si>
  <si>
    <t>Jan</t>
  </si>
  <si>
    <t>Feb</t>
  </si>
  <si>
    <t>Mar</t>
  </si>
  <si>
    <t>Apr</t>
  </si>
  <si>
    <t>May</t>
  </si>
  <si>
    <t>Jun</t>
  </si>
  <si>
    <t>Jul</t>
  </si>
  <si>
    <t>Aug</t>
  </si>
  <si>
    <t>Sep</t>
  </si>
  <si>
    <t>Oct</t>
  </si>
  <si>
    <t>Nov</t>
  </si>
  <si>
    <t>Dec</t>
  </si>
  <si>
    <t>Totals</t>
  </si>
  <si>
    <t>Headcount</t>
  </si>
  <si>
    <t>Gross profit</t>
  </si>
  <si>
    <t>Salaries</t>
  </si>
  <si>
    <t>Payroll taxes</t>
  </si>
  <si>
    <t>Lease</t>
  </si>
  <si>
    <t>Phone</t>
  </si>
  <si>
    <t>Supplies</t>
  </si>
  <si>
    <t>Insurance</t>
  </si>
  <si>
    <t>EBITDA: Actual</t>
  </si>
  <si>
    <t>Common-sized By Employee</t>
  </si>
  <si>
    <t>Enter Average Sales Per Salesperson</t>
  </si>
  <si>
    <t>Enter Average Salary Per Employee</t>
  </si>
  <si>
    <t>Headcount (staff)</t>
  </si>
  <si>
    <t>Headcount (sales)</t>
  </si>
  <si>
    <t>EBITDA</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</si>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</sst>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s>
  <fonts count="43" x14ac:knownFonts="1">
    <font>
      <sz val="10"/>
      <name val="Times New Roman"/>
    </font>
    <font>
      <sz val="10"/>
      <name val="Arial"/>
      <family val="2"/>
    </font>
    <font>
      <b/>
      <sz val="10"/>
      <name val="Arial"/>
      <family val="2"/>
    </font>
    <font>
      <b/>
      <sz val="18"/>
      <name val="Times New Roman"/>
      <family val="1"/>
    </font>
    <font>
      <b/>
      <sz val="20"/>
      <name val="Times New Roman"/>
      <family val="1"/>
    </font>
    <font>
      <b/>
      <sz val="14"/>
      <name val="Times New Roman"/>
      <family val="1"/>
    </font>
    <font>
      <sz val="14"/>
      <name val="Times New Roman"/>
      <family val="1"/>
    </font>
    <font>
      <sz val="8"/>
      <color indexed="81"/>
      <name val="Tahoma"/>
      <family val="2"/>
    </font>
    <font>
      <b/>
      <sz val="10"/>
      <color indexed="8"/>
      <name val="Arial"/>
      <family val="2"/>
    </font>
    <font>
      <sz val="10"/>
      <color indexed="8"/>
      <name val="Arial"/>
      <family val="2"/>
    </font>
    <font>
      <u/>
      <sz val="10"/>
      <color indexed="12"/>
      <name val="Times New Roman"/>
      <family val="1"/>
    </font>
    <font>
      <u/>
      <sz val="12"/>
      <color indexed="12"/>
      <name val="Times New Roman"/>
      <family val="1"/>
    </font>
    <font>
      <sz val="8"/>
      <name val="Tahoma"/>
      <family val="2"/>
    </font>
    <font>
      <sz val="8"/>
      <name val="Times New Roman"/>
      <family val="1"/>
    </font>
    <font>
      <sz val="8"/>
      <name val="Verdana"/>
      <family val="2"/>
    </font>
    <font>
      <sz val="10"/>
      <name val="Arial"/>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u/>
      <sz val="10"/>
      <color indexed="12"/>
      <name val="Times New Roman"/>
      <family val="1"/>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s>
  <cellStyleXfs count="75">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2" fillId="16" borderId="1" applyBorder="0" applyProtection="0">
      <alignment vertical="center"/>
    </xf>
    <xf numFmtId="0" fontId="30" fillId="17" borderId="0" applyNumberFormat="0" applyBorder="0" applyAlignment="0" applyProtection="0"/>
    <xf numFmtId="164" fontId="13" fillId="0" borderId="2">
      <protection locked="0"/>
    </xf>
    <xf numFmtId="0" fontId="14"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5" fillId="0" borderId="0" applyFont="0" applyFill="0" applyBorder="0" applyAlignment="0" applyProtection="0"/>
    <xf numFmtId="164" fontId="15" fillId="0" borderId="0" applyFont="0" applyFill="0" applyBorder="0" applyAlignment="0" applyProtection="0"/>
    <xf numFmtId="0" fontId="16" fillId="0" borderId="5"/>
    <xf numFmtId="4" fontId="13" fillId="20" borderId="5">
      <protection locked="0"/>
    </xf>
    <xf numFmtId="0" fontId="15"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0" fontId="33" fillId="0" borderId="0" applyNumberFormat="0" applyFill="0" applyBorder="0" applyAlignment="0" applyProtection="0"/>
    <xf numFmtId="2" fontId="15" fillId="0" borderId="0" applyFont="0" applyFill="0" applyBorder="0" applyAlignment="0" applyProtection="0"/>
    <xf numFmtId="0" fontId="34" fillId="6" borderId="0" applyNumberFormat="0" applyBorder="0" applyAlignment="0" applyProtection="0"/>
    <xf numFmtId="4" fontId="13" fillId="21" borderId="5"/>
    <xf numFmtId="166"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0" fillId="0" borderId="0" applyNumberFormat="0" applyFill="0" applyBorder="0" applyAlignment="0" applyProtection="0">
      <alignment vertical="top"/>
      <protection locked="0"/>
    </xf>
    <xf numFmtId="0" fontId="36" fillId="10" borderId="3" applyNumberFormat="0" applyAlignment="0" applyProtection="0"/>
    <xf numFmtId="166" fontId="17" fillId="0" borderId="10"/>
    <xf numFmtId="0" fontId="37" fillId="0" borderId="11" applyNumberFormat="0" applyFill="0" applyAlignment="0" applyProtection="0"/>
    <xf numFmtId="165" fontId="17" fillId="0" borderId="12"/>
    <xf numFmtId="0" fontId="38" fillId="7" borderId="0" applyNumberFormat="0" applyBorder="0" applyAlignment="0" applyProtection="0"/>
    <xf numFmtId="0" fontId="22" fillId="23" borderId="0">
      <alignment horizontal="left" wrapText="1" indent="1"/>
    </xf>
    <xf numFmtId="37" fontId="12" fillId="16" borderId="13" applyBorder="0">
      <alignment horizontal="left" vertical="center" indent="2"/>
    </xf>
    <xf numFmtId="0" fontId="23" fillId="0" borderId="0"/>
    <xf numFmtId="0" fontId="15" fillId="7" borderId="14" applyNumberFormat="0" applyFont="0" applyAlignment="0" applyProtection="0"/>
    <xf numFmtId="0" fontId="39" fillId="4" borderId="15" applyNumberFormat="0" applyAlignment="0" applyProtection="0"/>
    <xf numFmtId="172" fontId="24" fillId="25" borderId="16"/>
    <xf numFmtId="171" fontId="24" fillId="0" borderId="16" applyFont="0" applyFill="0" applyBorder="0" applyAlignment="0" applyProtection="0">
      <protection locked="0"/>
    </xf>
    <xf numFmtId="2" fontId="25" fillId="0" borderId="0">
      <protection locked="0"/>
    </xf>
    <xf numFmtId="0" fontId="15" fillId="26" borderId="0"/>
    <xf numFmtId="49" fontId="15"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5" fillId="0" borderId="17" applyNumberFormat="0" applyFont="0" applyBorder="0" applyAlignment="0" applyProtection="0"/>
    <xf numFmtId="167" fontId="15" fillId="0" borderId="0" applyFont="0" applyFill="0" applyBorder="0" applyAlignment="0" applyProtection="0"/>
    <xf numFmtId="169" fontId="15" fillId="0" borderId="0" applyFont="0" applyFill="0" applyBorder="0" applyAlignment="0" applyProtection="0"/>
    <xf numFmtId="0" fontId="41" fillId="0" borderId="0" applyNumberFormat="0" applyFill="0" applyBorder="0" applyAlignment="0" applyProtection="0"/>
  </cellStyleXfs>
  <cellXfs count="22">
    <xf numFmtId="0" fontId="0" fillId="0" borderId="0" xfId="0"/>
    <xf numFmtId="0" fontId="0" fillId="0" borderId="0" xfId="0" applyAlignment="1" applyProtection="1">
      <alignment horizontal="centerContinuous"/>
      <protection hidden="1"/>
    </xf>
    <xf numFmtId="0" fontId="0" fillId="0" borderId="0" xfId="0" applyProtection="1">
      <protection hidden="1"/>
    </xf>
    <xf numFmtId="0" fontId="1" fillId="0" borderId="0" xfId="0" applyFont="1" applyBorder="1"/>
    <xf numFmtId="0" fontId="1" fillId="0" borderId="0" xfId="0" applyFont="1" applyBorder="1" applyAlignment="1">
      <alignment horizontal="center"/>
    </xf>
    <xf numFmtId="164" fontId="1" fillId="0" borderId="0" xfId="0" applyNumberFormat="1" applyFont="1" applyBorder="1"/>
    <xf numFmtId="0" fontId="2" fillId="0" borderId="0" xfId="0" applyFont="1" applyBorder="1"/>
    <xf numFmtId="164" fontId="2" fillId="0" borderId="0" xfId="0" applyNumberFormat="1" applyFont="1" applyBorder="1"/>
    <xf numFmtId="0" fontId="3" fillId="0" borderId="0" xfId="0" applyFont="1" applyAlignment="1" applyProtection="1">
      <alignment horizontal="centerContinuous"/>
      <protection hidden="1"/>
    </xf>
    <xf numFmtId="0" fontId="4" fillId="0" borderId="0" xfId="0" applyFont="1" applyAlignment="1" applyProtection="1">
      <alignment horizontal="centerContinuous"/>
      <protection hidden="1"/>
    </xf>
    <xf numFmtId="0" fontId="5" fillId="0" borderId="0" xfId="0" applyFont="1" applyAlignment="1" applyProtection="1">
      <alignment horizontal="centerContinuous"/>
      <protection hidden="1"/>
    </xf>
    <xf numFmtId="0" fontId="6" fillId="0" borderId="0" xfId="0" applyFont="1" applyAlignment="1" applyProtection="1">
      <alignment horizontal="centerContinuous"/>
      <protection hidden="1"/>
    </xf>
    <xf numFmtId="0" fontId="1" fillId="16" borderId="0" xfId="0" applyFont="1" applyFill="1"/>
    <xf numFmtId="0" fontId="1" fillId="16" borderId="0" xfId="0" applyFont="1" applyFill="1" applyBorder="1"/>
    <xf numFmtId="164" fontId="1" fillId="27" borderId="0" xfId="0" applyNumberFormat="1" applyFont="1" applyFill="1" applyBorder="1"/>
    <xf numFmtId="0" fontId="8" fillId="16" borderId="0" xfId="0" applyFont="1" applyFill="1" applyBorder="1"/>
    <xf numFmtId="0" fontId="9" fillId="16" borderId="0" xfId="0" applyFont="1" applyFill="1" applyBorder="1"/>
    <xf numFmtId="0" fontId="1" fillId="27" borderId="0" xfId="0" applyFont="1" applyFill="1" applyBorder="1" applyAlignment="1">
      <alignment horizontal="center"/>
    </xf>
    <xf numFmtId="164" fontId="1" fillId="16" borderId="0" xfId="0" applyNumberFormat="1" applyFont="1" applyFill="1" applyBorder="1"/>
    <xf numFmtId="9" fontId="1" fillId="16" borderId="0" xfId="0" applyNumberFormat="1" applyFont="1" applyFill="1" applyBorder="1"/>
    <xf numFmtId="0" fontId="42" fillId="0" borderId="0" xfId="52" applyFont="1" applyAlignment="1" applyProtection="1">
      <alignment horizontal="center"/>
      <protection hidden="1"/>
    </xf>
    <xf numFmtId="0" fontId="11" fillId="16" borderId="0" xfId="52" applyFont="1" applyFill="1"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4</xdr:row>
      <xdr:rowOff>9525</xdr:rowOff>
    </xdr:from>
    <xdr:to>
      <xdr:col>13</xdr:col>
      <xdr:colOff>0</xdr:colOff>
      <xdr:row>87</xdr:row>
      <xdr:rowOff>47625</xdr:rowOff>
    </xdr:to>
    <xdr:sp macro="" textlink="">
      <xdr:nvSpPr>
        <xdr:cNvPr id="1025" name="Text 1"/>
        <xdr:cNvSpPr txBox="1">
          <a:spLocks noChangeArrowheads="1"/>
        </xdr:cNvSpPr>
      </xdr:nvSpPr>
      <xdr:spPr bwMode="auto">
        <a:xfrm>
          <a:off x="1762125" y="895350"/>
          <a:ext cx="5857875" cy="1347787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1000" b="1" i="0" u="none" strike="noStrike" baseline="0">
              <a:solidFill>
                <a:srgbClr val="000000"/>
              </a:solidFill>
              <a:latin typeface="Arial"/>
              <a:cs typeface="Arial"/>
            </a:rPr>
            <a:t>Understanding Common-sizing</a:t>
          </a: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To common-size, you typically divide every number by the same number. It's conventional, for example, to common-size an income statement by dividing each entry by the total sales for the period covered by the statement. Doing so converts each dollar figure, from cost of goods sold to operating income to income taxes to operating expenses, to its percentage in terms of total sales.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1" i="0" u="none" strike="noStrike" baseline="0">
              <a:solidFill>
                <a:srgbClr val="000000"/>
              </a:solidFill>
              <a:latin typeface="Arial"/>
              <a:cs typeface="Arial"/>
            </a:rPr>
            <a:t>For Example:</a:t>
          </a: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The rationale for common-sizing in terms of total sales is that most of a company's activities depend on its revenues. The more the company sells, the greater its cost of goods sold. In a well-managed firm, greater revenues result in greater profits. And, although there are exceptional cases, a higher level of sales tends to cause a higher level of salaries. Because total sales exerts an effect on so many of the items in an income statement, a common-sized statement is usually based on total sales.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1" i="0" u="none" strike="noStrike" baseline="0">
              <a:solidFill>
                <a:srgbClr val="000000"/>
              </a:solidFill>
              <a:latin typeface="Arial"/>
              <a:cs typeface="Arial"/>
            </a:rPr>
            <a:t>Common-sizing by Headcount AKA Headcount Analysis</a:t>
          </a: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Headcount, of course, refers to the number of people who are on the payroll at any given time. Particularly if you are in the midst of a “downsizing” or "rightsizing" situation, it is useful to common-size on the basis of headcount. Common-sizing on the basis of headcount results in some number of dollars per employee.</a:t>
          </a:r>
        </a:p>
        <a:p>
          <a:pPr algn="just" rtl="0">
            <a:defRPr sz="1000"/>
          </a:pPr>
          <a:endParaRPr lang="en-US" sz="1000" b="0" i="0" u="none" strike="noStrike" baseline="0">
            <a:solidFill>
              <a:srgbClr val="000000"/>
            </a:solidFill>
            <a:latin typeface="Arial"/>
            <a:cs typeface="Arial"/>
          </a:endParaRPr>
        </a:p>
        <a:p>
          <a:pPr algn="just" rtl="0">
            <a:defRPr sz="1000"/>
          </a:pPr>
          <a:r>
            <a:rPr lang="en-US" sz="1000" b="1" i="0" u="none" strike="noStrike" baseline="0">
              <a:solidFill>
                <a:srgbClr val="000000"/>
              </a:solidFill>
              <a:latin typeface="Arial"/>
              <a:cs typeface="Arial"/>
            </a:rPr>
            <a:t>Worksheet 1</a:t>
          </a: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If gross profit and an operating income figure such as EBITDA are not sensitive to headcount, while such major expense classifications as salaries are sensitive, then there can be a compelling business reason to reduce the number of employees. For example, if XYZ Widgets can expect roughly the same level of revenue regardless of its headcount, management will give serious thought to reducing the number of employees.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Of course, doing so can have unanticipated consequences. It might be that, while increasing headcount does not increase gross profit, decreasing headcount below some minimum level results in poor customer service-which is guaranteed to reduce gross profit.</a:t>
          </a:r>
        </a:p>
        <a:p>
          <a:pPr algn="just" rtl="0">
            <a:defRPr sz="1000"/>
          </a:pPr>
          <a:endParaRPr lang="en-US" sz="1000" b="0" i="0" u="none" strike="noStrike" baseline="0">
            <a:solidFill>
              <a:srgbClr val="000000"/>
            </a:solidFill>
            <a:latin typeface="Arial"/>
            <a:cs typeface="Arial"/>
          </a:endParaRPr>
        </a:p>
        <a:p>
          <a:pPr algn="just" rtl="0">
            <a:defRPr sz="1000"/>
          </a:pPr>
          <a:r>
            <a:rPr lang="en-US" sz="1000" b="1" i="0" u="none" strike="noStrike" baseline="0">
              <a:solidFill>
                <a:srgbClr val="000000"/>
              </a:solidFill>
              <a:latin typeface="Arial"/>
              <a:cs typeface="Arial"/>
            </a:rPr>
            <a:t>Worksheet 2</a:t>
          </a: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On the other hand, if headcount is directly related to gross profit, there might well be an argument for increasing headcount, particularly if the business uses some method of direct sales. The trick is to increase the number of salespeople, and hold steady the number of staff who do contribute only to expenses, not to gross profit. This process is tricky because, in most cases, the greater the gross profit, the larger the number of staff required to support after-sale processes.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Suppose, however, that management believes that they can convert the responsibilities of three of their current full-time staff from both sales and staff functions to sales only. They also consider hiring one additional salesperson. They believe that if these employees are free to perform a sales role only, instead of both revenue-producing activities and support activities, each salesperson can generate an average of $13,138 per month. The remaining employees will devote 100 percent of their time to performing support activities.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Management obtains the dollar figures for Gross Profit, in row 7, by multiplying the Sales headcount in row 6 by their assumed sales level of $13,138 per salesperson. They also assume that their average salary per employee will be $5,450. Restated, these assumptions are:</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1. Both total gross profit and average gross profit are sensitive to the number of sales employees.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2. Total salary expense is sensitive to the total number of employees, but average salary expense is constant.</a:t>
          </a: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The result, if management's assumptions pay off, is that they can actually increase total headcount and cause XYZ Widgets’ EBITDA to become positive, even during its traditionally money-losing months. The assumptions involved are optimistic, particularly the notion that making some employees full-time salespeople will double the per-employee gross profit. But even if the per-employee increase in gross profit is only 50 percent, the results would increase the profit in good months, and reduce the loss in bad months.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In large corporations, common-size analysis on the basis of headcount is done frequently and is especially tricky. It often happens that one division reduces its headcount so as to decrease its expenses, hoping that as it does so its revenues will not suffer. It can also happen that the employees who leave that division find employment in another division of the same large corporation: usually, one that is not currently under pressure to reduce its expenses.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The net result is that, although one division might improve its profitability through a reduction in expenses, another division's profitability suffers be-cause of an increase in expenses. Then, the corporation, considered as a whole, has probably not improved its profitability. However, it has managed to disrupt people's lives, increased levels of anxiety among those whose positions have been retained, and probably increased non-productive costs because overhead procedures usually change when people leave.</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Therefore, when divisions report that they have reduced headcount and consequently increased their profitability, it is incumbent on them to estimate the effect of doing so on the corporation as a whole. Although this estimate is often a difficult task, it is a necessary ingredient of an accurate estimate of the effects of their analysis and consequent actions.</a:t>
          </a: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95250</xdr:colOff>
      <xdr:row>1</xdr:row>
      <xdr:rowOff>104775</xdr:rowOff>
    </xdr:to>
    <xdr:sp macro="" textlink="">
      <xdr:nvSpPr>
        <xdr:cNvPr id="1026" name="Rectangle 2"/>
        <xdr:cNvSpPr>
          <a:spLocks noChangeArrowheads="1"/>
        </xdr:cNvSpPr>
      </xdr:nvSpPr>
      <xdr:spPr bwMode="auto">
        <a:xfrm>
          <a:off x="0" y="0"/>
          <a:ext cx="657225" cy="266700"/>
        </a:xfrm>
        <a:prstGeom prst="rect">
          <a:avLst/>
        </a:prstGeom>
        <a:solidFill>
          <a:srgbClr val="FFFFFF"/>
        </a:solidFill>
        <a:ln w="9525">
          <a:noFill/>
          <a:miter lim="800000"/>
          <a:headEnd/>
          <a:tailEnd/>
        </a:ln>
      </xdr:spPr>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76200</xdr:colOff>
      <xdr:row>1</xdr:row>
      <xdr:rowOff>38100</xdr:rowOff>
    </xdr:to>
    <xdr:sp macro="" textlink="">
      <xdr:nvSpPr>
        <xdr:cNvPr id="2050" name="Rectangle 2"/>
        <xdr:cNvSpPr>
          <a:spLocks noChangeArrowheads="1"/>
        </xdr:cNvSpPr>
      </xdr:nvSpPr>
      <xdr:spPr bwMode="auto">
        <a:xfrm>
          <a:off x="0" y="0"/>
          <a:ext cx="209550" cy="200025"/>
        </a:xfrm>
        <a:prstGeom prst="rect">
          <a:avLst/>
        </a:prstGeom>
        <a:solidFill>
          <a:srgbClr val="FFFFFF"/>
        </a:solidFill>
        <a:ln w="9525">
          <a:noFill/>
          <a:miter lim="800000"/>
          <a:headEnd/>
          <a:tailEnd/>
        </a:ln>
      </xdr:spPr>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76200</xdr:colOff>
      <xdr:row>1</xdr:row>
      <xdr:rowOff>38100</xdr:rowOff>
    </xdr:to>
    <xdr:sp macro="" textlink="">
      <xdr:nvSpPr>
        <xdr:cNvPr id="3074" name="Rectangle 2"/>
        <xdr:cNvSpPr>
          <a:spLocks noChangeArrowheads="1"/>
        </xdr:cNvSpPr>
      </xdr:nvSpPr>
      <xdr:spPr bwMode="auto">
        <a:xfrm>
          <a:off x="0" y="0"/>
          <a:ext cx="209550" cy="20002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C2:N89"/>
  <sheetViews>
    <sheetView showGridLines="0" showRowColHeaders="0" tabSelected="1" zoomScaleNormal="100" workbookViewId="0"/>
  </sheetViews>
  <sheetFormatPr defaultRowHeight="12.75" x14ac:dyDescent="0.2"/>
  <cols>
    <col min="1" max="1" width="9.83203125" style="2" customWidth="1"/>
    <col min="2" max="2" width="20.83203125" style="2" customWidth="1"/>
    <col min="3" max="16384" width="9.33203125" style="2"/>
  </cols>
  <sheetData>
    <row r="2" spans="3:13" ht="25.5" x14ac:dyDescent="0.35">
      <c r="C2" s="9" t="s">
        <v>0</v>
      </c>
      <c r="D2" s="8"/>
      <c r="E2" s="8"/>
      <c r="F2" s="8"/>
      <c r="G2" s="8"/>
      <c r="H2" s="8"/>
      <c r="I2" s="8"/>
      <c r="J2" s="8"/>
      <c r="K2" s="8"/>
      <c r="L2" s="8"/>
      <c r="M2" s="8"/>
    </row>
    <row r="3" spans="3:13" ht="18.75" x14ac:dyDescent="0.3">
      <c r="C3" s="10" t="s">
        <v>1</v>
      </c>
      <c r="D3" s="11"/>
      <c r="E3" s="11"/>
      <c r="F3" s="11"/>
      <c r="G3" s="11"/>
      <c r="H3" s="11"/>
      <c r="I3" s="11"/>
      <c r="J3" s="11"/>
      <c r="K3" s="11"/>
      <c r="L3" s="11"/>
      <c r="M3" s="11"/>
    </row>
    <row r="78" spans="4:14" x14ac:dyDescent="0.2">
      <c r="D78" s="1"/>
      <c r="E78" s="1"/>
      <c r="F78" s="1"/>
      <c r="G78" s="1"/>
      <c r="H78" s="1"/>
      <c r="I78" s="1"/>
      <c r="J78" s="1"/>
      <c r="K78" s="1"/>
      <c r="L78" s="1"/>
      <c r="M78" s="1"/>
      <c r="N78" s="1"/>
    </row>
    <row r="89" spans="3:13" x14ac:dyDescent="0.2">
      <c r="C89" s="20"/>
      <c r="D89" s="20"/>
      <c r="E89" s="20"/>
      <c r="F89" s="20"/>
      <c r="G89" s="20"/>
      <c r="H89" s="20"/>
      <c r="I89" s="20"/>
      <c r="J89" s="20"/>
      <c r="K89" s="20"/>
      <c r="L89" s="20"/>
      <c r="M89" s="20"/>
    </row>
  </sheetData>
  <mergeCells count="1">
    <mergeCell ref="C89:M89"/>
  </mergeCells>
  <phoneticPr fontId="0" type="noConversion"/>
  <printOptions horizontalCentered="1"/>
  <pageMargins left="0.5" right="0.5" top="0.5"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P31"/>
  <sheetViews>
    <sheetView showGridLines="0" showRowColHeaders="0" zoomScaleNormal="100" workbookViewId="0"/>
  </sheetViews>
  <sheetFormatPr defaultRowHeight="12.75" x14ac:dyDescent="0.2"/>
  <cols>
    <col min="1" max="1" width="2.33203125" style="12" customWidth="1"/>
    <col min="2" max="2" width="16.6640625" style="12" customWidth="1"/>
    <col min="3" max="13" width="10.33203125" style="12" customWidth="1"/>
    <col min="14" max="15" width="11.6640625" style="12" customWidth="1"/>
    <col min="16" max="16" width="2.5" style="12" customWidth="1"/>
    <col min="17" max="16384" width="9.33203125" style="12"/>
  </cols>
  <sheetData>
    <row r="2" spans="1:16" x14ac:dyDescent="0.2">
      <c r="A2" s="13"/>
      <c r="B2" s="3"/>
      <c r="C2" s="17" t="s">
        <v>2</v>
      </c>
      <c r="D2" s="17" t="s">
        <v>3</v>
      </c>
      <c r="E2" s="17" t="s">
        <v>4</v>
      </c>
      <c r="F2" s="17" t="s">
        <v>5</v>
      </c>
      <c r="G2" s="17" t="s">
        <v>6</v>
      </c>
      <c r="H2" s="17" t="s">
        <v>7</v>
      </c>
      <c r="I2" s="17" t="s">
        <v>8</v>
      </c>
      <c r="J2" s="17" t="s">
        <v>9</v>
      </c>
      <c r="K2" s="17" t="s">
        <v>10</v>
      </c>
      <c r="L2" s="17" t="s">
        <v>11</v>
      </c>
      <c r="M2" s="17" t="s">
        <v>12</v>
      </c>
      <c r="N2" s="17" t="s">
        <v>13</v>
      </c>
      <c r="O2" s="17" t="s">
        <v>14</v>
      </c>
      <c r="P2" s="13"/>
    </row>
    <row r="3" spans="1:16" x14ac:dyDescent="0.2">
      <c r="A3" s="13"/>
      <c r="B3" s="3" t="s">
        <v>15</v>
      </c>
      <c r="C3" s="4">
        <v>5</v>
      </c>
      <c r="D3" s="4">
        <v>5</v>
      </c>
      <c r="E3" s="4">
        <v>5</v>
      </c>
      <c r="F3" s="4">
        <v>5</v>
      </c>
      <c r="G3" s="4">
        <v>4</v>
      </c>
      <c r="H3" s="4">
        <v>4</v>
      </c>
      <c r="I3" s="4">
        <v>4</v>
      </c>
      <c r="J3" s="4">
        <v>3</v>
      </c>
      <c r="K3" s="4">
        <v>3</v>
      </c>
      <c r="L3" s="4">
        <v>3</v>
      </c>
      <c r="M3" s="4">
        <v>3</v>
      </c>
      <c r="N3" s="4">
        <v>3</v>
      </c>
      <c r="O3" s="3"/>
      <c r="P3" s="13"/>
    </row>
    <row r="4" spans="1:16" x14ac:dyDescent="0.2">
      <c r="A4" s="13"/>
      <c r="B4" s="3" t="s">
        <v>16</v>
      </c>
      <c r="C4" s="14">
        <v>42589</v>
      </c>
      <c r="D4" s="14">
        <v>53765</v>
      </c>
      <c r="E4" s="14">
        <v>38846</v>
      </c>
      <c r="F4" s="14">
        <v>15214</v>
      </c>
      <c r="G4" s="14">
        <v>20512</v>
      </c>
      <c r="H4" s="14">
        <v>21213</v>
      </c>
      <c r="I4" s="14">
        <v>20674</v>
      </c>
      <c r="J4" s="14">
        <v>12698</v>
      </c>
      <c r="K4" s="14">
        <v>11854</v>
      </c>
      <c r="L4" s="14">
        <v>12779</v>
      </c>
      <c r="M4" s="14">
        <v>55155</v>
      </c>
      <c r="N4" s="14">
        <v>52702</v>
      </c>
      <c r="O4" s="14">
        <f>SUM(C4:N4)</f>
        <v>358001</v>
      </c>
      <c r="P4" s="13"/>
    </row>
    <row r="5" spans="1:16" x14ac:dyDescent="0.2">
      <c r="A5" s="13"/>
      <c r="B5" s="13"/>
      <c r="C5" s="18"/>
      <c r="D5" s="18"/>
      <c r="E5" s="18"/>
      <c r="F5" s="18"/>
      <c r="G5" s="18"/>
      <c r="H5" s="18"/>
      <c r="I5" s="18"/>
      <c r="J5" s="18"/>
      <c r="K5" s="18"/>
      <c r="L5" s="18"/>
      <c r="M5" s="18"/>
      <c r="N5" s="18"/>
      <c r="O5" s="13"/>
      <c r="P5" s="13"/>
    </row>
    <row r="6" spans="1:16" x14ac:dyDescent="0.2">
      <c r="A6" s="13"/>
      <c r="B6" s="3" t="s">
        <v>17</v>
      </c>
      <c r="C6" s="18">
        <v>20000</v>
      </c>
      <c r="D6" s="18">
        <v>20000</v>
      </c>
      <c r="E6" s="18">
        <v>20000</v>
      </c>
      <c r="F6" s="18">
        <v>17500</v>
      </c>
      <c r="G6" s="18">
        <v>17500</v>
      </c>
      <c r="H6" s="18">
        <v>17500</v>
      </c>
      <c r="I6" s="18">
        <v>17500</v>
      </c>
      <c r="J6" s="18">
        <v>17500</v>
      </c>
      <c r="K6" s="18">
        <v>17500</v>
      </c>
      <c r="L6" s="18">
        <v>17500</v>
      </c>
      <c r="M6" s="18">
        <v>20000</v>
      </c>
      <c r="N6" s="18">
        <v>20000</v>
      </c>
      <c r="O6" s="18">
        <f>SUM(C6:N6)</f>
        <v>222500</v>
      </c>
      <c r="P6" s="13"/>
    </row>
    <row r="7" spans="1:16" x14ac:dyDescent="0.2">
      <c r="A7" s="13"/>
      <c r="B7" s="3" t="s">
        <v>18</v>
      </c>
      <c r="C7" s="18">
        <f t="shared" ref="C7:H7" si="0">0.112*C6</f>
        <v>2240</v>
      </c>
      <c r="D7" s="18">
        <f t="shared" si="0"/>
        <v>2240</v>
      </c>
      <c r="E7" s="18">
        <f t="shared" si="0"/>
        <v>2240</v>
      </c>
      <c r="F7" s="18">
        <f t="shared" si="0"/>
        <v>1960</v>
      </c>
      <c r="G7" s="18">
        <f t="shared" si="0"/>
        <v>1960</v>
      </c>
      <c r="H7" s="18">
        <f t="shared" si="0"/>
        <v>1960</v>
      </c>
      <c r="I7" s="18">
        <f t="shared" ref="I7:N7" si="1">0.112*I6</f>
        <v>1960</v>
      </c>
      <c r="J7" s="18">
        <f t="shared" si="1"/>
        <v>1960</v>
      </c>
      <c r="K7" s="18">
        <f t="shared" si="1"/>
        <v>1960</v>
      </c>
      <c r="L7" s="18">
        <f t="shared" si="1"/>
        <v>1960</v>
      </c>
      <c r="M7" s="18">
        <f t="shared" si="1"/>
        <v>2240</v>
      </c>
      <c r="N7" s="18">
        <f t="shared" si="1"/>
        <v>2240</v>
      </c>
      <c r="O7" s="18">
        <f t="shared" ref="O7:O29" si="2">SUM(C7:N7)</f>
        <v>24920</v>
      </c>
      <c r="P7" s="13"/>
    </row>
    <row r="8" spans="1:16" x14ac:dyDescent="0.2">
      <c r="A8" s="13"/>
      <c r="B8" s="3" t="s">
        <v>19</v>
      </c>
      <c r="C8" s="5">
        <v>1000</v>
      </c>
      <c r="D8" s="5">
        <v>1000</v>
      </c>
      <c r="E8" s="5">
        <v>1000</v>
      </c>
      <c r="F8" s="5">
        <v>1000</v>
      </c>
      <c r="G8" s="5">
        <v>1000</v>
      </c>
      <c r="H8" s="5">
        <v>1000</v>
      </c>
      <c r="I8" s="5">
        <v>1000</v>
      </c>
      <c r="J8" s="5">
        <v>1000</v>
      </c>
      <c r="K8" s="5">
        <v>1000</v>
      </c>
      <c r="L8" s="5">
        <v>1000</v>
      </c>
      <c r="M8" s="5">
        <v>1000</v>
      </c>
      <c r="N8" s="5">
        <v>1000</v>
      </c>
      <c r="O8" s="18">
        <f t="shared" si="2"/>
        <v>12000</v>
      </c>
      <c r="P8" s="13"/>
    </row>
    <row r="9" spans="1:16" x14ac:dyDescent="0.2">
      <c r="A9" s="13"/>
      <c r="B9" s="3" t="s">
        <v>20</v>
      </c>
      <c r="C9" s="5">
        <v>500</v>
      </c>
      <c r="D9" s="5">
        <v>500</v>
      </c>
      <c r="E9" s="5">
        <v>500</v>
      </c>
      <c r="F9" s="5">
        <v>500</v>
      </c>
      <c r="G9" s="5">
        <v>500</v>
      </c>
      <c r="H9" s="5">
        <v>500</v>
      </c>
      <c r="I9" s="5">
        <v>500</v>
      </c>
      <c r="J9" s="5">
        <v>500</v>
      </c>
      <c r="K9" s="5">
        <v>500</v>
      </c>
      <c r="L9" s="5">
        <v>500</v>
      </c>
      <c r="M9" s="5">
        <v>500</v>
      </c>
      <c r="N9" s="5">
        <v>500</v>
      </c>
      <c r="O9" s="18">
        <f t="shared" si="2"/>
        <v>6000</v>
      </c>
      <c r="P9" s="13"/>
    </row>
    <row r="10" spans="1:16" x14ac:dyDescent="0.2">
      <c r="A10" s="13"/>
      <c r="B10" s="3" t="s">
        <v>21</v>
      </c>
      <c r="C10" s="5">
        <v>200</v>
      </c>
      <c r="D10" s="5">
        <v>200</v>
      </c>
      <c r="E10" s="5">
        <v>200</v>
      </c>
      <c r="F10" s="5">
        <v>200</v>
      </c>
      <c r="G10" s="5">
        <v>200</v>
      </c>
      <c r="H10" s="5">
        <v>200</v>
      </c>
      <c r="I10" s="5">
        <v>200</v>
      </c>
      <c r="J10" s="5">
        <v>200</v>
      </c>
      <c r="K10" s="5">
        <v>200</v>
      </c>
      <c r="L10" s="5">
        <v>200</v>
      </c>
      <c r="M10" s="5">
        <v>200</v>
      </c>
      <c r="N10" s="5">
        <v>200</v>
      </c>
      <c r="O10" s="18">
        <f t="shared" si="2"/>
        <v>2400</v>
      </c>
      <c r="P10" s="13"/>
    </row>
    <row r="11" spans="1:16" x14ac:dyDescent="0.2">
      <c r="A11" s="13"/>
      <c r="B11" s="3" t="s">
        <v>22</v>
      </c>
      <c r="C11" s="5">
        <v>500</v>
      </c>
      <c r="D11" s="5">
        <v>500</v>
      </c>
      <c r="E11" s="5">
        <v>500</v>
      </c>
      <c r="F11" s="5">
        <v>500</v>
      </c>
      <c r="G11" s="5">
        <v>500</v>
      </c>
      <c r="H11" s="5">
        <v>500</v>
      </c>
      <c r="I11" s="5">
        <v>500</v>
      </c>
      <c r="J11" s="5">
        <v>500</v>
      </c>
      <c r="K11" s="5">
        <v>500</v>
      </c>
      <c r="L11" s="5">
        <v>500</v>
      </c>
      <c r="M11" s="5">
        <v>500</v>
      </c>
      <c r="N11" s="5">
        <v>500</v>
      </c>
      <c r="O11" s="18">
        <f t="shared" si="2"/>
        <v>6000</v>
      </c>
      <c r="P11" s="13"/>
    </row>
    <row r="12" spans="1:16" x14ac:dyDescent="0.2">
      <c r="A12" s="13"/>
      <c r="B12" s="3"/>
      <c r="C12" s="5"/>
      <c r="D12" s="5"/>
      <c r="E12" s="5"/>
      <c r="F12" s="5"/>
      <c r="G12" s="5"/>
      <c r="H12" s="5"/>
      <c r="I12" s="5"/>
      <c r="J12" s="5"/>
      <c r="K12" s="5"/>
      <c r="L12" s="5"/>
      <c r="M12" s="5"/>
      <c r="N12" s="5"/>
      <c r="O12" s="3"/>
      <c r="P12" s="13"/>
    </row>
    <row r="13" spans="1:16" x14ac:dyDescent="0.2">
      <c r="A13" s="13"/>
      <c r="B13" s="3" t="s">
        <v>30</v>
      </c>
      <c r="C13" s="14">
        <f t="shared" ref="C13:H13" si="3">SUM(C6:C12)</f>
        <v>24440</v>
      </c>
      <c r="D13" s="14">
        <f t="shared" si="3"/>
        <v>24440</v>
      </c>
      <c r="E13" s="14">
        <f t="shared" si="3"/>
        <v>24440</v>
      </c>
      <c r="F13" s="14">
        <f t="shared" si="3"/>
        <v>21660</v>
      </c>
      <c r="G13" s="14">
        <f t="shared" si="3"/>
        <v>21660</v>
      </c>
      <c r="H13" s="14">
        <f t="shared" si="3"/>
        <v>21660</v>
      </c>
      <c r="I13" s="14">
        <f t="shared" ref="I13:N13" si="4">SUM(I6:I12)</f>
        <v>21660</v>
      </c>
      <c r="J13" s="14">
        <f t="shared" si="4"/>
        <v>21660</v>
      </c>
      <c r="K13" s="14">
        <f t="shared" si="4"/>
        <v>21660</v>
      </c>
      <c r="L13" s="14">
        <f t="shared" si="4"/>
        <v>21660</v>
      </c>
      <c r="M13" s="14">
        <f t="shared" si="4"/>
        <v>24440</v>
      </c>
      <c r="N13" s="14">
        <f t="shared" si="4"/>
        <v>24440</v>
      </c>
      <c r="O13" s="14">
        <f t="shared" si="2"/>
        <v>273820</v>
      </c>
      <c r="P13" s="13"/>
    </row>
    <row r="14" spans="1:16" x14ac:dyDescent="0.2">
      <c r="A14" s="13"/>
      <c r="B14" s="3"/>
      <c r="C14" s="3"/>
      <c r="D14" s="3"/>
      <c r="E14" s="3"/>
      <c r="F14" s="3"/>
      <c r="G14" s="3"/>
      <c r="H14" s="3"/>
      <c r="I14" s="3"/>
      <c r="J14" s="3"/>
      <c r="K14" s="3"/>
      <c r="L14" s="3"/>
      <c r="M14" s="3"/>
      <c r="N14" s="3"/>
      <c r="O14" s="3"/>
      <c r="P14" s="13"/>
    </row>
    <row r="15" spans="1:16" x14ac:dyDescent="0.2">
      <c r="A15" s="13"/>
      <c r="B15" s="3" t="s">
        <v>23</v>
      </c>
      <c r="C15" s="14">
        <f t="shared" ref="C15:H15" si="5">C4-C13</f>
        <v>18149</v>
      </c>
      <c r="D15" s="14">
        <f t="shared" si="5"/>
        <v>29325</v>
      </c>
      <c r="E15" s="14">
        <f t="shared" si="5"/>
        <v>14406</v>
      </c>
      <c r="F15" s="14">
        <f t="shared" si="5"/>
        <v>-6446</v>
      </c>
      <c r="G15" s="14">
        <f t="shared" si="5"/>
        <v>-1148</v>
      </c>
      <c r="H15" s="14">
        <f t="shared" si="5"/>
        <v>-447</v>
      </c>
      <c r="I15" s="14">
        <f t="shared" ref="I15:N15" si="6">I4-I13</f>
        <v>-986</v>
      </c>
      <c r="J15" s="14">
        <f t="shared" si="6"/>
        <v>-8962</v>
      </c>
      <c r="K15" s="14">
        <f t="shared" si="6"/>
        <v>-9806</v>
      </c>
      <c r="L15" s="14">
        <f t="shared" si="6"/>
        <v>-8881</v>
      </c>
      <c r="M15" s="14">
        <f t="shared" si="6"/>
        <v>30715</v>
      </c>
      <c r="N15" s="14">
        <f t="shared" si="6"/>
        <v>28262</v>
      </c>
      <c r="O15" s="14">
        <f t="shared" si="2"/>
        <v>84181</v>
      </c>
      <c r="P15" s="13"/>
    </row>
    <row r="16" spans="1:16" x14ac:dyDescent="0.2">
      <c r="A16" s="13"/>
      <c r="B16" s="13"/>
      <c r="C16" s="18"/>
      <c r="D16" s="18"/>
      <c r="E16" s="18"/>
      <c r="F16" s="18"/>
      <c r="G16" s="18"/>
      <c r="H16" s="18"/>
      <c r="I16" s="18"/>
      <c r="J16" s="18"/>
      <c r="K16" s="18"/>
      <c r="L16" s="18"/>
      <c r="M16" s="18"/>
      <c r="N16" s="18"/>
      <c r="O16" s="18"/>
      <c r="P16" s="13"/>
    </row>
    <row r="17" spans="1:16" x14ac:dyDescent="0.2">
      <c r="A17" s="13"/>
      <c r="B17" s="15" t="s">
        <v>24</v>
      </c>
      <c r="C17" s="16"/>
      <c r="D17" s="16"/>
      <c r="E17" s="16"/>
      <c r="F17" s="16"/>
      <c r="G17" s="16"/>
      <c r="H17" s="16"/>
      <c r="I17" s="16"/>
      <c r="J17" s="16"/>
      <c r="K17" s="16"/>
      <c r="L17" s="16"/>
      <c r="M17" s="16"/>
      <c r="N17" s="16"/>
      <c r="O17" s="16"/>
      <c r="P17" s="13"/>
    </row>
    <row r="18" spans="1:16" x14ac:dyDescent="0.2">
      <c r="A18" s="13"/>
      <c r="B18" s="3" t="s">
        <v>16</v>
      </c>
      <c r="C18" s="14">
        <f t="shared" ref="C18:H18" si="7">C4/C$3</f>
        <v>8517.7999999999993</v>
      </c>
      <c r="D18" s="14">
        <f t="shared" si="7"/>
        <v>10753</v>
      </c>
      <c r="E18" s="14">
        <f t="shared" si="7"/>
        <v>7769.2</v>
      </c>
      <c r="F18" s="14">
        <f t="shared" si="7"/>
        <v>3042.8</v>
      </c>
      <c r="G18" s="14">
        <f t="shared" si="7"/>
        <v>5128</v>
      </c>
      <c r="H18" s="14">
        <f t="shared" si="7"/>
        <v>5303.25</v>
      </c>
      <c r="I18" s="14">
        <f t="shared" ref="I18:N18" si="8">I4/I$3</f>
        <v>5168.5</v>
      </c>
      <c r="J18" s="14">
        <f t="shared" si="8"/>
        <v>4232.666666666667</v>
      </c>
      <c r="K18" s="14">
        <f t="shared" si="8"/>
        <v>3951.3333333333335</v>
      </c>
      <c r="L18" s="14">
        <f t="shared" si="8"/>
        <v>4259.666666666667</v>
      </c>
      <c r="M18" s="14">
        <f t="shared" si="8"/>
        <v>18385</v>
      </c>
      <c r="N18" s="14">
        <f t="shared" si="8"/>
        <v>17567.333333333332</v>
      </c>
      <c r="O18" s="14">
        <f t="shared" si="2"/>
        <v>94078.55</v>
      </c>
      <c r="P18" s="13"/>
    </row>
    <row r="19" spans="1:16" x14ac:dyDescent="0.2">
      <c r="A19" s="13"/>
      <c r="B19" s="13"/>
      <c r="C19" s="19"/>
      <c r="D19" s="19"/>
      <c r="E19" s="19"/>
      <c r="F19" s="19"/>
      <c r="G19" s="19"/>
      <c r="H19" s="19"/>
      <c r="I19" s="19"/>
      <c r="J19" s="19"/>
      <c r="K19" s="19"/>
      <c r="L19" s="19"/>
      <c r="M19" s="19"/>
      <c r="N19" s="19"/>
      <c r="O19" s="13"/>
      <c r="P19" s="13"/>
    </row>
    <row r="20" spans="1:16" x14ac:dyDescent="0.2">
      <c r="A20" s="13"/>
      <c r="B20" s="3" t="s">
        <v>17</v>
      </c>
      <c r="C20" s="18">
        <f t="shared" ref="C20:C25" si="9">C6/C$3</f>
        <v>4000</v>
      </c>
      <c r="D20" s="18">
        <f t="shared" ref="D20:H25" si="10">D6/D$3</f>
        <v>4000</v>
      </c>
      <c r="E20" s="18">
        <f t="shared" si="10"/>
        <v>4000</v>
      </c>
      <c r="F20" s="18">
        <f t="shared" si="10"/>
        <v>3500</v>
      </c>
      <c r="G20" s="18">
        <f t="shared" si="10"/>
        <v>4375</v>
      </c>
      <c r="H20" s="18">
        <f t="shared" si="10"/>
        <v>4375</v>
      </c>
      <c r="I20" s="18">
        <f t="shared" ref="I20:N20" si="11">I6/I$3</f>
        <v>4375</v>
      </c>
      <c r="J20" s="18">
        <f t="shared" si="11"/>
        <v>5833.333333333333</v>
      </c>
      <c r="K20" s="18">
        <f t="shared" si="11"/>
        <v>5833.333333333333</v>
      </c>
      <c r="L20" s="18">
        <f t="shared" si="11"/>
        <v>5833.333333333333</v>
      </c>
      <c r="M20" s="18">
        <f t="shared" si="11"/>
        <v>6666.666666666667</v>
      </c>
      <c r="N20" s="18">
        <f t="shared" si="11"/>
        <v>6666.666666666667</v>
      </c>
      <c r="O20" s="18">
        <f t="shared" si="2"/>
        <v>59458.333333333336</v>
      </c>
      <c r="P20" s="13"/>
    </row>
    <row r="21" spans="1:16" x14ac:dyDescent="0.2">
      <c r="A21" s="13"/>
      <c r="B21" s="3" t="s">
        <v>18</v>
      </c>
      <c r="C21" s="18">
        <f t="shared" si="9"/>
        <v>448</v>
      </c>
      <c r="D21" s="18">
        <f t="shared" si="10"/>
        <v>448</v>
      </c>
      <c r="E21" s="18">
        <f t="shared" si="10"/>
        <v>448</v>
      </c>
      <c r="F21" s="18">
        <f t="shared" si="10"/>
        <v>392</v>
      </c>
      <c r="G21" s="18">
        <f t="shared" si="10"/>
        <v>490</v>
      </c>
      <c r="H21" s="18">
        <f t="shared" si="10"/>
        <v>490</v>
      </c>
      <c r="I21" s="18">
        <f t="shared" ref="I21:N21" si="12">I7/I$3</f>
        <v>490</v>
      </c>
      <c r="J21" s="18">
        <f t="shared" si="12"/>
        <v>653.33333333333337</v>
      </c>
      <c r="K21" s="18">
        <f t="shared" si="12"/>
        <v>653.33333333333337</v>
      </c>
      <c r="L21" s="18">
        <f t="shared" si="12"/>
        <v>653.33333333333337</v>
      </c>
      <c r="M21" s="18">
        <f t="shared" si="12"/>
        <v>746.66666666666663</v>
      </c>
      <c r="N21" s="18">
        <f t="shared" si="12"/>
        <v>746.66666666666663</v>
      </c>
      <c r="O21" s="18">
        <f t="shared" si="2"/>
        <v>6659.3333333333339</v>
      </c>
      <c r="P21" s="13"/>
    </row>
    <row r="22" spans="1:16" x14ac:dyDescent="0.2">
      <c r="A22" s="13"/>
      <c r="B22" s="3" t="s">
        <v>19</v>
      </c>
      <c r="C22" s="18">
        <f t="shared" si="9"/>
        <v>200</v>
      </c>
      <c r="D22" s="18">
        <f t="shared" si="10"/>
        <v>200</v>
      </c>
      <c r="E22" s="18">
        <f t="shared" si="10"/>
        <v>200</v>
      </c>
      <c r="F22" s="18">
        <f t="shared" si="10"/>
        <v>200</v>
      </c>
      <c r="G22" s="18">
        <f t="shared" si="10"/>
        <v>250</v>
      </c>
      <c r="H22" s="18">
        <f t="shared" si="10"/>
        <v>250</v>
      </c>
      <c r="I22" s="18">
        <f t="shared" ref="I22:N22" si="13">I8/I$3</f>
        <v>250</v>
      </c>
      <c r="J22" s="18">
        <f t="shared" si="13"/>
        <v>333.33333333333331</v>
      </c>
      <c r="K22" s="18">
        <f t="shared" si="13"/>
        <v>333.33333333333331</v>
      </c>
      <c r="L22" s="18">
        <f t="shared" si="13"/>
        <v>333.33333333333331</v>
      </c>
      <c r="M22" s="18">
        <f t="shared" si="13"/>
        <v>333.33333333333331</v>
      </c>
      <c r="N22" s="18">
        <f t="shared" si="13"/>
        <v>333.33333333333331</v>
      </c>
      <c r="O22" s="18">
        <f t="shared" si="2"/>
        <v>3216.666666666667</v>
      </c>
      <c r="P22" s="13"/>
    </row>
    <row r="23" spans="1:16" x14ac:dyDescent="0.2">
      <c r="A23" s="13"/>
      <c r="B23" s="3" t="s">
        <v>20</v>
      </c>
      <c r="C23" s="18">
        <f t="shared" si="9"/>
        <v>100</v>
      </c>
      <c r="D23" s="18">
        <f t="shared" si="10"/>
        <v>100</v>
      </c>
      <c r="E23" s="18">
        <f t="shared" si="10"/>
        <v>100</v>
      </c>
      <c r="F23" s="18">
        <f t="shared" si="10"/>
        <v>100</v>
      </c>
      <c r="G23" s="18">
        <f t="shared" si="10"/>
        <v>125</v>
      </c>
      <c r="H23" s="18">
        <f t="shared" si="10"/>
        <v>125</v>
      </c>
      <c r="I23" s="18">
        <f t="shared" ref="I23:N23" si="14">I9/I$3</f>
        <v>125</v>
      </c>
      <c r="J23" s="18">
        <f t="shared" si="14"/>
        <v>166.66666666666666</v>
      </c>
      <c r="K23" s="18">
        <f t="shared" si="14"/>
        <v>166.66666666666666</v>
      </c>
      <c r="L23" s="18">
        <f t="shared" si="14"/>
        <v>166.66666666666666</v>
      </c>
      <c r="M23" s="18">
        <f t="shared" si="14"/>
        <v>166.66666666666666</v>
      </c>
      <c r="N23" s="18">
        <f t="shared" si="14"/>
        <v>166.66666666666666</v>
      </c>
      <c r="O23" s="18">
        <f t="shared" si="2"/>
        <v>1608.3333333333335</v>
      </c>
      <c r="P23" s="13"/>
    </row>
    <row r="24" spans="1:16" x14ac:dyDescent="0.2">
      <c r="A24" s="13"/>
      <c r="B24" s="3" t="s">
        <v>21</v>
      </c>
      <c r="C24" s="18">
        <f t="shared" si="9"/>
        <v>40</v>
      </c>
      <c r="D24" s="18">
        <f t="shared" si="10"/>
        <v>40</v>
      </c>
      <c r="E24" s="18">
        <f t="shared" si="10"/>
        <v>40</v>
      </c>
      <c r="F24" s="18">
        <f t="shared" si="10"/>
        <v>40</v>
      </c>
      <c r="G24" s="18">
        <f t="shared" si="10"/>
        <v>50</v>
      </c>
      <c r="H24" s="18">
        <f t="shared" si="10"/>
        <v>50</v>
      </c>
      <c r="I24" s="18">
        <f t="shared" ref="I24:N24" si="15">I10/I$3</f>
        <v>50</v>
      </c>
      <c r="J24" s="18">
        <f t="shared" si="15"/>
        <v>66.666666666666671</v>
      </c>
      <c r="K24" s="18">
        <f t="shared" si="15"/>
        <v>66.666666666666671</v>
      </c>
      <c r="L24" s="18">
        <f t="shared" si="15"/>
        <v>66.666666666666671</v>
      </c>
      <c r="M24" s="18">
        <f t="shared" si="15"/>
        <v>66.666666666666671</v>
      </c>
      <c r="N24" s="18">
        <f t="shared" si="15"/>
        <v>66.666666666666671</v>
      </c>
      <c r="O24" s="18">
        <f t="shared" si="2"/>
        <v>643.33333333333337</v>
      </c>
      <c r="P24" s="13"/>
    </row>
    <row r="25" spans="1:16" x14ac:dyDescent="0.2">
      <c r="A25" s="13"/>
      <c r="B25" s="3" t="s">
        <v>22</v>
      </c>
      <c r="C25" s="18">
        <f t="shared" si="9"/>
        <v>100</v>
      </c>
      <c r="D25" s="18">
        <f t="shared" si="10"/>
        <v>100</v>
      </c>
      <c r="E25" s="18">
        <f t="shared" si="10"/>
        <v>100</v>
      </c>
      <c r="F25" s="18">
        <f t="shared" si="10"/>
        <v>100</v>
      </c>
      <c r="G25" s="18">
        <f t="shared" si="10"/>
        <v>125</v>
      </c>
      <c r="H25" s="18">
        <f t="shared" si="10"/>
        <v>125</v>
      </c>
      <c r="I25" s="18">
        <f t="shared" ref="I25:N25" si="16">I11/I$3</f>
        <v>125</v>
      </c>
      <c r="J25" s="18">
        <f t="shared" si="16"/>
        <v>166.66666666666666</v>
      </c>
      <c r="K25" s="18">
        <f t="shared" si="16"/>
        <v>166.66666666666666</v>
      </c>
      <c r="L25" s="18">
        <f t="shared" si="16"/>
        <v>166.66666666666666</v>
      </c>
      <c r="M25" s="18">
        <f t="shared" si="16"/>
        <v>166.66666666666666</v>
      </c>
      <c r="N25" s="18">
        <f t="shared" si="16"/>
        <v>166.66666666666666</v>
      </c>
      <c r="O25" s="18">
        <f t="shared" si="2"/>
        <v>1608.3333333333335</v>
      </c>
      <c r="P25" s="13"/>
    </row>
    <row r="26" spans="1:16" x14ac:dyDescent="0.2">
      <c r="A26" s="13"/>
      <c r="B26" s="3"/>
      <c r="C26" s="18"/>
      <c r="D26" s="18"/>
      <c r="E26" s="18"/>
      <c r="F26" s="18"/>
      <c r="G26" s="18"/>
      <c r="H26" s="18"/>
      <c r="I26" s="18"/>
      <c r="J26" s="18"/>
      <c r="K26" s="18"/>
      <c r="L26" s="18"/>
      <c r="M26" s="18"/>
      <c r="N26" s="18"/>
      <c r="O26" s="18"/>
      <c r="P26" s="13"/>
    </row>
    <row r="27" spans="1:16" x14ac:dyDescent="0.2">
      <c r="A27" s="13"/>
      <c r="B27" s="3" t="s">
        <v>30</v>
      </c>
      <c r="C27" s="14">
        <f t="shared" ref="C27:H27" si="17">C13/C$3</f>
        <v>4888</v>
      </c>
      <c r="D27" s="14">
        <f t="shared" si="17"/>
        <v>4888</v>
      </c>
      <c r="E27" s="14">
        <f t="shared" si="17"/>
        <v>4888</v>
      </c>
      <c r="F27" s="14">
        <f t="shared" si="17"/>
        <v>4332</v>
      </c>
      <c r="G27" s="14">
        <f t="shared" si="17"/>
        <v>5415</v>
      </c>
      <c r="H27" s="14">
        <f t="shared" si="17"/>
        <v>5415</v>
      </c>
      <c r="I27" s="14">
        <f t="shared" ref="I27:N27" si="18">I13/I$3</f>
        <v>5415</v>
      </c>
      <c r="J27" s="14">
        <f t="shared" si="18"/>
        <v>7220</v>
      </c>
      <c r="K27" s="14">
        <f t="shared" si="18"/>
        <v>7220</v>
      </c>
      <c r="L27" s="14">
        <f t="shared" si="18"/>
        <v>7220</v>
      </c>
      <c r="M27" s="14">
        <f t="shared" si="18"/>
        <v>8146.666666666667</v>
      </c>
      <c r="N27" s="14">
        <f t="shared" si="18"/>
        <v>8146.666666666667</v>
      </c>
      <c r="O27" s="14">
        <f t="shared" si="2"/>
        <v>73194.333333333328</v>
      </c>
      <c r="P27" s="13"/>
    </row>
    <row r="28" spans="1:16" x14ac:dyDescent="0.2">
      <c r="A28" s="13"/>
      <c r="B28" s="3"/>
      <c r="C28" s="18"/>
      <c r="D28" s="18"/>
      <c r="E28" s="18"/>
      <c r="F28" s="18"/>
      <c r="G28" s="18"/>
      <c r="H28" s="18"/>
      <c r="I28" s="18"/>
      <c r="J28" s="18"/>
      <c r="K28" s="18"/>
      <c r="L28" s="18"/>
      <c r="M28" s="18"/>
      <c r="N28" s="18"/>
      <c r="O28" s="18"/>
      <c r="P28" s="13"/>
    </row>
    <row r="29" spans="1:16" x14ac:dyDescent="0.2">
      <c r="A29" s="13"/>
      <c r="B29" s="3" t="s">
        <v>23</v>
      </c>
      <c r="C29" s="14">
        <f t="shared" ref="C29:H29" si="19">C15/C$3</f>
        <v>3629.8</v>
      </c>
      <c r="D29" s="14">
        <f t="shared" si="19"/>
        <v>5865</v>
      </c>
      <c r="E29" s="14">
        <f t="shared" si="19"/>
        <v>2881.2</v>
      </c>
      <c r="F29" s="14">
        <f t="shared" si="19"/>
        <v>-1289.2</v>
      </c>
      <c r="G29" s="14">
        <f t="shared" si="19"/>
        <v>-287</v>
      </c>
      <c r="H29" s="14">
        <f t="shared" si="19"/>
        <v>-111.75</v>
      </c>
      <c r="I29" s="14">
        <f t="shared" ref="I29:N29" si="20">I15/I$3</f>
        <v>-246.5</v>
      </c>
      <c r="J29" s="14">
        <f t="shared" si="20"/>
        <v>-2987.3333333333335</v>
      </c>
      <c r="K29" s="14">
        <f t="shared" si="20"/>
        <v>-3268.6666666666665</v>
      </c>
      <c r="L29" s="14">
        <f t="shared" si="20"/>
        <v>-2960.3333333333335</v>
      </c>
      <c r="M29" s="14">
        <f t="shared" si="20"/>
        <v>10238.333333333334</v>
      </c>
      <c r="N29" s="14">
        <f t="shared" si="20"/>
        <v>9420.6666666666661</v>
      </c>
      <c r="O29" s="14">
        <f t="shared" si="2"/>
        <v>20884.216666666667</v>
      </c>
      <c r="P29" s="13"/>
    </row>
    <row r="30" spans="1:16" x14ac:dyDescent="0.2">
      <c r="A30" s="13"/>
      <c r="B30" s="13"/>
      <c r="C30" s="13"/>
      <c r="D30" s="13"/>
      <c r="E30" s="13"/>
      <c r="F30" s="13"/>
      <c r="G30" s="13"/>
      <c r="H30" s="13"/>
      <c r="I30" s="13"/>
      <c r="J30" s="13"/>
      <c r="K30" s="13"/>
      <c r="L30" s="13"/>
      <c r="M30" s="13"/>
      <c r="N30" s="13"/>
      <c r="O30" s="13"/>
    </row>
    <row r="31" spans="1:16" ht="15.75" x14ac:dyDescent="0.25">
      <c r="B31" s="21"/>
      <c r="C31" s="21"/>
      <c r="D31" s="21"/>
      <c r="E31" s="21"/>
      <c r="F31" s="21"/>
      <c r="G31" s="21"/>
      <c r="H31" s="21"/>
      <c r="I31" s="21"/>
      <c r="J31" s="21"/>
      <c r="K31" s="21"/>
      <c r="L31" s="21"/>
      <c r="M31" s="21"/>
      <c r="N31" s="21"/>
      <c r="O31" s="21"/>
    </row>
  </sheetData>
  <mergeCells count="1">
    <mergeCell ref="B31:O31"/>
  </mergeCells>
  <phoneticPr fontId="0" type="noConversion"/>
  <printOptions horizontalCentered="1"/>
  <pageMargins left="0.5" right="0.5" top="0.5" bottom="1" header="0.5" footer="0.5"/>
  <pageSetup scale="92"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P35"/>
  <sheetViews>
    <sheetView showGridLines="0" showRowColHeaders="0" showZeros="0" zoomScaleNormal="100" workbookViewId="0"/>
  </sheetViews>
  <sheetFormatPr defaultRowHeight="12.75" x14ac:dyDescent="0.2"/>
  <cols>
    <col min="1" max="1" width="2.33203125" style="12" customWidth="1"/>
    <col min="2" max="2" width="24.83203125" style="12" customWidth="1"/>
    <col min="3" max="4" width="10.33203125" style="12" customWidth="1"/>
    <col min="5" max="5" width="11.6640625" style="12" customWidth="1"/>
    <col min="6" max="13" width="10.33203125" style="12" customWidth="1"/>
    <col min="14" max="15" width="11.6640625" style="12" customWidth="1"/>
    <col min="16" max="16" width="2.33203125" style="12" customWidth="1"/>
    <col min="17" max="16384" width="9.33203125" style="12"/>
  </cols>
  <sheetData>
    <row r="1" spans="1:16" x14ac:dyDescent="0.2">
      <c r="B1" s="13"/>
      <c r="C1" s="13"/>
      <c r="D1" s="13"/>
      <c r="E1" s="13"/>
      <c r="F1" s="13"/>
      <c r="G1" s="13"/>
      <c r="H1" s="13"/>
      <c r="I1" s="13"/>
      <c r="J1" s="13"/>
      <c r="K1" s="13"/>
      <c r="L1" s="13"/>
      <c r="M1" s="13"/>
      <c r="N1" s="13"/>
      <c r="O1" s="13"/>
    </row>
    <row r="2" spans="1:16" x14ac:dyDescent="0.2">
      <c r="A2" s="13"/>
      <c r="B2" s="6" t="s">
        <v>25</v>
      </c>
      <c r="C2" s="6"/>
      <c r="D2" s="6"/>
      <c r="E2" s="7">
        <v>13138</v>
      </c>
      <c r="F2" s="3"/>
      <c r="G2" s="3"/>
      <c r="H2" s="3"/>
      <c r="I2" s="3"/>
      <c r="J2" s="3"/>
      <c r="K2" s="3"/>
      <c r="L2" s="3"/>
      <c r="M2" s="3"/>
      <c r="N2" s="3"/>
      <c r="O2" s="3"/>
      <c r="P2" s="13"/>
    </row>
    <row r="3" spans="1:16" x14ac:dyDescent="0.2">
      <c r="A3" s="13"/>
      <c r="B3" s="6" t="s">
        <v>26</v>
      </c>
      <c r="C3" s="6"/>
      <c r="D3" s="6"/>
      <c r="E3" s="7">
        <v>5450</v>
      </c>
      <c r="F3" s="3"/>
      <c r="G3" s="3"/>
      <c r="H3" s="3"/>
      <c r="I3" s="3"/>
      <c r="J3" s="3"/>
      <c r="K3" s="3"/>
      <c r="L3" s="3"/>
      <c r="M3" s="3"/>
      <c r="N3" s="3"/>
      <c r="O3" s="3"/>
      <c r="P3" s="13"/>
    </row>
    <row r="4" spans="1:16" x14ac:dyDescent="0.2">
      <c r="A4" s="13"/>
      <c r="B4" s="3"/>
      <c r="C4" s="17" t="s">
        <v>2</v>
      </c>
      <c r="D4" s="17" t="s">
        <v>3</v>
      </c>
      <c r="E4" s="17" t="s">
        <v>4</v>
      </c>
      <c r="F4" s="17" t="s">
        <v>5</v>
      </c>
      <c r="G4" s="17" t="s">
        <v>6</v>
      </c>
      <c r="H4" s="17" t="s">
        <v>7</v>
      </c>
      <c r="I4" s="17" t="s">
        <v>8</v>
      </c>
      <c r="J4" s="17" t="s">
        <v>9</v>
      </c>
      <c r="K4" s="17" t="s">
        <v>10</v>
      </c>
      <c r="L4" s="17" t="s">
        <v>11</v>
      </c>
      <c r="M4" s="17" t="s">
        <v>12</v>
      </c>
      <c r="N4" s="17" t="s">
        <v>13</v>
      </c>
      <c r="O4" s="17" t="s">
        <v>14</v>
      </c>
      <c r="P4" s="13"/>
    </row>
    <row r="5" spans="1:16" x14ac:dyDescent="0.2">
      <c r="A5" s="13"/>
      <c r="B5" s="3" t="s">
        <v>27</v>
      </c>
      <c r="C5" s="4">
        <v>2</v>
      </c>
      <c r="D5" s="4">
        <v>2</v>
      </c>
      <c r="E5" s="4">
        <v>2</v>
      </c>
      <c r="F5" s="4">
        <v>2</v>
      </c>
      <c r="G5" s="4">
        <v>1</v>
      </c>
      <c r="H5" s="4">
        <v>1</v>
      </c>
      <c r="I5" s="4">
        <v>1</v>
      </c>
      <c r="J5" s="4">
        <v>2</v>
      </c>
      <c r="K5" s="4">
        <v>2</v>
      </c>
      <c r="L5" s="4">
        <v>2</v>
      </c>
      <c r="M5" s="4">
        <v>2</v>
      </c>
      <c r="N5" s="4">
        <v>2</v>
      </c>
      <c r="O5" s="3"/>
      <c r="P5" s="13"/>
    </row>
    <row r="6" spans="1:16" x14ac:dyDescent="0.2">
      <c r="A6" s="13"/>
      <c r="B6" s="3" t="s">
        <v>28</v>
      </c>
      <c r="C6" s="4">
        <v>4</v>
      </c>
      <c r="D6" s="4">
        <v>4</v>
      </c>
      <c r="E6" s="4">
        <v>4</v>
      </c>
      <c r="F6" s="4">
        <v>4</v>
      </c>
      <c r="G6" s="4">
        <v>5</v>
      </c>
      <c r="H6" s="4">
        <v>5</v>
      </c>
      <c r="I6" s="4">
        <v>5</v>
      </c>
      <c r="J6" s="4">
        <v>6</v>
      </c>
      <c r="K6" s="4">
        <v>6</v>
      </c>
      <c r="L6" s="4">
        <v>6</v>
      </c>
      <c r="M6" s="4">
        <v>7</v>
      </c>
      <c r="N6" s="4">
        <v>8</v>
      </c>
      <c r="O6" s="3"/>
      <c r="P6" s="13"/>
    </row>
    <row r="7" spans="1:16" x14ac:dyDescent="0.2">
      <c r="A7" s="13"/>
      <c r="B7" s="3" t="s">
        <v>16</v>
      </c>
      <c r="C7" s="14">
        <f>$E$2*C6</f>
        <v>52552</v>
      </c>
      <c r="D7" s="14">
        <f t="shared" ref="D7:N7" si="0">$E$2*D6</f>
        <v>52552</v>
      </c>
      <c r="E7" s="14">
        <f t="shared" si="0"/>
        <v>52552</v>
      </c>
      <c r="F7" s="14">
        <f t="shared" si="0"/>
        <v>52552</v>
      </c>
      <c r="G7" s="14">
        <f t="shared" si="0"/>
        <v>65690</v>
      </c>
      <c r="H7" s="14">
        <f t="shared" si="0"/>
        <v>65690</v>
      </c>
      <c r="I7" s="14">
        <f t="shared" si="0"/>
        <v>65690</v>
      </c>
      <c r="J7" s="14">
        <f t="shared" si="0"/>
        <v>78828</v>
      </c>
      <c r="K7" s="14">
        <f t="shared" si="0"/>
        <v>78828</v>
      </c>
      <c r="L7" s="14">
        <f t="shared" si="0"/>
        <v>78828</v>
      </c>
      <c r="M7" s="14">
        <f t="shared" si="0"/>
        <v>91966</v>
      </c>
      <c r="N7" s="14">
        <f t="shared" si="0"/>
        <v>105104</v>
      </c>
      <c r="O7" s="14">
        <f>SUM(C7:N7)</f>
        <v>840832</v>
      </c>
      <c r="P7" s="13"/>
    </row>
    <row r="8" spans="1:16" x14ac:dyDescent="0.2">
      <c r="A8" s="13"/>
      <c r="B8" s="3"/>
      <c r="C8" s="18"/>
      <c r="D8" s="18"/>
      <c r="E8" s="18"/>
      <c r="F8" s="18"/>
      <c r="G8" s="18"/>
      <c r="H8" s="18"/>
      <c r="I8" s="18"/>
      <c r="J8" s="18"/>
      <c r="K8" s="18"/>
      <c r="L8" s="18"/>
      <c r="M8" s="18"/>
      <c r="N8" s="18"/>
      <c r="O8" s="13"/>
      <c r="P8" s="13"/>
    </row>
    <row r="9" spans="1:16" x14ac:dyDescent="0.2">
      <c r="A9" s="13"/>
      <c r="B9" s="3" t="s">
        <v>17</v>
      </c>
      <c r="C9" s="18">
        <f>$E$3*SUM(C5:C6)</f>
        <v>32700</v>
      </c>
      <c r="D9" s="18">
        <f t="shared" ref="D9:N9" si="1">$E$3*SUM(D5:D6)</f>
        <v>32700</v>
      </c>
      <c r="E9" s="18">
        <f t="shared" si="1"/>
        <v>32700</v>
      </c>
      <c r="F9" s="18">
        <f t="shared" si="1"/>
        <v>32700</v>
      </c>
      <c r="G9" s="18">
        <f t="shared" si="1"/>
        <v>32700</v>
      </c>
      <c r="H9" s="18">
        <f t="shared" si="1"/>
        <v>32700</v>
      </c>
      <c r="I9" s="18">
        <f t="shared" si="1"/>
        <v>32700</v>
      </c>
      <c r="J9" s="18">
        <f t="shared" si="1"/>
        <v>43600</v>
      </c>
      <c r="K9" s="18">
        <f t="shared" si="1"/>
        <v>43600</v>
      </c>
      <c r="L9" s="18">
        <f t="shared" si="1"/>
        <v>43600</v>
      </c>
      <c r="M9" s="18">
        <f t="shared" si="1"/>
        <v>49050</v>
      </c>
      <c r="N9" s="18">
        <f t="shared" si="1"/>
        <v>54500</v>
      </c>
      <c r="O9" s="18">
        <f>SUM(C9:N9)</f>
        <v>463250</v>
      </c>
      <c r="P9" s="13"/>
    </row>
    <row r="10" spans="1:16" x14ac:dyDescent="0.2">
      <c r="A10" s="13"/>
      <c r="B10" s="3" t="s">
        <v>18</v>
      </c>
      <c r="C10" s="18">
        <f t="shared" ref="C10:H10" si="2">0.112*C9</f>
        <v>3662.4</v>
      </c>
      <c r="D10" s="18">
        <f t="shared" si="2"/>
        <v>3662.4</v>
      </c>
      <c r="E10" s="18">
        <f t="shared" si="2"/>
        <v>3662.4</v>
      </c>
      <c r="F10" s="18">
        <f t="shared" si="2"/>
        <v>3662.4</v>
      </c>
      <c r="G10" s="18">
        <f t="shared" si="2"/>
        <v>3662.4</v>
      </c>
      <c r="H10" s="18">
        <f t="shared" si="2"/>
        <v>3662.4</v>
      </c>
      <c r="I10" s="18">
        <f t="shared" ref="I10:N10" si="3">0.112*I9</f>
        <v>3662.4</v>
      </c>
      <c r="J10" s="18">
        <f t="shared" si="3"/>
        <v>4883.2</v>
      </c>
      <c r="K10" s="18">
        <f t="shared" si="3"/>
        <v>4883.2</v>
      </c>
      <c r="L10" s="18">
        <f t="shared" si="3"/>
        <v>4883.2</v>
      </c>
      <c r="M10" s="18">
        <f t="shared" si="3"/>
        <v>5493.6</v>
      </c>
      <c r="N10" s="18">
        <f t="shared" si="3"/>
        <v>6104</v>
      </c>
      <c r="O10" s="18">
        <f t="shared" ref="O10:O32" si="4">SUM(C10:N10)</f>
        <v>51884</v>
      </c>
      <c r="P10" s="13"/>
    </row>
    <row r="11" spans="1:16" x14ac:dyDescent="0.2">
      <c r="A11" s="13"/>
      <c r="B11" s="3" t="s">
        <v>19</v>
      </c>
      <c r="C11" s="5">
        <v>1000</v>
      </c>
      <c r="D11" s="5">
        <v>1000</v>
      </c>
      <c r="E11" s="5">
        <v>1000</v>
      </c>
      <c r="F11" s="5">
        <v>1000</v>
      </c>
      <c r="G11" s="5">
        <v>1000</v>
      </c>
      <c r="H11" s="5">
        <v>1000</v>
      </c>
      <c r="I11" s="5">
        <v>1000</v>
      </c>
      <c r="J11" s="5">
        <v>1000</v>
      </c>
      <c r="K11" s="5">
        <v>1000</v>
      </c>
      <c r="L11" s="5">
        <v>1000</v>
      </c>
      <c r="M11" s="5">
        <v>1000</v>
      </c>
      <c r="N11" s="5">
        <v>1000</v>
      </c>
      <c r="O11" s="18">
        <f t="shared" si="4"/>
        <v>12000</v>
      </c>
      <c r="P11" s="13"/>
    </row>
    <row r="12" spans="1:16" x14ac:dyDescent="0.2">
      <c r="A12" s="13"/>
      <c r="B12" s="3" t="s">
        <v>20</v>
      </c>
      <c r="C12" s="5">
        <v>561.76876320580914</v>
      </c>
      <c r="D12" s="5">
        <v>736.68694425167973</v>
      </c>
      <c r="E12" s="5">
        <v>608.14299574620895</v>
      </c>
      <c r="F12" s="5">
        <v>678.02472351861854</v>
      </c>
      <c r="G12" s="5">
        <v>486.47317635261089</v>
      </c>
      <c r="H12" s="5">
        <v>551.44330228314902</v>
      </c>
      <c r="I12" s="5">
        <v>530.51796283920305</v>
      </c>
      <c r="J12" s="5">
        <v>509.59262339525702</v>
      </c>
      <c r="K12" s="5">
        <v>488.66728395131202</v>
      </c>
      <c r="L12" s="5">
        <v>467.74194450736599</v>
      </c>
      <c r="M12" s="5">
        <v>446.81660506342001</v>
      </c>
      <c r="N12" s="5">
        <v>425.89126561947398</v>
      </c>
      <c r="O12" s="18">
        <f t="shared" si="4"/>
        <v>6491.7675907341081</v>
      </c>
      <c r="P12" s="13"/>
    </row>
    <row r="13" spans="1:16" x14ac:dyDescent="0.2">
      <c r="A13" s="13"/>
      <c r="B13" s="3" t="s">
        <v>21</v>
      </c>
      <c r="C13" s="5">
        <v>142.32981343552328</v>
      </c>
      <c r="D13" s="5">
        <v>263.3631502740044</v>
      </c>
      <c r="E13" s="5">
        <v>131.76424099730539</v>
      </c>
      <c r="F13" s="5">
        <v>298.87623453626435</v>
      </c>
      <c r="G13" s="5">
        <v>105.76478065197622</v>
      </c>
      <c r="H13" s="5">
        <v>177.13454958756401</v>
      </c>
      <c r="I13" s="5">
        <v>173.372851457081</v>
      </c>
      <c r="J13" s="5">
        <v>169.61115332659799</v>
      </c>
      <c r="K13" s="5">
        <v>165.84945519611401</v>
      </c>
      <c r="L13" s="5">
        <v>162.087757065631</v>
      </c>
      <c r="M13" s="5">
        <v>158.32605893514699</v>
      </c>
      <c r="N13" s="5">
        <v>154.56436080466401</v>
      </c>
      <c r="O13" s="18">
        <f t="shared" si="4"/>
        <v>2103.0444062678725</v>
      </c>
      <c r="P13" s="13"/>
    </row>
    <row r="14" spans="1:16" x14ac:dyDescent="0.2">
      <c r="A14" s="13"/>
      <c r="B14" s="3" t="s">
        <v>22</v>
      </c>
      <c r="C14" s="5">
        <v>500</v>
      </c>
      <c r="D14" s="5">
        <v>500</v>
      </c>
      <c r="E14" s="5">
        <v>500</v>
      </c>
      <c r="F14" s="5">
        <v>500</v>
      </c>
      <c r="G14" s="5">
        <v>500</v>
      </c>
      <c r="H14" s="5">
        <v>500</v>
      </c>
      <c r="I14" s="5">
        <v>500</v>
      </c>
      <c r="J14" s="5">
        <v>500</v>
      </c>
      <c r="K14" s="5">
        <v>500</v>
      </c>
      <c r="L14" s="5">
        <v>500</v>
      </c>
      <c r="M14" s="5">
        <v>500</v>
      </c>
      <c r="N14" s="5">
        <v>500</v>
      </c>
      <c r="O14" s="18">
        <f t="shared" si="4"/>
        <v>6000</v>
      </c>
      <c r="P14" s="13"/>
    </row>
    <row r="15" spans="1:16" x14ac:dyDescent="0.2">
      <c r="A15" s="13"/>
      <c r="B15" s="3"/>
      <c r="C15" s="5"/>
      <c r="D15" s="5"/>
      <c r="E15" s="5"/>
      <c r="F15" s="5"/>
      <c r="G15" s="5"/>
      <c r="H15" s="5"/>
      <c r="I15" s="5"/>
      <c r="J15" s="5"/>
      <c r="K15" s="5"/>
      <c r="L15" s="5"/>
      <c r="M15" s="5"/>
      <c r="N15" s="5"/>
      <c r="O15" s="3"/>
      <c r="P15" s="13"/>
    </row>
    <row r="16" spans="1:16" x14ac:dyDescent="0.2">
      <c r="A16" s="13"/>
      <c r="B16" s="3" t="s">
        <v>30</v>
      </c>
      <c r="C16" s="14">
        <f t="shared" ref="C16:H16" si="5">SUM(C9:C15)</f>
        <v>38566.49857664133</v>
      </c>
      <c r="D16" s="14">
        <f t="shared" si="5"/>
        <v>38862.45009452568</v>
      </c>
      <c r="E16" s="14">
        <f t="shared" si="5"/>
        <v>38602.307236743516</v>
      </c>
      <c r="F16" s="14">
        <f t="shared" si="5"/>
        <v>38839.300958054882</v>
      </c>
      <c r="G16" s="14">
        <f t="shared" si="5"/>
        <v>38454.63795700459</v>
      </c>
      <c r="H16" s="14">
        <f t="shared" si="5"/>
        <v>38590.977851870717</v>
      </c>
      <c r="I16" s="14">
        <f t="shared" ref="I16:N16" si="6">SUM(I9:I15)</f>
        <v>38566.290814296284</v>
      </c>
      <c r="J16" s="14">
        <f t="shared" si="6"/>
        <v>50662.403776721854</v>
      </c>
      <c r="K16" s="14">
        <f t="shared" si="6"/>
        <v>50637.716739147421</v>
      </c>
      <c r="L16" s="14">
        <f t="shared" si="6"/>
        <v>50613.029701572996</v>
      </c>
      <c r="M16" s="14">
        <f t="shared" si="6"/>
        <v>56648.742663998564</v>
      </c>
      <c r="N16" s="14">
        <f t="shared" si="6"/>
        <v>62684.45562642414</v>
      </c>
      <c r="O16" s="14">
        <f t="shared" si="4"/>
        <v>541728.81199700199</v>
      </c>
      <c r="P16" s="13"/>
    </row>
    <row r="17" spans="1:16" x14ac:dyDescent="0.2">
      <c r="A17" s="13"/>
      <c r="B17" s="3"/>
      <c r="C17" s="3"/>
      <c r="D17" s="3"/>
      <c r="E17" s="3"/>
      <c r="F17" s="3"/>
      <c r="G17" s="3"/>
      <c r="H17" s="3"/>
      <c r="I17" s="3"/>
      <c r="J17" s="3"/>
      <c r="K17" s="3"/>
      <c r="L17" s="3"/>
      <c r="M17" s="3"/>
      <c r="N17" s="3"/>
      <c r="O17" s="3"/>
      <c r="P17" s="13"/>
    </row>
    <row r="18" spans="1:16" x14ac:dyDescent="0.2">
      <c r="A18" s="13"/>
      <c r="B18" s="3" t="s">
        <v>29</v>
      </c>
      <c r="C18" s="14">
        <f t="shared" ref="C18:H18" si="7">C7-C16</f>
        <v>13985.50142335867</v>
      </c>
      <c r="D18" s="14">
        <f t="shared" si="7"/>
        <v>13689.54990547432</v>
      </c>
      <c r="E18" s="14">
        <f t="shared" si="7"/>
        <v>13949.692763256484</v>
      </c>
      <c r="F18" s="14">
        <f t="shared" si="7"/>
        <v>13712.699041945118</v>
      </c>
      <c r="G18" s="14">
        <f t="shared" si="7"/>
        <v>27235.36204299541</v>
      </c>
      <c r="H18" s="14">
        <f t="shared" si="7"/>
        <v>27099.022148129283</v>
      </c>
      <c r="I18" s="14">
        <f t="shared" ref="I18:N18" si="8">I7-I16</f>
        <v>27123.709185703716</v>
      </c>
      <c r="J18" s="14">
        <f t="shared" si="8"/>
        <v>28165.596223278146</v>
      </c>
      <c r="K18" s="14">
        <f t="shared" si="8"/>
        <v>28190.283260852579</v>
      </c>
      <c r="L18" s="14">
        <f t="shared" si="8"/>
        <v>28214.970298427004</v>
      </c>
      <c r="M18" s="14">
        <f t="shared" si="8"/>
        <v>35317.257336001436</v>
      </c>
      <c r="N18" s="14">
        <f t="shared" si="8"/>
        <v>42419.54437357586</v>
      </c>
      <c r="O18" s="14">
        <f t="shared" si="4"/>
        <v>299103.18800299801</v>
      </c>
      <c r="P18" s="13"/>
    </row>
    <row r="19" spans="1:16" x14ac:dyDescent="0.2">
      <c r="A19" s="13"/>
      <c r="B19" s="13"/>
      <c r="C19" s="18"/>
      <c r="D19" s="18"/>
      <c r="E19" s="18"/>
      <c r="F19" s="18"/>
      <c r="G19" s="18"/>
      <c r="H19" s="18"/>
      <c r="I19" s="18"/>
      <c r="J19" s="18"/>
      <c r="K19" s="18"/>
      <c r="L19" s="18"/>
      <c r="M19" s="18"/>
      <c r="N19" s="18"/>
      <c r="O19" s="18"/>
      <c r="P19" s="13"/>
    </row>
    <row r="20" spans="1:16" x14ac:dyDescent="0.2">
      <c r="A20" s="13"/>
      <c r="B20" s="15" t="s">
        <v>24</v>
      </c>
      <c r="C20" s="16"/>
      <c r="D20" s="16"/>
      <c r="E20" s="16"/>
      <c r="F20" s="16"/>
      <c r="G20" s="16"/>
      <c r="H20" s="16"/>
      <c r="I20" s="16"/>
      <c r="J20" s="16"/>
      <c r="K20" s="16"/>
      <c r="L20" s="16"/>
      <c r="M20" s="16"/>
      <c r="N20" s="16"/>
      <c r="O20" s="16"/>
      <c r="P20" s="13"/>
    </row>
    <row r="21" spans="1:16" x14ac:dyDescent="0.2">
      <c r="A21" s="13"/>
      <c r="B21" s="3" t="s">
        <v>16</v>
      </c>
      <c r="C21" s="14">
        <f t="shared" ref="C21:H21" si="9">C7/(C5+C6)</f>
        <v>8758.6666666666661</v>
      </c>
      <c r="D21" s="14">
        <f t="shared" si="9"/>
        <v>8758.6666666666661</v>
      </c>
      <c r="E21" s="14">
        <f t="shared" si="9"/>
        <v>8758.6666666666661</v>
      </c>
      <c r="F21" s="14">
        <f t="shared" si="9"/>
        <v>8758.6666666666661</v>
      </c>
      <c r="G21" s="14">
        <f t="shared" si="9"/>
        <v>10948.333333333334</v>
      </c>
      <c r="H21" s="14">
        <f t="shared" si="9"/>
        <v>10948.333333333334</v>
      </c>
      <c r="I21" s="14">
        <f t="shared" ref="I21:N21" si="10">I7/(I5+I6)</f>
        <v>10948.333333333334</v>
      </c>
      <c r="J21" s="14">
        <f t="shared" si="10"/>
        <v>9853.5</v>
      </c>
      <c r="K21" s="14">
        <f t="shared" si="10"/>
        <v>9853.5</v>
      </c>
      <c r="L21" s="14">
        <f t="shared" si="10"/>
        <v>9853.5</v>
      </c>
      <c r="M21" s="14">
        <f t="shared" si="10"/>
        <v>10218.444444444445</v>
      </c>
      <c r="N21" s="14">
        <f t="shared" si="10"/>
        <v>10510.4</v>
      </c>
      <c r="O21" s="14">
        <f t="shared" si="4"/>
        <v>118169.01111111112</v>
      </c>
      <c r="P21" s="13"/>
    </row>
    <row r="22" spans="1:16" x14ac:dyDescent="0.2">
      <c r="A22" s="13"/>
      <c r="B22" s="13"/>
      <c r="C22" s="18"/>
      <c r="D22" s="18"/>
      <c r="E22" s="18"/>
      <c r="F22" s="18"/>
      <c r="G22" s="18"/>
      <c r="H22" s="18"/>
      <c r="I22" s="18"/>
      <c r="J22" s="18"/>
      <c r="K22" s="18"/>
      <c r="L22" s="18"/>
      <c r="M22" s="18"/>
      <c r="N22" s="18"/>
      <c r="O22" s="18"/>
      <c r="P22" s="13"/>
    </row>
    <row r="23" spans="1:16" x14ac:dyDescent="0.2">
      <c r="A23" s="13"/>
      <c r="B23" s="3" t="s">
        <v>17</v>
      </c>
      <c r="C23" s="18">
        <f t="shared" ref="C23:C28" si="11">C9/(C$5+C$6)</f>
        <v>5450</v>
      </c>
      <c r="D23" s="18">
        <f t="shared" ref="D23:H28" si="12">D9/(D$5+D$6)</f>
        <v>5450</v>
      </c>
      <c r="E23" s="18">
        <f t="shared" si="12"/>
        <v>5450</v>
      </c>
      <c r="F23" s="18">
        <f t="shared" si="12"/>
        <v>5450</v>
      </c>
      <c r="G23" s="18">
        <f t="shared" si="12"/>
        <v>5450</v>
      </c>
      <c r="H23" s="18">
        <f t="shared" si="12"/>
        <v>5450</v>
      </c>
      <c r="I23" s="18">
        <f t="shared" ref="I23:N23" si="13">I9/(I$5+I$6)</f>
        <v>5450</v>
      </c>
      <c r="J23" s="18">
        <f t="shared" si="13"/>
        <v>5450</v>
      </c>
      <c r="K23" s="18">
        <f t="shared" si="13"/>
        <v>5450</v>
      </c>
      <c r="L23" s="18">
        <f t="shared" si="13"/>
        <v>5450</v>
      </c>
      <c r="M23" s="18">
        <f t="shared" si="13"/>
        <v>5450</v>
      </c>
      <c r="N23" s="18">
        <f t="shared" si="13"/>
        <v>5450</v>
      </c>
      <c r="O23" s="18">
        <f t="shared" si="4"/>
        <v>65400</v>
      </c>
      <c r="P23" s="13"/>
    </row>
    <row r="24" spans="1:16" x14ac:dyDescent="0.2">
      <c r="A24" s="13"/>
      <c r="B24" s="3" t="s">
        <v>18</v>
      </c>
      <c r="C24" s="18">
        <f t="shared" si="11"/>
        <v>610.4</v>
      </c>
      <c r="D24" s="18">
        <f t="shared" si="12"/>
        <v>610.4</v>
      </c>
      <c r="E24" s="18">
        <f t="shared" si="12"/>
        <v>610.4</v>
      </c>
      <c r="F24" s="18">
        <f t="shared" si="12"/>
        <v>610.4</v>
      </c>
      <c r="G24" s="18">
        <f t="shared" si="12"/>
        <v>610.4</v>
      </c>
      <c r="H24" s="18">
        <f t="shared" si="12"/>
        <v>610.4</v>
      </c>
      <c r="I24" s="18">
        <f t="shared" ref="I24:N24" si="14">I10/(I$5+I$6)</f>
        <v>610.4</v>
      </c>
      <c r="J24" s="18">
        <f t="shared" si="14"/>
        <v>610.4</v>
      </c>
      <c r="K24" s="18">
        <f t="shared" si="14"/>
        <v>610.4</v>
      </c>
      <c r="L24" s="18">
        <f t="shared" si="14"/>
        <v>610.4</v>
      </c>
      <c r="M24" s="18">
        <f t="shared" si="14"/>
        <v>610.40000000000009</v>
      </c>
      <c r="N24" s="18">
        <f t="shared" si="14"/>
        <v>610.4</v>
      </c>
      <c r="O24" s="18">
        <f t="shared" si="4"/>
        <v>7324.7999999999993</v>
      </c>
      <c r="P24" s="13"/>
    </row>
    <row r="25" spans="1:16" x14ac:dyDescent="0.2">
      <c r="A25" s="13"/>
      <c r="B25" s="3" t="s">
        <v>19</v>
      </c>
      <c r="C25" s="18">
        <f t="shared" si="11"/>
        <v>166.66666666666666</v>
      </c>
      <c r="D25" s="18">
        <f t="shared" si="12"/>
        <v>166.66666666666666</v>
      </c>
      <c r="E25" s="18">
        <f t="shared" si="12"/>
        <v>166.66666666666666</v>
      </c>
      <c r="F25" s="18">
        <f t="shared" si="12"/>
        <v>166.66666666666666</v>
      </c>
      <c r="G25" s="18">
        <f t="shared" si="12"/>
        <v>166.66666666666666</v>
      </c>
      <c r="H25" s="18">
        <f t="shared" si="12"/>
        <v>166.66666666666666</v>
      </c>
      <c r="I25" s="18">
        <f t="shared" ref="I25:N25" si="15">I11/(I$5+I$6)</f>
        <v>166.66666666666666</v>
      </c>
      <c r="J25" s="18">
        <f t="shared" si="15"/>
        <v>125</v>
      </c>
      <c r="K25" s="18">
        <f t="shared" si="15"/>
        <v>125</v>
      </c>
      <c r="L25" s="18">
        <f t="shared" si="15"/>
        <v>125</v>
      </c>
      <c r="M25" s="18">
        <f t="shared" si="15"/>
        <v>111.11111111111111</v>
      </c>
      <c r="N25" s="18">
        <f t="shared" si="15"/>
        <v>100</v>
      </c>
      <c r="O25" s="18">
        <f t="shared" si="4"/>
        <v>1752.7777777777776</v>
      </c>
      <c r="P25" s="13"/>
    </row>
    <row r="26" spans="1:16" x14ac:dyDescent="0.2">
      <c r="A26" s="13"/>
      <c r="B26" s="3" t="s">
        <v>20</v>
      </c>
      <c r="C26" s="18">
        <f t="shared" si="11"/>
        <v>93.628127200968194</v>
      </c>
      <c r="D26" s="18">
        <f t="shared" si="12"/>
        <v>122.78115737527996</v>
      </c>
      <c r="E26" s="18">
        <f t="shared" si="12"/>
        <v>101.3571659577015</v>
      </c>
      <c r="F26" s="18">
        <f t="shared" si="12"/>
        <v>113.00412058643643</v>
      </c>
      <c r="G26" s="18">
        <f t="shared" si="12"/>
        <v>81.078862725435144</v>
      </c>
      <c r="H26" s="18">
        <f t="shared" si="12"/>
        <v>91.907217047191509</v>
      </c>
      <c r="I26" s="18">
        <f t="shared" ref="I26:N26" si="16">I12/(I$5+I$6)</f>
        <v>88.419660473200508</v>
      </c>
      <c r="J26" s="18">
        <f t="shared" si="16"/>
        <v>63.699077924407128</v>
      </c>
      <c r="K26" s="18">
        <f t="shared" si="16"/>
        <v>61.083410493914002</v>
      </c>
      <c r="L26" s="18">
        <f t="shared" si="16"/>
        <v>58.467743063420748</v>
      </c>
      <c r="M26" s="18">
        <f t="shared" si="16"/>
        <v>49.646289451491114</v>
      </c>
      <c r="N26" s="18">
        <f t="shared" si="16"/>
        <v>42.589126561947396</v>
      </c>
      <c r="O26" s="18">
        <f t="shared" si="4"/>
        <v>967.6619588613936</v>
      </c>
      <c r="P26" s="13"/>
    </row>
    <row r="27" spans="1:16" x14ac:dyDescent="0.2">
      <c r="A27" s="13"/>
      <c r="B27" s="3" t="s">
        <v>21</v>
      </c>
      <c r="C27" s="18">
        <f t="shared" si="11"/>
        <v>23.721635572587214</v>
      </c>
      <c r="D27" s="18">
        <f t="shared" si="12"/>
        <v>43.893858379000733</v>
      </c>
      <c r="E27" s="18">
        <f t="shared" si="12"/>
        <v>21.960706832884231</v>
      </c>
      <c r="F27" s="18">
        <f t="shared" si="12"/>
        <v>49.81270575604406</v>
      </c>
      <c r="G27" s="18">
        <f t="shared" si="12"/>
        <v>17.627463441996039</v>
      </c>
      <c r="H27" s="18">
        <f t="shared" si="12"/>
        <v>29.522424931260669</v>
      </c>
      <c r="I27" s="18">
        <f t="shared" ref="I27:N27" si="17">I13/(I$5+I$6)</f>
        <v>28.895475242846832</v>
      </c>
      <c r="J27" s="18">
        <f t="shared" si="17"/>
        <v>21.201394165824748</v>
      </c>
      <c r="K27" s="18">
        <f t="shared" si="17"/>
        <v>20.731181899514251</v>
      </c>
      <c r="L27" s="18">
        <f t="shared" si="17"/>
        <v>20.260969633203874</v>
      </c>
      <c r="M27" s="18">
        <f t="shared" si="17"/>
        <v>17.591784326127442</v>
      </c>
      <c r="N27" s="18">
        <f t="shared" si="17"/>
        <v>15.4564360804664</v>
      </c>
      <c r="O27" s="18">
        <f t="shared" si="4"/>
        <v>310.67603626175651</v>
      </c>
      <c r="P27" s="13"/>
    </row>
    <row r="28" spans="1:16" x14ac:dyDescent="0.2">
      <c r="A28" s="13"/>
      <c r="B28" s="3" t="s">
        <v>22</v>
      </c>
      <c r="C28" s="18">
        <f t="shared" si="11"/>
        <v>83.333333333333329</v>
      </c>
      <c r="D28" s="18">
        <f t="shared" si="12"/>
        <v>83.333333333333329</v>
      </c>
      <c r="E28" s="18">
        <f t="shared" si="12"/>
        <v>83.333333333333329</v>
      </c>
      <c r="F28" s="18">
        <f t="shared" si="12"/>
        <v>83.333333333333329</v>
      </c>
      <c r="G28" s="18">
        <f t="shared" si="12"/>
        <v>83.333333333333329</v>
      </c>
      <c r="H28" s="18">
        <f t="shared" si="12"/>
        <v>83.333333333333329</v>
      </c>
      <c r="I28" s="18">
        <f t="shared" ref="I28:N28" si="18">I14/(I$5+I$6)</f>
        <v>83.333333333333329</v>
      </c>
      <c r="J28" s="18">
        <f t="shared" si="18"/>
        <v>62.5</v>
      </c>
      <c r="K28" s="18">
        <f t="shared" si="18"/>
        <v>62.5</v>
      </c>
      <c r="L28" s="18">
        <f t="shared" si="18"/>
        <v>62.5</v>
      </c>
      <c r="M28" s="18">
        <f t="shared" si="18"/>
        <v>55.555555555555557</v>
      </c>
      <c r="N28" s="18">
        <f t="shared" si="18"/>
        <v>50</v>
      </c>
      <c r="O28" s="18">
        <f t="shared" si="4"/>
        <v>876.3888888888888</v>
      </c>
      <c r="P28" s="13"/>
    </row>
    <row r="29" spans="1:16" x14ac:dyDescent="0.2">
      <c r="A29" s="13"/>
      <c r="B29" s="3"/>
      <c r="C29" s="18"/>
      <c r="D29" s="18"/>
      <c r="E29" s="18"/>
      <c r="F29" s="18"/>
      <c r="G29" s="18"/>
      <c r="H29" s="18"/>
      <c r="I29" s="18"/>
      <c r="J29" s="18"/>
      <c r="K29" s="18"/>
      <c r="L29" s="18"/>
      <c r="M29" s="18"/>
      <c r="N29" s="18"/>
      <c r="O29" s="18"/>
      <c r="P29" s="13"/>
    </row>
    <row r="30" spans="1:16" x14ac:dyDescent="0.2">
      <c r="A30" s="13"/>
      <c r="B30" s="3" t="s">
        <v>30</v>
      </c>
      <c r="C30" s="14">
        <f t="shared" ref="C30:H30" si="19">C16/(C$5+C$6)</f>
        <v>6427.7497627735547</v>
      </c>
      <c r="D30" s="14">
        <f t="shared" si="19"/>
        <v>6477.0750157542798</v>
      </c>
      <c r="E30" s="14">
        <f t="shared" si="19"/>
        <v>6433.7178727905857</v>
      </c>
      <c r="F30" s="14">
        <f t="shared" si="19"/>
        <v>6473.2168263424801</v>
      </c>
      <c r="G30" s="14">
        <f t="shared" si="19"/>
        <v>6409.1063261674317</v>
      </c>
      <c r="H30" s="14">
        <f t="shared" si="19"/>
        <v>6431.8296419784529</v>
      </c>
      <c r="I30" s="14">
        <f t="shared" ref="I30:N30" si="20">I16/(I$5+I$6)</f>
        <v>6427.7151357160474</v>
      </c>
      <c r="J30" s="14">
        <f t="shared" si="20"/>
        <v>6332.8004720902318</v>
      </c>
      <c r="K30" s="14">
        <f t="shared" si="20"/>
        <v>6329.7145923934277</v>
      </c>
      <c r="L30" s="14">
        <f t="shared" si="20"/>
        <v>6326.6287126966245</v>
      </c>
      <c r="M30" s="14">
        <f t="shared" si="20"/>
        <v>6294.304740444285</v>
      </c>
      <c r="N30" s="14">
        <f t="shared" si="20"/>
        <v>6268.4455626424142</v>
      </c>
      <c r="O30" s="14">
        <f t="shared" si="4"/>
        <v>76632.304661789822</v>
      </c>
      <c r="P30" s="13"/>
    </row>
    <row r="31" spans="1:16" x14ac:dyDescent="0.2">
      <c r="A31" s="13"/>
      <c r="B31" s="3"/>
      <c r="C31" s="18"/>
      <c r="D31" s="18"/>
      <c r="E31" s="18"/>
      <c r="F31" s="18"/>
      <c r="G31" s="18"/>
      <c r="H31" s="18"/>
      <c r="I31" s="18"/>
      <c r="J31" s="18"/>
      <c r="K31" s="18"/>
      <c r="L31" s="18"/>
      <c r="M31" s="18"/>
      <c r="N31" s="18"/>
      <c r="O31" s="18"/>
      <c r="P31" s="13"/>
    </row>
    <row r="32" spans="1:16" x14ac:dyDescent="0.2">
      <c r="A32" s="13"/>
      <c r="B32" s="3" t="s">
        <v>29</v>
      </c>
      <c r="C32" s="14">
        <f t="shared" ref="C32:H32" si="21">C18/(C$5+C$6)</f>
        <v>2330.9169038931118</v>
      </c>
      <c r="D32" s="14">
        <f t="shared" si="21"/>
        <v>2281.5916509123867</v>
      </c>
      <c r="E32" s="14">
        <f t="shared" si="21"/>
        <v>2324.9487938760808</v>
      </c>
      <c r="F32" s="14">
        <f t="shared" si="21"/>
        <v>2285.4498403241864</v>
      </c>
      <c r="G32" s="14">
        <f t="shared" si="21"/>
        <v>4539.2270071659013</v>
      </c>
      <c r="H32" s="14">
        <f t="shared" si="21"/>
        <v>4516.5036913548802</v>
      </c>
      <c r="I32" s="14">
        <f t="shared" ref="I32:N32" si="22">I18/(I$5+I$6)</f>
        <v>4520.6181976172857</v>
      </c>
      <c r="J32" s="14">
        <f t="shared" si="22"/>
        <v>3520.6995279097682</v>
      </c>
      <c r="K32" s="14">
        <f t="shared" si="22"/>
        <v>3523.7854076065723</v>
      </c>
      <c r="L32" s="14">
        <f t="shared" si="22"/>
        <v>3526.8712873033755</v>
      </c>
      <c r="M32" s="14">
        <f t="shared" si="22"/>
        <v>3924.1397040001593</v>
      </c>
      <c r="N32" s="14">
        <f t="shared" si="22"/>
        <v>4241.9544373575864</v>
      </c>
      <c r="O32" s="14">
        <f t="shared" si="4"/>
        <v>41536.706449321289</v>
      </c>
      <c r="P32" s="13"/>
    </row>
    <row r="33" spans="2:15" x14ac:dyDescent="0.2">
      <c r="B33" s="13"/>
      <c r="C33" s="13"/>
      <c r="D33" s="13"/>
      <c r="E33" s="13"/>
      <c r="F33" s="13"/>
      <c r="G33" s="13"/>
      <c r="H33" s="13"/>
      <c r="I33" s="13"/>
      <c r="J33" s="13"/>
      <c r="K33" s="13"/>
      <c r="L33" s="13"/>
      <c r="M33" s="13"/>
      <c r="N33" s="13"/>
      <c r="O33" s="13"/>
    </row>
    <row r="35" spans="2:15" ht="15.75" x14ac:dyDescent="0.25">
      <c r="B35" s="21"/>
      <c r="C35" s="21"/>
      <c r="D35" s="21"/>
      <c r="E35" s="21"/>
      <c r="F35" s="21"/>
      <c r="G35" s="21"/>
      <c r="H35" s="21"/>
      <c r="I35" s="21"/>
      <c r="J35" s="21"/>
      <c r="K35" s="21"/>
      <c r="L35" s="21"/>
      <c r="M35" s="21"/>
      <c r="N35" s="21"/>
      <c r="O35" s="21"/>
    </row>
  </sheetData>
  <mergeCells count="1">
    <mergeCell ref="B35:O35"/>
  </mergeCells>
  <phoneticPr fontId="0" type="noConversion"/>
  <printOptions horizontalCentered="1"/>
  <pageMargins left="0.5" right="0.5" top="0.5" bottom="1" header="0.5" footer="0.5"/>
  <pageSetup scale="87" orientation="landscape"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3AEE0FA-4FD0-4DC3-80F6-B990139417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 First</vt:lpstr>
      <vt:lpstr>Worksheet 1</vt:lpstr>
      <vt:lpstr>Worksheet 2</vt:lpstr>
      <vt:lpstr>'Read Me First'!Print_Area</vt:lpstr>
      <vt:lpstr>'Worksheet 1'!Print_Area</vt:lpstr>
      <vt:lpstr>'Worksheet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2014-10-04T16:02:36Z</dcterms:created>
  <dcterms:modified xsi:type="dcterms:W3CDTF">2014-10-04T16:02:36Z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TC018773929991</vt:lpwstr>
  </property>
</Properties>
</file>