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/>
  <bookViews>
    <workbookView xWindow="-15" yWindow="-15" windowWidth="11970" windowHeight="3285"/>
  </bookViews>
  <sheets>
    <sheet name="Payback Analysis" sheetId="1" r:id="rId1"/>
  </sheets>
  <definedNames>
    <definedName name="__IntlFixup" hidden="1">TRUE</definedName>
    <definedName name="__IntlFixupTable" hidden="1">#REF!</definedName>
    <definedName name="_Order1" hidden="1">0</definedName>
    <definedName name="AA.Report.Files" hidden="1">#REF!</definedName>
    <definedName name="AA.Reports.Available" hidden="1">#REF!</definedName>
    <definedName name="CumulativeDiscountedCashFlow">'Payback Analysis'!$E$43:$N$43</definedName>
    <definedName name="CumulativeNetCashFlow">'Payback Analysis'!$E$34:$N$34</definedName>
    <definedName name="Data.Dump" hidden="1">OFFSET([0]!Data.Top.Left,1,0)</definedName>
    <definedName name="Database.File" hidden="1">#REF!</definedName>
    <definedName name="DiscountedCashFlow">'Payback Analysis'!$E$41:$N$41</definedName>
    <definedName name="DiscountRate">'Payback Analysis'!$E$39</definedName>
    <definedName name="File.Type" hidden="1">#REF!</definedName>
    <definedName name="HTML_CodePage" hidden="1">1252</definedName>
    <definedName name="HTML_Control" hidden="1">{"'Proforma'!$A$1:$J$189"}</definedName>
    <definedName name="HTML_Description" hidden="1">""</definedName>
    <definedName name="HTML_Email" hidden="1">""</definedName>
    <definedName name="HTML_Header" hidden="1">"Proforma"</definedName>
    <definedName name="HTML_LastUpdate" hidden="1">"4/19/99"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"D:\analysis\MyHTML.htm"</definedName>
    <definedName name="HTML_Title" hidden="1">"proforma3"</definedName>
    <definedName name="Macro1">[0]!Macro1</definedName>
    <definedName name="Macro2">[0]!Macro2</definedName>
    <definedName name="NetCashFlow">'Payback Analysis'!$E$32:$N$32</definedName>
    <definedName name="Ownership" hidden="1">OFFSET([0]!Data.Top.Left,1,0)</definedName>
    <definedName name="_xlnm.Print_Area" localSheetId="0">'Payback Analysis'!$C$2:$O$47</definedName>
    <definedName name="Show.Acct.Update.Warning" hidden="1">#REF!</definedName>
    <definedName name="Show.MDB.Update.Warning" hidden="1">#REF!</definedName>
    <definedName name="solver_adj" localSheetId="0" hidden="1">'Payback Analysis'!$E$17:$J$19,'Payback Analysis'!$E$31</definedName>
    <definedName name="solver_lhs1" localSheetId="0" hidden="1">'Payback Analysis'!$K$17</definedName>
    <definedName name="solver_lhs2" localSheetId="0" hidden="1">'Payback Analysis'!$K$18</definedName>
    <definedName name="solver_lhs3" localSheetId="0" hidden="1">'Payback Analysis'!$E$31</definedName>
    <definedName name="solver_lhs4" localSheetId="0" hidden="1">'Payback Analysis'!$K$19</definedName>
    <definedName name="solver_lin" localSheetId="0" hidden="1">0</definedName>
    <definedName name="solver_num" localSheetId="0" hidden="1">4</definedName>
    <definedName name="solver_opt" localSheetId="0" hidden="1">'Payback Analysis'!$E$36</definedName>
    <definedName name="solver_rel1" localSheetId="0" hidden="1">3</definedName>
    <definedName name="solver_rel2" localSheetId="0" hidden="1">3</definedName>
    <definedName name="solver_rel3" localSheetId="0" hidden="1">3</definedName>
    <definedName name="solver_rel4" localSheetId="0" hidden="1">3</definedName>
    <definedName name="solver_rhs1" localSheetId="0" hidden="1">0</definedName>
    <definedName name="solver_rhs2" localSheetId="0" hidden="1">0</definedName>
    <definedName name="solver_rhs3" localSheetId="0" hidden="1">250000</definedName>
    <definedName name="solver_rhs4" localSheetId="0" hidden="1">0</definedName>
    <definedName name="solver_tmp" localSheetId="0" hidden="1">250000</definedName>
    <definedName name="solver_typ" localSheetId="0" hidden="1">3</definedName>
    <definedName name="solver_val" localSheetId="0" hidden="1">5</definedName>
    <definedName name="Year" localSheetId="0">'Payback Analysis'!$E$8:$N$8</definedName>
  </definedNames>
  <calcPr calcId="152511"/>
</workbook>
</file>

<file path=xl/calcChain.xml><?xml version="1.0" encoding="utf-8"?>
<calcChain xmlns="http://schemas.openxmlformats.org/spreadsheetml/2006/main">
  <c r="H23" i="1" l="1"/>
  <c r="H25" i="1" s="1"/>
  <c r="H26" i="1"/>
  <c r="I23" i="1"/>
  <c r="I25" i="1" s="1"/>
  <c r="I26" i="1"/>
  <c r="J23" i="1"/>
  <c r="J25" i="1" s="1"/>
  <c r="J26" i="1"/>
  <c r="K23" i="1"/>
  <c r="K25" i="1" s="1"/>
  <c r="K26" i="1"/>
  <c r="L23" i="1"/>
  <c r="L25" i="1" s="1"/>
  <c r="L27" i="1" s="1"/>
  <c r="L26" i="1"/>
  <c r="M23" i="1"/>
  <c r="M25" i="1" s="1"/>
  <c r="M26" i="1"/>
  <c r="N23" i="1"/>
  <c r="N25" i="1" s="1"/>
  <c r="N27" i="1" s="1"/>
  <c r="N26" i="1"/>
  <c r="G23" i="1"/>
  <c r="G25" i="1" s="1"/>
  <c r="G26" i="1"/>
  <c r="F23" i="1"/>
  <c r="F25" i="1" s="1"/>
  <c r="F26" i="1"/>
  <c r="E23" i="1"/>
  <c r="E25" i="1" s="1"/>
  <c r="E26" i="1"/>
  <c r="K30" i="1"/>
  <c r="L30" i="1"/>
  <c r="M30" i="1"/>
  <c r="N30" i="1"/>
  <c r="E30" i="1"/>
  <c r="F30" i="1"/>
  <c r="G30" i="1"/>
  <c r="H30" i="1"/>
  <c r="I30" i="1"/>
  <c r="J30" i="1"/>
  <c r="E43" i="1" a="1"/>
  <c r="G27" i="1" l="1"/>
  <c r="M27" i="1"/>
  <c r="E27" i="1"/>
  <c r="E28" i="1" s="1"/>
  <c r="E29" i="1" s="1"/>
  <c r="E32" i="1" s="1"/>
  <c r="J27" i="1"/>
  <c r="J28" i="1" s="1"/>
  <c r="J29" i="1" s="1"/>
  <c r="J32" i="1" s="1"/>
  <c r="J41" i="1" s="1"/>
  <c r="H27" i="1"/>
  <c r="F27" i="1"/>
  <c r="I27" i="1"/>
  <c r="K27" i="1"/>
  <c r="K28" i="1" s="1"/>
  <c r="H28" i="1"/>
  <c r="L28" i="1"/>
  <c r="L29" i="1" s="1"/>
  <c r="L32" i="1" s="1"/>
  <c r="L41" i="1" s="1"/>
  <c r="F28" i="1"/>
  <c r="I28" i="1"/>
  <c r="I29" i="1" s="1"/>
  <c r="I32" i="1" s="1"/>
  <c r="I41" i="1" s="1"/>
  <c r="G28" i="1"/>
  <c r="G29" i="1" s="1"/>
  <c r="G32" i="1" s="1"/>
  <c r="G41" i="1" s="1"/>
  <c r="N28" i="1"/>
  <c r="N29" i="1"/>
  <c r="N32" i="1" s="1"/>
  <c r="N41" i="1" s="1"/>
  <c r="M28" i="1"/>
  <c r="M29" i="1" s="1"/>
  <c r="M32" i="1" s="1"/>
  <c r="M41" i="1" s="1"/>
  <c r="F29" i="1" l="1"/>
  <c r="F32" i="1" s="1"/>
  <c r="F41" i="1" s="1"/>
  <c r="H29" i="1"/>
  <c r="H32" i="1" s="1"/>
  <c r="H41" i="1" s="1"/>
  <c r="K29" i="1"/>
  <c r="K32" i="1" s="1"/>
  <c r="K41" i="1" s="1"/>
  <c r="E34" i="1"/>
  <c r="L43" i="1" a="1"/>
  <c r="L43" i="1" s="1"/>
  <c r="N43" i="1" a="1"/>
  <c r="N43" i="1" s="1"/>
  <c r="E41" i="1"/>
  <c r="H34" i="1"/>
  <c r="G34" i="1"/>
  <c r="F34" i="1"/>
  <c r="J34" i="1"/>
  <c r="I34" i="1"/>
  <c r="K43" i="1" a="1"/>
  <c r="K43" i="1" s="1"/>
  <c r="M43" i="1" a="1"/>
  <c r="M43" i="1" s="1"/>
  <c r="J43" i="1"/>
  <c r="E43" i="1"/>
  <c r="I43" i="1"/>
  <c r="F43" i="1"/>
  <c r="H43" i="1"/>
  <c r="G43" i="1"/>
  <c r="K34" i="1" l="1"/>
  <c r="L34" i="1"/>
  <c r="N34" i="1"/>
  <c r="M34" i="1"/>
  <c r="E45" i="1" l="1" a="1"/>
  <c r="E45" i="1" s="1"/>
  <c r="E36" i="1" a="1"/>
  <c r="E36" i="1" s="1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sz val="8"/>
            <color indexed="81"/>
            <rFont val="Tahoma"/>
            <family val="2"/>
          </rPr>
          <t>The Payback Period is the length of time between an initial investment and the recovery of the investment from its annual cash flow.</t>
        </r>
      </text>
    </comment>
    <comment ref="F3" authorId="0" shapeId="0">
      <text>
        <r>
          <rPr>
            <b/>
            <sz val="8"/>
            <color indexed="81"/>
            <rFont val="Tahoma"/>
            <family val="2"/>
          </rPr>
          <t xml:space="preserve">It is important that you complete 10 years.
Your Accountant can assist you with your projections. </t>
        </r>
      </text>
    </comment>
    <comment ref="D12" authorId="0" shapeId="0">
      <text>
        <r>
          <rPr>
            <sz val="8"/>
            <color indexed="81"/>
            <rFont val="Tahoma"/>
            <family val="2"/>
          </rPr>
          <t>These costs are unique to a business. These cells are unprotected and can be adjusted to your chart of accounts.</t>
        </r>
      </text>
    </comment>
    <comment ref="D25" authorId="0" shapeId="0">
      <text>
        <r>
          <rPr>
            <sz val="8"/>
            <color indexed="81"/>
            <rFont val="Tahoma"/>
            <family val="2"/>
          </rPr>
          <t>Earnings Before Interest, Taxes, Depreciation and Amortization.</t>
        </r>
      </text>
    </comment>
    <comment ref="D30" authorId="0" shapeId="0">
      <text>
        <r>
          <rPr>
            <sz val="8"/>
            <color indexed="81"/>
            <rFont val="Tahoma"/>
            <family val="2"/>
          </rPr>
          <t>These cells are unprotected. Straightline depreciation at 10% is used.
Your Accountant can help you with this.</t>
        </r>
      </text>
    </comment>
    <comment ref="D36" authorId="0" shapeId="0">
      <text>
        <r>
          <rPr>
            <sz val="8"/>
            <color indexed="81"/>
            <rFont val="Tahoma"/>
            <family val="2"/>
          </rPr>
          <t xml:space="preserve">The Payback Period is the length of time between an initial investment and the recovery of the investment from its annual cash flow.
</t>
        </r>
      </text>
    </comment>
    <comment ref="D39" authorId="0" shapeId="0">
      <text>
        <r>
          <rPr>
            <sz val="8"/>
            <color indexed="81"/>
            <rFont val="Tahoma"/>
            <family val="2"/>
          </rPr>
          <t>This is the discounted value of Net Cash Flow. It is the value in today's dollars of future annual cash flows.</t>
        </r>
      </text>
    </comment>
    <comment ref="D45" authorId="0" shapeId="0">
      <text>
        <r>
          <rPr>
            <sz val="8"/>
            <color indexed="81"/>
            <rFont val="Tahoma"/>
            <family val="2"/>
          </rPr>
          <t xml:space="preserve">The Discounted Payback Period is the length of time between an initial investment and the recovery of the investment from its annual cash flow with adjustment for future cash value.
</t>
        </r>
      </text>
    </comment>
  </commentList>
</comments>
</file>

<file path=xl/sharedStrings.xml><?xml version="1.0" encoding="utf-8"?>
<sst xmlns="http://schemas.openxmlformats.org/spreadsheetml/2006/main" count="32" uniqueCount="31">
  <si>
    <t>Enter Tax Rate Here:</t>
  </si>
  <si>
    <t>Year:</t>
  </si>
  <si>
    <t>Relevant benefits:</t>
  </si>
  <si>
    <t>Incremental Value of New Business</t>
  </si>
  <si>
    <t>Relevant controllable costs:</t>
  </si>
  <si>
    <t>Excecutive Salaries &amp; Bonus</t>
  </si>
  <si>
    <t>Direct Labor Costs</t>
  </si>
  <si>
    <t>Materials Costs</t>
  </si>
  <si>
    <t>Sales Salary</t>
  </si>
  <si>
    <t>Advertising</t>
  </si>
  <si>
    <t>New General Manager</t>
  </si>
  <si>
    <t>Market research expenses</t>
  </si>
  <si>
    <t>Incremental maintenance</t>
  </si>
  <si>
    <t>Other Costs</t>
  </si>
  <si>
    <t>Total costs</t>
  </si>
  <si>
    <t>EBITDA</t>
  </si>
  <si>
    <t>Less: Depreciation</t>
  </si>
  <si>
    <t>Income before taxes</t>
  </si>
  <si>
    <t>Less: Taxes</t>
  </si>
  <si>
    <t>Net income</t>
  </si>
  <si>
    <t>Plus: Depreciation</t>
  </si>
  <si>
    <t>Minus: Investment</t>
  </si>
  <si>
    <t>Net Cash Flow</t>
  </si>
  <si>
    <t>Cumulative Net Cash Flow</t>
  </si>
  <si>
    <t>Undiscounted payback period:</t>
  </si>
  <si>
    <t>Years</t>
  </si>
  <si>
    <t>Enter Discount Rate Here:</t>
  </si>
  <si>
    <t>Discounted Cash Flow</t>
  </si>
  <si>
    <t>Cumulative Discounted Cash Flow</t>
  </si>
  <si>
    <t>Discounted payback period:</t>
  </si>
  <si>
    <t>Investment Payback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</si>
</sst>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&quot;£&quot;* #,##0_-;\-&quot;£&quot;* #,##0_-;_-&quot;£&quot;* &quot;-&quot;_-;_-@_-"/>
    <numFmt numFmtId="168" formatCode="_-* #,##0_-;\-* #,##0_-;_-* &quot;-&quot;_-;_-@_-"/>
    <numFmt numFmtId="169" formatCode="_-&quot;£&quot;* #,##0.00_-;\-&quot;£&quot;* #,##0.00_-;_-&quot;£&quot;* &quot;-&quot;??_-;_-@_-"/>
    <numFmt numFmtId="170" formatCode="_-* #,##0.00_-;\-* #,##0.00_-;_-* &quot;-&quot;??_-;_-@_-"/>
    <numFmt numFmtId="171" formatCode="0.00%_);[Red]\(0.00%\)"/>
    <numFmt numFmtId="172" formatCode="0%_);[Red]\(0%\)"/>
  </numFmts>
  <fonts count="47" x14ac:knownFonts="1">
    <font>
      <sz val="10"/>
      <name val="Times New Roman"/>
    </font>
    <font>
      <sz val="10"/>
      <name val="Times New Roman"/>
      <family val="1"/>
    </font>
    <font>
      <b/>
      <sz val="8"/>
      <name val="Arial"/>
      <family val="2"/>
    </font>
    <font>
      <sz val="8"/>
      <name val="Arial"/>
      <family val="2"/>
    </font>
    <font>
      <sz val="8"/>
      <color indexed="81"/>
      <name val="Tahoma"/>
      <family val="2"/>
    </font>
    <font>
      <b/>
      <i/>
      <sz val="8"/>
      <name val="Arial"/>
      <family val="2"/>
    </font>
    <font>
      <b/>
      <sz val="14"/>
      <name val="Arial"/>
      <family val="2"/>
    </font>
    <font>
      <sz val="8"/>
      <color indexed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9"/>
      <name val="Arial"/>
      <family val="2"/>
    </font>
    <font>
      <b/>
      <sz val="8"/>
      <color indexed="9"/>
      <name val="Arial"/>
      <family val="2"/>
    </font>
    <font>
      <b/>
      <sz val="10"/>
      <color indexed="9"/>
      <name val="Arial"/>
      <family val="2"/>
    </font>
    <font>
      <b/>
      <sz val="16"/>
      <color indexed="9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10"/>
      <name val="Helv"/>
    </font>
    <font>
      <b/>
      <sz val="9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9"/>
      <color indexed="12"/>
      <name val="Courier"/>
      <family val="3"/>
    </font>
    <font>
      <sz val="10"/>
      <color indexed="10"/>
      <name val="Helv"/>
    </font>
    <font>
      <sz val="8"/>
      <name val="Arial"/>
      <family val="2"/>
    </font>
    <font>
      <sz val="9"/>
      <color indexed="10"/>
      <name val="Arial"/>
      <family val="2"/>
    </font>
    <font>
      <i/>
      <sz val="10"/>
      <color indexed="12"/>
      <name val="Tms Rmn"/>
    </font>
    <font>
      <b/>
      <sz val="10"/>
      <color indexed="8"/>
      <name val="Tms Rmn"/>
    </font>
    <font>
      <sz val="8"/>
      <name val="Tahoma"/>
      <family val="2"/>
    </font>
    <font>
      <sz val="8"/>
      <name val="Verdana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sz val="11"/>
      <color indexed="23"/>
      <name val="Verdana"/>
      <family val="2"/>
    </font>
    <font>
      <b/>
      <u/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1"/>
      <name val="Calibri"/>
      <family val="2"/>
    </font>
    <font>
      <b/>
      <sz val="11"/>
      <color indexed="46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46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27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0"/>
      </patternFill>
    </fill>
    <fill>
      <patternFill patternType="solid">
        <fgColor indexed="29"/>
      </patternFill>
    </fill>
    <fill>
      <patternFill patternType="solid">
        <fgColor indexed="56"/>
      </patternFill>
    </fill>
    <fill>
      <patternFill patternType="solid">
        <fgColor indexed="53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14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lightGray">
        <fgColor indexed="13"/>
        <bgColor indexed="13"/>
      </patternFill>
    </fill>
    <fill>
      <patternFill patternType="darkGray">
        <fgColor indexed="22"/>
        <bgColor indexed="13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64"/>
      </patternFill>
    </fill>
    <fill>
      <patternFill patternType="solid">
        <fgColor indexed="18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46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double">
        <color indexed="0"/>
      </top>
      <bottom/>
      <diagonal/>
    </border>
    <border>
      <left/>
      <right/>
      <top/>
      <bottom style="thick">
        <color indexed="22"/>
      </bottom>
      <diagonal/>
    </border>
    <border>
      <left/>
      <right style="thick">
        <color indexed="22"/>
      </right>
      <top/>
      <bottom/>
      <diagonal/>
    </border>
    <border>
      <left style="thick">
        <color indexed="22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ck">
        <color indexed="22"/>
      </top>
      <bottom/>
      <diagonal/>
    </border>
  </borders>
  <cellStyleXfs count="76">
    <xf numFmtId="0" fontId="0" fillId="0" borderId="0"/>
    <xf numFmtId="0" fontId="33" fillId="2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2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3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4" fillId="6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8" borderId="0" applyNumberFormat="0" applyBorder="0" applyAlignment="0" applyProtection="0"/>
    <xf numFmtId="0" fontId="34" fillId="6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37" fontId="27" fillId="16" borderId="1" applyBorder="0" applyProtection="0">
      <alignment vertical="center"/>
    </xf>
    <xf numFmtId="0" fontId="35" fillId="17" borderId="0" applyNumberFormat="0" applyBorder="0" applyAlignment="0" applyProtection="0"/>
    <xf numFmtId="164" fontId="15" fillId="0" borderId="2">
      <protection locked="0"/>
    </xf>
    <xf numFmtId="0" fontId="28" fillId="18" borderId="0" applyBorder="0">
      <alignment horizontal="left" vertical="center" indent="1"/>
    </xf>
    <xf numFmtId="0" fontId="36" fillId="4" borderId="3" applyNumberFormat="0" applyAlignment="0" applyProtection="0"/>
    <xf numFmtId="0" fontId="37" fillId="19" borderId="4" applyNumberFormat="0" applyAlignment="0" applyProtection="0"/>
    <xf numFmtId="3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5"/>
    <xf numFmtId="4" fontId="15" fillId="20" borderId="5">
      <protection locked="0"/>
    </xf>
    <xf numFmtId="0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0" fontId="38" fillId="0" borderId="0" applyNumberFormat="0" applyFill="0" applyBorder="0" applyAlignment="0" applyProtection="0"/>
    <xf numFmtId="2" fontId="16" fillId="0" borderId="0" applyFont="0" applyFill="0" applyBorder="0" applyAlignment="0" applyProtection="0"/>
    <xf numFmtId="0" fontId="39" fillId="6" borderId="0" applyNumberFormat="0" applyBorder="0" applyAlignment="0" applyProtection="0"/>
    <xf numFmtId="4" fontId="15" fillId="21" borderId="5"/>
    <xf numFmtId="166" fontId="18" fillId="0" borderId="6"/>
    <xf numFmtId="37" fontId="29" fillId="22" borderId="2" applyBorder="0">
      <alignment horizontal="left" vertical="center" indent="1"/>
    </xf>
    <xf numFmtId="37" fontId="30" fillId="23" borderId="7" applyFill="0">
      <alignment vertical="center"/>
    </xf>
    <xf numFmtId="0" fontId="30" fillId="24" borderId="8" applyNumberFormat="0">
      <alignment horizontal="left" vertical="top" indent="1"/>
    </xf>
    <xf numFmtId="0" fontId="30" fillId="16" borderId="0" applyBorder="0">
      <alignment horizontal="left" vertical="center" indent="1"/>
    </xf>
    <xf numFmtId="0" fontId="30" fillId="0" borderId="8" applyNumberFormat="0" applyFill="0">
      <alignment horizontal="centerContinuous" vertical="top"/>
    </xf>
    <xf numFmtId="0" fontId="19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40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41" fillId="10" borderId="3" applyNumberFormat="0" applyAlignment="0" applyProtection="0"/>
    <xf numFmtId="166" fontId="18" fillId="0" borderId="10"/>
    <xf numFmtId="0" fontId="42" fillId="0" borderId="11" applyNumberFormat="0" applyFill="0" applyAlignment="0" applyProtection="0"/>
    <xf numFmtId="165" fontId="18" fillId="0" borderId="12"/>
    <xf numFmtId="0" fontId="43" fillId="7" borderId="0" applyNumberFormat="0" applyBorder="0" applyAlignment="0" applyProtection="0"/>
    <xf numFmtId="0" fontId="31" fillId="23" borderId="0">
      <alignment horizontal="left" wrapText="1" indent="1"/>
    </xf>
    <xf numFmtId="37" fontId="27" fillId="16" borderId="13" applyBorder="0">
      <alignment horizontal="left" vertical="center" indent="2"/>
    </xf>
    <xf numFmtId="0" fontId="22" fillId="0" borderId="0"/>
    <xf numFmtId="0" fontId="16" fillId="7" borderId="14" applyNumberFormat="0" applyFont="0" applyAlignment="0" applyProtection="0"/>
    <xf numFmtId="0" fontId="44" fillId="4" borderId="15" applyNumberFormat="0" applyAlignment="0" applyProtection="0"/>
    <xf numFmtId="9" fontId="1" fillId="0" borderId="0" applyFont="0" applyFill="0" applyBorder="0" applyAlignment="0" applyProtection="0"/>
    <xf numFmtId="172" fontId="23" fillId="25" borderId="16"/>
    <xf numFmtId="171" fontId="23" fillId="0" borderId="16" applyFont="0" applyFill="0" applyBorder="0" applyAlignment="0" applyProtection="0">
      <protection locked="0"/>
    </xf>
    <xf numFmtId="2" fontId="24" fillId="0" borderId="0">
      <protection locked="0"/>
    </xf>
    <xf numFmtId="0" fontId="16" fillId="26" borderId="0"/>
    <xf numFmtId="49" fontId="1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25" fillId="0" borderId="0">
      <alignment horizontal="right"/>
    </xf>
    <xf numFmtId="0" fontId="26" fillId="0" borderId="0"/>
    <xf numFmtId="0" fontId="16" fillId="0" borderId="17" applyNumberFormat="0" applyFont="0" applyBorder="0" applyAlignment="0" applyProtection="0"/>
    <xf numFmtId="167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46" fillId="0" borderId="0" applyNumberFormat="0" applyFill="0" applyBorder="0" applyAlignment="0" applyProtection="0"/>
  </cellStyleXfs>
  <cellXfs count="29">
    <xf numFmtId="0" fontId="0" fillId="0" borderId="0" xfId="0"/>
    <xf numFmtId="0" fontId="3" fillId="22" borderId="0" xfId="0" applyFont="1" applyFill="1" applyProtection="1">
      <protection hidden="1"/>
    </xf>
    <xf numFmtId="0" fontId="3" fillId="22" borderId="18" xfId="0" applyFont="1" applyFill="1" applyBorder="1" applyProtection="1">
      <protection hidden="1"/>
    </xf>
    <xf numFmtId="0" fontId="3" fillId="0" borderId="0" xfId="0" applyFont="1" applyProtection="1">
      <protection hidden="1"/>
    </xf>
    <xf numFmtId="0" fontId="3" fillId="22" borderId="19" xfId="0" applyFont="1" applyFill="1" applyBorder="1" applyProtection="1">
      <protection hidden="1"/>
    </xf>
    <xf numFmtId="0" fontId="3" fillId="22" borderId="20" xfId="0" applyFont="1" applyFill="1" applyBorder="1" applyProtection="1">
      <protection hidden="1"/>
    </xf>
    <xf numFmtId="0" fontId="6" fillId="0" borderId="0" xfId="0" applyFont="1" applyProtection="1">
      <protection hidden="1"/>
    </xf>
    <xf numFmtId="0" fontId="2" fillId="0" borderId="0" xfId="0" applyFont="1" applyAlignment="1" applyProtection="1">
      <alignment horizontal="right"/>
      <protection hidden="1"/>
    </xf>
    <xf numFmtId="0" fontId="8" fillId="0" borderId="0" xfId="0" applyFont="1" applyAlignment="1" applyProtection="1">
      <alignment horizontal="right"/>
      <protection hidden="1"/>
    </xf>
    <xf numFmtId="9" fontId="9" fillId="0" borderId="0" xfId="63" applyFont="1" applyAlignment="1" applyProtection="1">
      <alignment horizontal="left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164" fontId="3" fillId="0" borderId="0" xfId="0" applyNumberFormat="1" applyFont="1" applyProtection="1">
      <protection hidden="1"/>
    </xf>
    <xf numFmtId="2" fontId="3" fillId="0" borderId="0" xfId="0" applyNumberFormat="1" applyFont="1" applyProtection="1">
      <protection hidden="1"/>
    </xf>
    <xf numFmtId="0" fontId="2" fillId="0" borderId="21" xfId="0" applyFont="1" applyBorder="1" applyAlignment="1" applyProtection="1">
      <alignment horizontal="right"/>
      <protection hidden="1"/>
    </xf>
    <xf numFmtId="2" fontId="3" fillId="0" borderId="21" xfId="0" applyNumberFormat="1" applyFont="1" applyBorder="1" applyProtection="1">
      <protection hidden="1"/>
    </xf>
    <xf numFmtId="0" fontId="3" fillId="0" borderId="21" xfId="0" applyFont="1" applyBorder="1" applyProtection="1">
      <protection hidden="1"/>
    </xf>
    <xf numFmtId="0" fontId="3" fillId="22" borderId="22" xfId="0" applyFont="1" applyFill="1" applyBorder="1" applyProtection="1">
      <protection hidden="1"/>
    </xf>
    <xf numFmtId="9" fontId="9" fillId="0" borderId="0" xfId="63" applyFont="1" applyAlignment="1" applyProtection="1">
      <alignment horizontal="left"/>
      <protection locked="0" hidden="1"/>
    </xf>
    <xf numFmtId="0" fontId="3" fillId="0" borderId="0" xfId="0" applyFont="1" applyAlignment="1" applyProtection="1">
      <alignment horizontal="right"/>
      <protection locked="0" hidden="1"/>
    </xf>
    <xf numFmtId="164" fontId="3" fillId="0" borderId="0" xfId="0" applyNumberFormat="1" applyFont="1" applyProtection="1">
      <protection locked="0" hidden="1"/>
    </xf>
    <xf numFmtId="164" fontId="7" fillId="0" borderId="0" xfId="0" applyNumberFormat="1" applyFont="1" applyProtection="1">
      <protection locked="0" hidden="1"/>
    </xf>
    <xf numFmtId="0" fontId="7" fillId="0" borderId="0" xfId="0" applyFont="1" applyAlignment="1" applyProtection="1">
      <alignment horizontal="right"/>
      <protection hidden="1"/>
    </xf>
    <xf numFmtId="0" fontId="12" fillId="27" borderId="0" xfId="0" applyFont="1" applyFill="1" applyAlignment="1" applyProtection="1">
      <alignment horizontal="right"/>
      <protection hidden="1"/>
    </xf>
    <xf numFmtId="0" fontId="13" fillId="27" borderId="0" xfId="0" applyFont="1" applyFill="1" applyProtection="1">
      <protection hidden="1"/>
    </xf>
    <xf numFmtId="0" fontId="11" fillId="27" borderId="0" xfId="0" applyFont="1" applyFill="1" applyProtection="1">
      <protection hidden="1"/>
    </xf>
    <xf numFmtId="0" fontId="14" fillId="27" borderId="0" xfId="0" applyFont="1" applyFill="1" applyProtection="1">
      <protection hidden="1"/>
    </xf>
    <xf numFmtId="0" fontId="32" fillId="22" borderId="0" xfId="52" applyFont="1" applyFill="1" applyAlignment="1" applyProtection="1">
      <alignment horizontal="center"/>
      <protection hidden="1"/>
    </xf>
  </cellXfs>
  <cellStyles count="7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mount" xfId="25"/>
    <cellStyle name="Bad" xfId="26" builtinId="27" customBuiltin="1"/>
    <cellStyle name="Blank" xfId="27"/>
    <cellStyle name="Body text" xfId="28"/>
    <cellStyle name="Calculation" xfId="29" builtinId="22" customBuiltin="1"/>
    <cellStyle name="Check Cell" xfId="30" builtinId="23" customBuiltin="1"/>
    <cellStyle name="Comma0" xfId="31"/>
    <cellStyle name="Currency0" xfId="32"/>
    <cellStyle name="DarkBlueOutline" xfId="33"/>
    <cellStyle name="DarkBlueOutlineYellow" xfId="34"/>
    <cellStyle name="Date" xfId="35"/>
    <cellStyle name="Dezimal [0]_Compiling Utility Macros" xfId="36"/>
    <cellStyle name="Dezimal_Compiling Utility Macros" xfId="37"/>
    <cellStyle name="Explanatory Text" xfId="38" builtinId="53" customBuiltin="1"/>
    <cellStyle name="Fixed" xfId="39"/>
    <cellStyle name="Good" xfId="40" builtinId="26" customBuiltin="1"/>
    <cellStyle name="GRAY" xfId="41"/>
    <cellStyle name="Gross Margin" xfId="42"/>
    <cellStyle name="header" xfId="43"/>
    <cellStyle name="Header Total" xfId="44"/>
    <cellStyle name="Header1" xfId="45"/>
    <cellStyle name="Header2" xfId="46"/>
    <cellStyle name="Header3" xfId="47"/>
    <cellStyle name="Heading 1" xfId="48" builtinId="16" customBuiltin="1"/>
    <cellStyle name="Heading 2" xfId="49" builtinId="17" customBuiltin="1"/>
    <cellStyle name="Heading 3" xfId="50" builtinId="18" customBuiltin="1"/>
    <cellStyle name="Heading 4" xfId="51" builtinId="19" customBuiltin="1"/>
    <cellStyle name="Hyperlink" xfId="52" builtinId="8"/>
    <cellStyle name="Input" xfId="53" builtinId="20" customBuiltin="1"/>
    <cellStyle name="Level 2 Total" xfId="54"/>
    <cellStyle name="Linked Cell" xfId="55" builtinId="24" customBuiltin="1"/>
    <cellStyle name="Major Total" xfId="56"/>
    <cellStyle name="Neutral" xfId="57" builtinId="28" customBuiltin="1"/>
    <cellStyle name="NonPrint_TemTitle" xfId="58"/>
    <cellStyle name="Normal" xfId="0" builtinId="0"/>
    <cellStyle name="Normal 2" xfId="59"/>
    <cellStyle name="NormalRed" xfId="60"/>
    <cellStyle name="Note" xfId="61" builtinId="10" customBuiltin="1"/>
    <cellStyle name="Output" xfId="62" builtinId="21" customBuiltin="1"/>
    <cellStyle name="Percent" xfId="63" builtinId="5"/>
    <cellStyle name="Percent.0" xfId="64"/>
    <cellStyle name="Percent.00" xfId="65"/>
    <cellStyle name="RED POSTED" xfId="66"/>
    <cellStyle name="Standard_Anpassen der Amortisation" xfId="67"/>
    <cellStyle name="Text_simple" xfId="68"/>
    <cellStyle name="Title" xfId="69" builtinId="15" customBuiltin="1"/>
    <cellStyle name="TmsRmn10BlueItalic" xfId="70"/>
    <cellStyle name="TmsRmn10Bold" xfId="71"/>
    <cellStyle name="Total" xfId="72" builtinId="25" customBuiltin="1"/>
    <cellStyle name="Währung [0]_Compiling Utility Macros" xfId="73"/>
    <cellStyle name="Währung_Compiling Utility Macros" xfId="74"/>
    <cellStyle name="Warning Text" xfId="75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104775</xdr:colOff>
      <xdr:row>1</xdr:row>
      <xdr:rowOff>66675</xdr:rowOff>
    </xdr:to>
    <xdr:sp macro="" textlink="">
      <xdr:nvSpPr>
        <xdr:cNvPr id="2" name="Rectangle 1"/>
        <xdr:cNvSpPr/>
      </xdr:nvSpPr>
      <xdr:spPr bwMode="auto">
        <a:xfrm>
          <a:off x="0" y="0"/>
          <a:ext cx="638175" cy="219075"/>
        </a:xfrm>
        <a:prstGeom prst="rect">
          <a:avLst/>
        </a:prstGeom>
        <a:solidFill>
          <a:schemeClr val="tx1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B1:P49"/>
  <sheetViews>
    <sheetView showGridLines="0" showRowColHeaders="0" tabSelected="1" zoomScaleNormal="100" workbookViewId="0"/>
  </sheetViews>
  <sheetFormatPr defaultRowHeight="11.25" x14ac:dyDescent="0.2"/>
  <cols>
    <col min="1" max="1" width="9.33203125" style="1"/>
    <col min="2" max="2" width="2.83203125" style="1" customWidth="1"/>
    <col min="3" max="3" width="4" style="1" customWidth="1"/>
    <col min="4" max="4" width="30" style="1" customWidth="1"/>
    <col min="5" max="14" width="12.83203125" style="1" customWidth="1"/>
    <col min="15" max="16384" width="9.33203125" style="1"/>
  </cols>
  <sheetData>
    <row r="1" spans="2:16" ht="12" thickBot="1" x14ac:dyDescent="0.25"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2:16" ht="12" thickTop="1" x14ac:dyDescent="0.2">
      <c r="B2" s="4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5"/>
    </row>
    <row r="3" spans="2:16" ht="20.25" x14ac:dyDescent="0.3">
      <c r="B3" s="4"/>
      <c r="C3" s="3"/>
      <c r="D3" s="27" t="s">
        <v>30</v>
      </c>
      <c r="E3" s="24"/>
      <c r="F3" s="25"/>
      <c r="G3" s="26"/>
      <c r="H3" s="3"/>
      <c r="I3" s="3"/>
      <c r="J3" s="3"/>
      <c r="K3" s="3"/>
      <c r="L3" s="3"/>
      <c r="M3" s="3"/>
      <c r="N3" s="3"/>
      <c r="O3" s="3"/>
      <c r="P3" s="5"/>
    </row>
    <row r="4" spans="2:16" ht="18" x14ac:dyDescent="0.25">
      <c r="B4" s="4"/>
      <c r="C4" s="3"/>
      <c r="D4" s="6"/>
      <c r="E4" s="7"/>
      <c r="F4" s="3"/>
      <c r="G4" s="3"/>
      <c r="H4" s="3"/>
      <c r="I4" s="3"/>
      <c r="J4" s="3"/>
      <c r="K4" s="3"/>
      <c r="L4" s="3"/>
      <c r="M4" s="3"/>
      <c r="N4" s="3"/>
      <c r="O4" s="3"/>
      <c r="P4" s="5"/>
    </row>
    <row r="5" spans="2:16" ht="12.75" x14ac:dyDescent="0.2">
      <c r="B5" s="4"/>
      <c r="C5" s="3"/>
      <c r="D5" s="8" t="s">
        <v>0</v>
      </c>
      <c r="E5" s="19">
        <v>0.36</v>
      </c>
      <c r="F5" s="3"/>
      <c r="G5" s="3"/>
      <c r="H5" s="3"/>
      <c r="I5" s="3"/>
      <c r="J5" s="3"/>
      <c r="K5" s="3"/>
      <c r="L5" s="3"/>
      <c r="M5" s="3"/>
      <c r="N5" s="3"/>
      <c r="O5" s="3"/>
      <c r="P5" s="5"/>
    </row>
    <row r="6" spans="2:16" ht="12" thickBot="1" x14ac:dyDescent="0.25">
      <c r="B6" s="4"/>
      <c r="C6" s="3"/>
      <c r="D6" s="15"/>
      <c r="E6" s="16"/>
      <c r="F6" s="17"/>
      <c r="G6" s="17"/>
      <c r="H6" s="17"/>
      <c r="I6" s="17"/>
      <c r="J6" s="17"/>
      <c r="K6" s="17"/>
      <c r="L6" s="17"/>
      <c r="M6" s="17"/>
      <c r="N6" s="17"/>
      <c r="O6" s="3"/>
      <c r="P6" s="5"/>
    </row>
    <row r="7" spans="2:16" ht="13.5" thickTop="1" x14ac:dyDescent="0.2">
      <c r="B7" s="4"/>
      <c r="C7" s="3"/>
      <c r="D7" s="8"/>
      <c r="E7" s="9"/>
      <c r="F7" s="3"/>
      <c r="G7" s="3"/>
      <c r="H7" s="3"/>
      <c r="I7" s="3"/>
      <c r="J7" s="3"/>
      <c r="K7" s="3"/>
      <c r="L7" s="3"/>
      <c r="M7" s="3"/>
      <c r="N7" s="3"/>
      <c r="O7" s="3"/>
      <c r="P7" s="5"/>
    </row>
    <row r="8" spans="2:16" x14ac:dyDescent="0.2">
      <c r="B8" s="4"/>
      <c r="C8" s="3"/>
      <c r="D8" s="10" t="s">
        <v>1</v>
      </c>
      <c r="E8" s="11">
        <v>1</v>
      </c>
      <c r="F8" s="11">
        <v>2</v>
      </c>
      <c r="G8" s="11">
        <v>3</v>
      </c>
      <c r="H8" s="11">
        <v>4</v>
      </c>
      <c r="I8" s="11">
        <v>5</v>
      </c>
      <c r="J8" s="11">
        <v>6</v>
      </c>
      <c r="K8" s="11">
        <v>7</v>
      </c>
      <c r="L8" s="11">
        <v>8</v>
      </c>
      <c r="M8" s="11">
        <v>9</v>
      </c>
      <c r="N8" s="11">
        <v>10</v>
      </c>
      <c r="O8" s="3"/>
      <c r="P8" s="5"/>
    </row>
    <row r="9" spans="2:16" x14ac:dyDescent="0.2">
      <c r="B9" s="4"/>
      <c r="C9" s="3"/>
      <c r="D9" s="12" t="s">
        <v>2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5"/>
    </row>
    <row r="10" spans="2:16" x14ac:dyDescent="0.2">
      <c r="B10" s="4"/>
      <c r="C10" s="3"/>
      <c r="D10" s="10" t="s">
        <v>3</v>
      </c>
      <c r="E10" s="21">
        <v>50000</v>
      </c>
      <c r="F10" s="21">
        <v>150000</v>
      </c>
      <c r="G10" s="21">
        <v>200000</v>
      </c>
      <c r="H10" s="21">
        <v>300000</v>
      </c>
      <c r="I10" s="21">
        <v>500000</v>
      </c>
      <c r="J10" s="21">
        <v>1000000</v>
      </c>
      <c r="K10" s="21">
        <v>1500000</v>
      </c>
      <c r="L10" s="21">
        <v>2000000</v>
      </c>
      <c r="M10" s="21">
        <v>2500000</v>
      </c>
      <c r="N10" s="21">
        <v>3000000</v>
      </c>
      <c r="O10" s="3"/>
      <c r="P10" s="5"/>
    </row>
    <row r="11" spans="2:16" x14ac:dyDescent="0.2">
      <c r="B11" s="4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5"/>
    </row>
    <row r="12" spans="2:16" x14ac:dyDescent="0.2">
      <c r="B12" s="4"/>
      <c r="C12" s="3"/>
      <c r="D12" s="12" t="s">
        <v>4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5"/>
    </row>
    <row r="13" spans="2:16" x14ac:dyDescent="0.2">
      <c r="B13" s="4"/>
      <c r="C13" s="3"/>
      <c r="D13" s="20" t="s">
        <v>5</v>
      </c>
      <c r="E13" s="21">
        <v>50000</v>
      </c>
      <c r="F13" s="21">
        <v>50000</v>
      </c>
      <c r="G13" s="21">
        <v>50000</v>
      </c>
      <c r="H13" s="21">
        <v>75000</v>
      </c>
      <c r="I13" s="21">
        <v>100000</v>
      </c>
      <c r="J13" s="21">
        <v>100000</v>
      </c>
      <c r="K13" s="21">
        <v>100000</v>
      </c>
      <c r="L13" s="21">
        <v>100000</v>
      </c>
      <c r="M13" s="21">
        <v>100000</v>
      </c>
      <c r="N13" s="21">
        <v>100000</v>
      </c>
      <c r="O13" s="3"/>
      <c r="P13" s="5"/>
    </row>
    <row r="14" spans="2:16" x14ac:dyDescent="0.2">
      <c r="B14" s="4"/>
      <c r="C14" s="3"/>
      <c r="D14" s="20" t="s">
        <v>6</v>
      </c>
      <c r="E14" s="21">
        <v>112000</v>
      </c>
      <c r="F14" s="21">
        <v>136000</v>
      </c>
      <c r="G14" s="21">
        <v>160000</v>
      </c>
      <c r="H14" s="21">
        <v>184000</v>
      </c>
      <c r="I14" s="21">
        <v>208000</v>
      </c>
      <c r="J14" s="21">
        <v>208000</v>
      </c>
      <c r="K14" s="21">
        <v>208000</v>
      </c>
      <c r="L14" s="21">
        <v>208000</v>
      </c>
      <c r="M14" s="21">
        <v>208000</v>
      </c>
      <c r="N14" s="21">
        <v>208000</v>
      </c>
      <c r="O14" s="3"/>
      <c r="P14" s="5"/>
    </row>
    <row r="15" spans="2:16" x14ac:dyDescent="0.2">
      <c r="B15" s="4"/>
      <c r="C15" s="3"/>
      <c r="D15" s="20" t="s">
        <v>7</v>
      </c>
      <c r="E15" s="21">
        <v>55000</v>
      </c>
      <c r="F15" s="21">
        <v>61000</v>
      </c>
      <c r="G15" s="21">
        <v>65000</v>
      </c>
      <c r="H15" s="21">
        <v>70000</v>
      </c>
      <c r="I15" s="21">
        <v>77000</v>
      </c>
      <c r="J15" s="21">
        <v>84000</v>
      </c>
      <c r="K15" s="21">
        <v>91000</v>
      </c>
      <c r="L15" s="21">
        <v>98000</v>
      </c>
      <c r="M15" s="21">
        <v>105000</v>
      </c>
      <c r="N15" s="21">
        <v>112000</v>
      </c>
      <c r="O15" s="3"/>
      <c r="P15" s="5"/>
    </row>
    <row r="16" spans="2:16" x14ac:dyDescent="0.2">
      <c r="B16" s="4"/>
      <c r="C16" s="3"/>
      <c r="D16" s="20" t="s">
        <v>8</v>
      </c>
      <c r="E16" s="21">
        <v>50000</v>
      </c>
      <c r="F16" s="21">
        <v>50000</v>
      </c>
      <c r="G16" s="21">
        <v>60000</v>
      </c>
      <c r="H16" s="21">
        <v>75000</v>
      </c>
      <c r="I16" s="21">
        <v>100000</v>
      </c>
      <c r="J16" s="21">
        <v>100000</v>
      </c>
      <c r="K16" s="21">
        <v>100000</v>
      </c>
      <c r="L16" s="21">
        <v>100000</v>
      </c>
      <c r="M16" s="21">
        <v>100000</v>
      </c>
      <c r="N16" s="21">
        <v>100000</v>
      </c>
      <c r="O16" s="3"/>
      <c r="P16" s="5"/>
    </row>
    <row r="17" spans="2:16" x14ac:dyDescent="0.2">
      <c r="B17" s="4"/>
      <c r="C17" s="3"/>
      <c r="D17" s="20" t="s">
        <v>9</v>
      </c>
      <c r="E17" s="21">
        <v>100000</v>
      </c>
      <c r="F17" s="21">
        <v>50000</v>
      </c>
      <c r="G17" s="21">
        <v>25000</v>
      </c>
      <c r="H17" s="21">
        <v>25000</v>
      </c>
      <c r="I17" s="21">
        <v>25000</v>
      </c>
      <c r="J17" s="21">
        <v>25000</v>
      </c>
      <c r="K17" s="21">
        <v>25000</v>
      </c>
      <c r="L17" s="21">
        <v>25000</v>
      </c>
      <c r="M17" s="21">
        <v>25000</v>
      </c>
      <c r="N17" s="21">
        <v>25000</v>
      </c>
      <c r="O17" s="3"/>
      <c r="P17" s="5"/>
    </row>
    <row r="18" spans="2:16" x14ac:dyDescent="0.2">
      <c r="B18" s="4"/>
      <c r="C18" s="3"/>
      <c r="D18" s="20" t="s">
        <v>10</v>
      </c>
      <c r="E18" s="21">
        <v>55000</v>
      </c>
      <c r="F18" s="21">
        <v>61000</v>
      </c>
      <c r="G18" s="21">
        <v>65000</v>
      </c>
      <c r="H18" s="21">
        <v>70000</v>
      </c>
      <c r="I18" s="21">
        <v>77000</v>
      </c>
      <c r="J18" s="21">
        <v>84000</v>
      </c>
      <c r="K18" s="21">
        <v>91000</v>
      </c>
      <c r="L18" s="21">
        <v>98000</v>
      </c>
      <c r="M18" s="21">
        <v>105000</v>
      </c>
      <c r="N18" s="21">
        <v>112000</v>
      </c>
      <c r="O18" s="3"/>
      <c r="P18" s="5"/>
    </row>
    <row r="19" spans="2:16" x14ac:dyDescent="0.2">
      <c r="B19" s="4"/>
      <c r="C19" s="3"/>
      <c r="D19" s="20" t="s">
        <v>11</v>
      </c>
      <c r="E19" s="21">
        <v>75000</v>
      </c>
      <c r="F19" s="21">
        <v>72000</v>
      </c>
      <c r="G19" s="21">
        <v>69000</v>
      </c>
      <c r="H19" s="21">
        <v>66000</v>
      </c>
      <c r="I19" s="21">
        <v>63000</v>
      </c>
      <c r="J19" s="21">
        <v>60000</v>
      </c>
      <c r="K19" s="21">
        <v>57000</v>
      </c>
      <c r="L19" s="21">
        <v>54000</v>
      </c>
      <c r="M19" s="21">
        <v>51000</v>
      </c>
      <c r="N19" s="21">
        <v>48000</v>
      </c>
      <c r="O19" s="3"/>
      <c r="P19" s="5"/>
    </row>
    <row r="20" spans="2:16" x14ac:dyDescent="0.2">
      <c r="B20" s="4"/>
      <c r="C20" s="3"/>
      <c r="D20" s="20" t="s">
        <v>12</v>
      </c>
      <c r="E20" s="21">
        <v>0</v>
      </c>
      <c r="F20" s="21">
        <v>5000</v>
      </c>
      <c r="G20" s="21">
        <v>5000</v>
      </c>
      <c r="H20" s="21">
        <v>5000</v>
      </c>
      <c r="I20" s="21">
        <v>5000</v>
      </c>
      <c r="J20" s="21">
        <v>6000</v>
      </c>
      <c r="K20" s="21">
        <v>7000</v>
      </c>
      <c r="L20" s="21">
        <v>8000</v>
      </c>
      <c r="M20" s="21">
        <v>9000</v>
      </c>
      <c r="N20" s="21">
        <v>10000</v>
      </c>
      <c r="O20" s="3"/>
      <c r="P20" s="5"/>
    </row>
    <row r="21" spans="2:16" x14ac:dyDescent="0.2">
      <c r="B21" s="4"/>
      <c r="C21" s="3"/>
      <c r="D21" s="20" t="s">
        <v>13</v>
      </c>
      <c r="E21" s="21">
        <v>6000</v>
      </c>
      <c r="F21" s="21">
        <v>6000</v>
      </c>
      <c r="G21" s="21">
        <v>6000</v>
      </c>
      <c r="H21" s="21">
        <v>6000</v>
      </c>
      <c r="I21" s="21">
        <v>8000</v>
      </c>
      <c r="J21" s="21">
        <v>10000</v>
      </c>
      <c r="K21" s="21">
        <v>12000</v>
      </c>
      <c r="L21" s="21">
        <v>14000</v>
      </c>
      <c r="M21" s="21">
        <v>16000</v>
      </c>
      <c r="N21" s="21">
        <v>18000</v>
      </c>
      <c r="O21" s="3"/>
      <c r="P21" s="5"/>
    </row>
    <row r="22" spans="2:16" x14ac:dyDescent="0.2">
      <c r="B22" s="4"/>
      <c r="C22" s="3"/>
      <c r="D22" s="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3"/>
      <c r="P22" s="5"/>
    </row>
    <row r="23" spans="2:16" x14ac:dyDescent="0.2">
      <c r="B23" s="4"/>
      <c r="C23" s="3"/>
      <c r="D23" s="3" t="s">
        <v>14</v>
      </c>
      <c r="E23" s="13">
        <f t="shared" ref="E23:N23" si="0">SUM(E13:E22)</f>
        <v>503000</v>
      </c>
      <c r="F23" s="13">
        <f t="shared" si="0"/>
        <v>491000</v>
      </c>
      <c r="G23" s="13">
        <f t="shared" si="0"/>
        <v>505000</v>
      </c>
      <c r="H23" s="13">
        <f t="shared" si="0"/>
        <v>576000</v>
      </c>
      <c r="I23" s="13">
        <f t="shared" si="0"/>
        <v>663000</v>
      </c>
      <c r="J23" s="13">
        <f t="shared" si="0"/>
        <v>677000</v>
      </c>
      <c r="K23" s="13">
        <f t="shared" si="0"/>
        <v>691000</v>
      </c>
      <c r="L23" s="13">
        <f t="shared" si="0"/>
        <v>705000</v>
      </c>
      <c r="M23" s="13">
        <f t="shared" si="0"/>
        <v>719000</v>
      </c>
      <c r="N23" s="13">
        <f t="shared" si="0"/>
        <v>733000</v>
      </c>
      <c r="O23" s="3"/>
      <c r="P23" s="5"/>
    </row>
    <row r="24" spans="2:16" x14ac:dyDescent="0.2"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5"/>
    </row>
    <row r="25" spans="2:16" x14ac:dyDescent="0.2">
      <c r="B25" s="4"/>
      <c r="C25" s="3"/>
      <c r="D25" s="3" t="s">
        <v>15</v>
      </c>
      <c r="E25" s="13">
        <f t="shared" ref="E25:N25" si="1">E10-E23</f>
        <v>-453000</v>
      </c>
      <c r="F25" s="13">
        <f t="shared" si="1"/>
        <v>-341000</v>
      </c>
      <c r="G25" s="13">
        <f t="shared" si="1"/>
        <v>-305000</v>
      </c>
      <c r="H25" s="13">
        <f t="shared" si="1"/>
        <v>-276000</v>
      </c>
      <c r="I25" s="13">
        <f t="shared" si="1"/>
        <v>-163000</v>
      </c>
      <c r="J25" s="13">
        <f t="shared" si="1"/>
        <v>323000</v>
      </c>
      <c r="K25" s="13">
        <f t="shared" si="1"/>
        <v>809000</v>
      </c>
      <c r="L25" s="13">
        <f t="shared" si="1"/>
        <v>1295000</v>
      </c>
      <c r="M25" s="13">
        <f t="shared" si="1"/>
        <v>1781000</v>
      </c>
      <c r="N25" s="13">
        <f t="shared" si="1"/>
        <v>2267000</v>
      </c>
      <c r="O25" s="3"/>
      <c r="P25" s="5"/>
    </row>
    <row r="26" spans="2:16" x14ac:dyDescent="0.2">
      <c r="B26" s="4"/>
      <c r="C26" s="3"/>
      <c r="D26" s="10" t="s">
        <v>16</v>
      </c>
      <c r="E26" s="13">
        <f>SLN($E$31,0,10)</f>
        <v>50000</v>
      </c>
      <c r="F26" s="13">
        <f t="shared" ref="F26:N26" si="2">SLN($E$31,0,10)</f>
        <v>50000</v>
      </c>
      <c r="G26" s="13">
        <f t="shared" si="2"/>
        <v>50000</v>
      </c>
      <c r="H26" s="13">
        <f t="shared" si="2"/>
        <v>50000</v>
      </c>
      <c r="I26" s="13">
        <f t="shared" si="2"/>
        <v>50000</v>
      </c>
      <c r="J26" s="13">
        <f t="shared" si="2"/>
        <v>50000</v>
      </c>
      <c r="K26" s="13">
        <f t="shared" si="2"/>
        <v>50000</v>
      </c>
      <c r="L26" s="13">
        <f t="shared" si="2"/>
        <v>50000</v>
      </c>
      <c r="M26" s="13">
        <f t="shared" si="2"/>
        <v>50000</v>
      </c>
      <c r="N26" s="13">
        <f t="shared" si="2"/>
        <v>50000</v>
      </c>
      <c r="O26" s="3"/>
      <c r="P26" s="5"/>
    </row>
    <row r="27" spans="2:16" x14ac:dyDescent="0.2">
      <c r="B27" s="4"/>
      <c r="C27" s="3"/>
      <c r="D27" s="3" t="s">
        <v>17</v>
      </c>
      <c r="E27" s="13">
        <f t="shared" ref="E27:J27" si="3">E25-E26</f>
        <v>-503000</v>
      </c>
      <c r="F27" s="13">
        <f t="shared" si="3"/>
        <v>-391000</v>
      </c>
      <c r="G27" s="13">
        <f t="shared" si="3"/>
        <v>-355000</v>
      </c>
      <c r="H27" s="13">
        <f t="shared" si="3"/>
        <v>-326000</v>
      </c>
      <c r="I27" s="13">
        <f t="shared" si="3"/>
        <v>-213000</v>
      </c>
      <c r="J27" s="13">
        <f t="shared" si="3"/>
        <v>273000</v>
      </c>
      <c r="K27" s="13">
        <f>K25-K26</f>
        <v>759000</v>
      </c>
      <c r="L27" s="13">
        <f>L25-L26</f>
        <v>1245000</v>
      </c>
      <c r="M27" s="13">
        <f>M25-M26</f>
        <v>1731000</v>
      </c>
      <c r="N27" s="13">
        <f>N25-N26</f>
        <v>2217000</v>
      </c>
      <c r="O27" s="3"/>
      <c r="P27" s="5"/>
    </row>
    <row r="28" spans="2:16" x14ac:dyDescent="0.2">
      <c r="B28" s="4"/>
      <c r="C28" s="3"/>
      <c r="D28" s="3" t="s">
        <v>18</v>
      </c>
      <c r="E28" s="13">
        <f>$E$5*E27</f>
        <v>-181080</v>
      </c>
      <c r="F28" s="13">
        <f>$E$5*F27</f>
        <v>-140760</v>
      </c>
      <c r="G28" s="13">
        <f>$E$5*G27</f>
        <v>-127800</v>
      </c>
      <c r="H28" s="13">
        <f t="shared" ref="H28:N28" si="4">$E$5*H27</f>
        <v>-117360</v>
      </c>
      <c r="I28" s="13">
        <f t="shared" si="4"/>
        <v>-76680</v>
      </c>
      <c r="J28" s="13">
        <f t="shared" si="4"/>
        <v>98280</v>
      </c>
      <c r="K28" s="13">
        <f t="shared" si="4"/>
        <v>273240</v>
      </c>
      <c r="L28" s="13">
        <f t="shared" si="4"/>
        <v>448200</v>
      </c>
      <c r="M28" s="13">
        <f t="shared" si="4"/>
        <v>623160</v>
      </c>
      <c r="N28" s="13">
        <f t="shared" si="4"/>
        <v>798120</v>
      </c>
      <c r="O28" s="3"/>
      <c r="P28" s="5"/>
    </row>
    <row r="29" spans="2:16" x14ac:dyDescent="0.2">
      <c r="B29" s="4"/>
      <c r="C29" s="3"/>
      <c r="D29" s="3" t="s">
        <v>19</v>
      </c>
      <c r="E29" s="13">
        <f t="shared" ref="E29:J29" si="5">E27-E28</f>
        <v>-321920</v>
      </c>
      <c r="F29" s="13">
        <f t="shared" si="5"/>
        <v>-250240</v>
      </c>
      <c r="G29" s="13">
        <f t="shared" si="5"/>
        <v>-227200</v>
      </c>
      <c r="H29" s="13">
        <f t="shared" si="5"/>
        <v>-208640</v>
      </c>
      <c r="I29" s="13">
        <f t="shared" si="5"/>
        <v>-136320</v>
      </c>
      <c r="J29" s="13">
        <f t="shared" si="5"/>
        <v>174720</v>
      </c>
      <c r="K29" s="13">
        <f>K27-K28</f>
        <v>485760</v>
      </c>
      <c r="L29" s="13">
        <f>L27-L28</f>
        <v>796800</v>
      </c>
      <c r="M29" s="13">
        <f>M27-M28</f>
        <v>1107840</v>
      </c>
      <c r="N29" s="13">
        <f>N27-N28</f>
        <v>1418880</v>
      </c>
      <c r="O29" s="3"/>
      <c r="P29" s="5"/>
    </row>
    <row r="30" spans="2:16" x14ac:dyDescent="0.2">
      <c r="B30" s="4"/>
      <c r="C30" s="3"/>
      <c r="D30" s="10" t="s">
        <v>20</v>
      </c>
      <c r="E30" s="21">
        <f t="shared" ref="E30:N30" si="6">SLN($E$31,0,10)</f>
        <v>50000</v>
      </c>
      <c r="F30" s="21">
        <f t="shared" si="6"/>
        <v>50000</v>
      </c>
      <c r="G30" s="21">
        <f t="shared" si="6"/>
        <v>50000</v>
      </c>
      <c r="H30" s="21">
        <f t="shared" si="6"/>
        <v>50000</v>
      </c>
      <c r="I30" s="21">
        <f t="shared" si="6"/>
        <v>50000</v>
      </c>
      <c r="J30" s="21">
        <f t="shared" si="6"/>
        <v>50000</v>
      </c>
      <c r="K30" s="21">
        <f t="shared" si="6"/>
        <v>50000</v>
      </c>
      <c r="L30" s="21">
        <f t="shared" si="6"/>
        <v>50000</v>
      </c>
      <c r="M30" s="21">
        <f t="shared" si="6"/>
        <v>50000</v>
      </c>
      <c r="N30" s="21">
        <f t="shared" si="6"/>
        <v>50000</v>
      </c>
      <c r="O30" s="3"/>
      <c r="P30" s="5"/>
    </row>
    <row r="31" spans="2:16" x14ac:dyDescent="0.2">
      <c r="B31" s="4"/>
      <c r="C31" s="3"/>
      <c r="D31" s="23" t="s">
        <v>21</v>
      </c>
      <c r="E31" s="22">
        <v>500000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3"/>
      <c r="P31" s="5"/>
    </row>
    <row r="32" spans="2:16" x14ac:dyDescent="0.2">
      <c r="B32" s="4"/>
      <c r="C32" s="3"/>
      <c r="D32" s="3" t="s">
        <v>22</v>
      </c>
      <c r="E32" s="13">
        <f t="shared" ref="E32:J32" si="7">E29+E30-E31</f>
        <v>-771920</v>
      </c>
      <c r="F32" s="13">
        <f t="shared" si="7"/>
        <v>-200240</v>
      </c>
      <c r="G32" s="13">
        <f t="shared" si="7"/>
        <v>-177200</v>
      </c>
      <c r="H32" s="13">
        <f t="shared" si="7"/>
        <v>-158640</v>
      </c>
      <c r="I32" s="13">
        <f t="shared" si="7"/>
        <v>-86320</v>
      </c>
      <c r="J32" s="13">
        <f t="shared" si="7"/>
        <v>224720</v>
      </c>
      <c r="K32" s="13">
        <f>K29+K30-K31</f>
        <v>535760</v>
      </c>
      <c r="L32" s="13">
        <f>L29+L30-L31</f>
        <v>846800</v>
      </c>
      <c r="M32" s="13">
        <f>M29+M30-M31</f>
        <v>1157840</v>
      </c>
      <c r="N32" s="13">
        <f>N29+N30-N31</f>
        <v>1468880</v>
      </c>
      <c r="O32" s="3"/>
      <c r="P32" s="5"/>
    </row>
    <row r="33" spans="2:16" x14ac:dyDescent="0.2">
      <c r="B33" s="4"/>
      <c r="C33" s="3"/>
      <c r="D33" s="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3"/>
      <c r="P33" s="5"/>
    </row>
    <row r="34" spans="2:16" x14ac:dyDescent="0.2">
      <c r="B34" s="4"/>
      <c r="C34" s="3"/>
      <c r="D34" s="3" t="s">
        <v>23</v>
      </c>
      <c r="E34" s="13">
        <f t="shared" ref="E34:N34" ca="1" si="8">SUM(OFFSET(NetCashFlow,0,0,1,Year))</f>
        <v>-771920</v>
      </c>
      <c r="F34" s="13">
        <f t="shared" ca="1" si="8"/>
        <v>-972160</v>
      </c>
      <c r="G34" s="13">
        <f t="shared" ca="1" si="8"/>
        <v>-1149360</v>
      </c>
      <c r="H34" s="13">
        <f t="shared" ca="1" si="8"/>
        <v>-1308000</v>
      </c>
      <c r="I34" s="13">
        <f t="shared" ca="1" si="8"/>
        <v>-1394320</v>
      </c>
      <c r="J34" s="13">
        <f t="shared" ca="1" si="8"/>
        <v>-1169600</v>
      </c>
      <c r="K34" s="13">
        <f t="shared" ca="1" si="8"/>
        <v>-633840</v>
      </c>
      <c r="L34" s="13">
        <f t="shared" ca="1" si="8"/>
        <v>212960</v>
      </c>
      <c r="M34" s="13">
        <f t="shared" ca="1" si="8"/>
        <v>1370800</v>
      </c>
      <c r="N34" s="13">
        <f t="shared" ca="1" si="8"/>
        <v>2839680</v>
      </c>
      <c r="O34" s="3"/>
      <c r="P34" s="5"/>
    </row>
    <row r="35" spans="2:16" x14ac:dyDescent="0.2">
      <c r="B35" s="4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5"/>
    </row>
    <row r="36" spans="2:16" x14ac:dyDescent="0.2">
      <c r="B36" s="4"/>
      <c r="C36" s="3"/>
      <c r="D36" s="7" t="s">
        <v>24</v>
      </c>
      <c r="E36" s="14">
        <f t="array" aca="1" ref="E36" ca="1">INDEX((Year-CumulativeNetCashFlow/NetCashFlow),1,SUM(IF(CumulativeNetCashFlow&lt;=0,1,0))+1)</f>
        <v>7.748512045347189</v>
      </c>
      <c r="F36" s="3" t="s">
        <v>25</v>
      </c>
      <c r="G36" s="3"/>
      <c r="H36" s="3"/>
      <c r="I36" s="3"/>
      <c r="J36" s="3"/>
      <c r="K36" s="3"/>
      <c r="L36" s="3"/>
      <c r="M36" s="3"/>
      <c r="N36" s="3"/>
      <c r="O36" s="3"/>
      <c r="P36" s="5"/>
    </row>
    <row r="37" spans="2:16" ht="12" thickBot="1" x14ac:dyDescent="0.25">
      <c r="B37" s="4"/>
      <c r="C37" s="3"/>
      <c r="D37" s="15"/>
      <c r="E37" s="16"/>
      <c r="F37" s="17"/>
      <c r="G37" s="17"/>
      <c r="H37" s="17"/>
      <c r="I37" s="17"/>
      <c r="J37" s="17"/>
      <c r="K37" s="17"/>
      <c r="L37" s="17"/>
      <c r="M37" s="17"/>
      <c r="N37" s="17"/>
      <c r="O37" s="3"/>
      <c r="P37" s="5"/>
    </row>
    <row r="38" spans="2:16" ht="12" thickTop="1" x14ac:dyDescent="0.2">
      <c r="B38" s="4"/>
      <c r="C38" s="3"/>
      <c r="D38" s="3"/>
      <c r="E38" s="14"/>
      <c r="F38" s="3"/>
      <c r="G38" s="3"/>
      <c r="H38" s="3"/>
      <c r="I38" s="3"/>
      <c r="J38" s="3"/>
      <c r="K38" s="3"/>
      <c r="L38" s="3"/>
      <c r="M38" s="3"/>
      <c r="N38" s="3"/>
      <c r="O38" s="3"/>
      <c r="P38" s="5"/>
    </row>
    <row r="39" spans="2:16" ht="12.75" x14ac:dyDescent="0.2">
      <c r="B39" s="4"/>
      <c r="C39" s="3"/>
      <c r="D39" s="8" t="s">
        <v>26</v>
      </c>
      <c r="E39" s="19">
        <v>0.1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5"/>
    </row>
    <row r="40" spans="2:16" x14ac:dyDescent="0.2">
      <c r="B40" s="4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5"/>
    </row>
    <row r="41" spans="2:16" x14ac:dyDescent="0.2">
      <c r="B41" s="4"/>
      <c r="C41" s="3"/>
      <c r="D41" s="3" t="s">
        <v>27</v>
      </c>
      <c r="E41" s="13">
        <f t="shared" ref="E41:N41" si="9">NetCashFlow/(1+DiscountRate)^Year</f>
        <v>-701745.45454545447</v>
      </c>
      <c r="F41" s="13">
        <f t="shared" si="9"/>
        <v>-165487.6033057851</v>
      </c>
      <c r="G41" s="13">
        <f t="shared" si="9"/>
        <v>-133132.98271975954</v>
      </c>
      <c r="H41" s="13">
        <f t="shared" si="9"/>
        <v>-108353.25455911478</v>
      </c>
      <c r="I41" s="13">
        <f t="shared" si="9"/>
        <v>-53597.928606466259</v>
      </c>
      <c r="J41" s="13">
        <f t="shared" si="9"/>
        <v>126848.58156168481</v>
      </c>
      <c r="K41" s="13">
        <f t="shared" si="9"/>
        <v>274929.59342328331</v>
      </c>
      <c r="L41" s="13">
        <f t="shared" si="9"/>
        <v>395038.44956160203</v>
      </c>
      <c r="M41" s="13">
        <f t="shared" si="9"/>
        <v>491037.18645639764</v>
      </c>
      <c r="N41" s="13">
        <f t="shared" si="9"/>
        <v>566316.82697725017</v>
      </c>
      <c r="O41" s="3"/>
      <c r="P41" s="5"/>
    </row>
    <row r="42" spans="2:16" x14ac:dyDescent="0.2">
      <c r="B42" s="4"/>
      <c r="C42" s="3"/>
      <c r="D42" s="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3"/>
      <c r="P42" s="5"/>
    </row>
    <row r="43" spans="2:16" x14ac:dyDescent="0.2">
      <c r="B43" s="4"/>
      <c r="C43" s="3"/>
      <c r="D43" s="3" t="s">
        <v>28</v>
      </c>
      <c r="E43" s="13">
        <f t="array" ref="E43:J43" ca="1">NPV(DiscountRate,OFFSET(NetCashFlow,0,0,1,Year))</f>
        <v>-701745.45454545447</v>
      </c>
      <c r="F43" s="13">
        <f ca="1"/>
        <v>-867233.05785123957</v>
      </c>
      <c r="G43" s="13">
        <f ca="1"/>
        <v>-1000366.0405709991</v>
      </c>
      <c r="H43" s="13">
        <f ca="1"/>
        <v>-1108719.2951301138</v>
      </c>
      <c r="I43" s="13">
        <f ca="1"/>
        <v>-1162317.2237365802</v>
      </c>
      <c r="J43" s="13">
        <f ca="1"/>
        <v>-1035468.6421748955</v>
      </c>
      <c r="K43" s="13">
        <f t="array" aca="1" ref="K43" ca="1">NPV(DiscountRate,OFFSET(NetCashFlow,0,0,1,Year))</f>
        <v>-701745.45454545447</v>
      </c>
      <c r="L43" s="13">
        <f t="array" aca="1" ref="L43" ca="1">NPV(DiscountRate,OFFSET(NetCashFlow,0,0,1,Year))</f>
        <v>-701745.45454545447</v>
      </c>
      <c r="M43" s="13">
        <f t="array" aca="1" ref="M43" ca="1">NPV(DiscountRate,OFFSET(NetCashFlow,0,0,1,Year))</f>
        <v>-701745.45454545447</v>
      </c>
      <c r="N43" s="13">
        <f t="array" aca="1" ref="N43" ca="1">NPV(DiscountRate,OFFSET(NetCashFlow,0,0,1,Year))</f>
        <v>-701745.45454545447</v>
      </c>
      <c r="O43" s="3"/>
      <c r="P43" s="5"/>
    </row>
    <row r="44" spans="2:16" x14ac:dyDescent="0.2">
      <c r="B44" s="4"/>
      <c r="C44" s="3"/>
      <c r="D44" s="3"/>
      <c r="E44" s="13"/>
      <c r="F44" s="13"/>
      <c r="G44" s="13"/>
      <c r="H44" s="13"/>
      <c r="I44" s="13"/>
      <c r="J44" s="13"/>
      <c r="K44" s="3"/>
      <c r="L44" s="3"/>
      <c r="M44" s="3"/>
      <c r="N44" s="3"/>
      <c r="O44" s="3"/>
      <c r="P44" s="5"/>
    </row>
    <row r="45" spans="2:16" x14ac:dyDescent="0.2">
      <c r="B45" s="4"/>
      <c r="C45" s="3"/>
      <c r="D45" s="7" t="s">
        <v>29</v>
      </c>
      <c r="E45" s="14">
        <f t="array" aca="1" ref="E45" ca="1">INDEX((Year-CumulativeDiscountedCashFlow/DiscountedCashFlow),1,SUM(IF(CumulativeNetCashFlow&lt;=0,1,0))+1)</f>
        <v>9.7763978552574411</v>
      </c>
      <c r="F45" s="3" t="s">
        <v>25</v>
      </c>
      <c r="G45" s="3"/>
      <c r="H45" s="3"/>
      <c r="I45" s="3"/>
      <c r="J45" s="3"/>
      <c r="K45" s="3"/>
      <c r="L45" s="3"/>
      <c r="M45" s="3"/>
      <c r="N45" s="3"/>
      <c r="O45" s="3"/>
      <c r="P45" s="5"/>
    </row>
    <row r="46" spans="2:16" x14ac:dyDescent="0.2">
      <c r="B46" s="4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5"/>
    </row>
    <row r="47" spans="2:16" ht="12" thickBot="1" x14ac:dyDescent="0.25">
      <c r="B47" s="4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5"/>
    </row>
    <row r="48" spans="2:16" ht="12" thickTop="1" x14ac:dyDescent="0.2"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</row>
    <row r="49" spans="3:15" ht="12.75" x14ac:dyDescent="0.2"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</row>
  </sheetData>
  <mergeCells count="1">
    <mergeCell ref="C49:O49"/>
  </mergeCells>
  <phoneticPr fontId="15" type="noConversion"/>
  <printOptions horizontalCentered="1" gridLinesSet="0"/>
  <pageMargins left="0.75" right="0.75" top="1" bottom="1" header="0.5" footer="0.5"/>
  <pageSetup orientation="landscape" horizontalDpi="300" verticalDpi="300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04C6F12D-0823-40D6-9BD5-0BB3F00F3C1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Payback Analysis</vt:lpstr>
      <vt:lpstr>CumulativeDiscountedCashFlow</vt:lpstr>
      <vt:lpstr>CumulativeNetCashFlow</vt:lpstr>
      <vt:lpstr>DiscountedCashFlow</vt:lpstr>
      <vt:lpstr>DiscountRate</vt:lpstr>
      <vt:lpstr>NetCashFlow</vt:lpstr>
      <vt:lpstr>'Payback Analysis'!Print_Area</vt:lpstr>
      <vt:lpstr>'Payback Analysis'!Year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dc:description/>
  <cp:lastModifiedBy/>
  <dcterms:created xsi:type="dcterms:W3CDTF">2014-10-25T21:17:12Z</dcterms:created>
  <dcterms:modified xsi:type="dcterms:W3CDTF">2014-10-25T21:17:12Z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TC018773709991</vt:lpwstr>
  </property>
</Properties>
</file>