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425"/>
  </bookViews>
  <sheets>
    <sheet name="Mortgage Loan Calculator" sheetId="1" r:id="rId1"/>
    <sheet name="Settings" sheetId="2" r:id="rId2"/>
  </sheets>
  <definedNames>
    <definedName name="DurationOfLoan">'Mortgage Loan Calculator'!$E$7</definedName>
    <definedName name="extra_payments">'Mortgage Loan Calculator'!$I$19:$I$438</definedName>
    <definedName name="FullPrint">'Mortgage Loan Calculator'!$A$1:$R$437</definedName>
    <definedName name="HeaderRow">ROW('Mortgage Loan Calculator'!$B$18:$R$18)</definedName>
    <definedName name="InterestRate">'Mortgage Loan Calculator'!$E$5</definedName>
    <definedName name="interest">'Mortgage Loan Calculator'!$E$19:$E$438</definedName>
    <definedName name="LastRow">COUNTIF('Mortgage Loan Calculator'!$C$19:$C$437,"&gt;1")+HeaderRow</definedName>
    <definedName name="LoanAmount">'Mortgage Loan Calculator'!$E$9</definedName>
    <definedName name="LoanStart">'Mortgage Loan Calculator'!$P$3</definedName>
    <definedName name="lstPaymentScenarios">Settings!$C$4:$C$8</definedName>
    <definedName name="MonthlyLoanPayment">'Mortgage Loan Calculator'!$J$3</definedName>
    <definedName name="NoPaymentsRemaining">'Mortgage Loan Calculator'!$R$19:$R$438</definedName>
    <definedName name="PaymentDurationIncreaseDecrease">INT(NPER(InterestRate/12,-MonthlyLoanPayment*VLOOKUP(PaymentPercentage,PaymentScenarios,2,FALSE),LoanAmount))</definedName>
    <definedName name="PaymentPercentage">'Mortgage Loan Calculator'!$D$15</definedName>
    <definedName name="PaymentScenarios">Settings!$C$4:$D$8</definedName>
    <definedName name="PercentageIncreaseDecrease">1-PaymentDurationIncreaseDecrease/DurationOfLoan</definedName>
    <definedName name="PMIAmount">'Mortgage Loan Calculator'!$P$11</definedName>
    <definedName name="PMIRate">'Mortgage Loan Calculator'!$P$9</definedName>
    <definedName name="pmi">'Mortgage Loan Calculator'!$K$19:$K$438</definedName>
    <definedName name="_xlnm.Print_Area" localSheetId="0">PrintAreaReset</definedName>
    <definedName name="_xlnm.Print_Titles" localSheetId="0">'Mortgage Loan Calculator'!$18:$18</definedName>
    <definedName name="PrintAreaReset">OFFSET(FullPrint,0,0,LastRow)</definedName>
    <definedName name="PropertyTaxAmount">'Mortgage Loan Calculator'!$R$7</definedName>
    <definedName name="PropertyTaxRate">'Mortgage Loan Calculator'!$Q$5</definedName>
    <definedName name="total_loan_payment">'Mortgage Loan Calculator'!$E$19:$I$438</definedName>
    <definedName name="total_payments">'Mortgage Loan Calculator'!$L$19:$L$438</definedName>
    <definedName name="ValueOfHome">'Mortgage Loan Calculator'!$E$3</definedName>
    <definedName name="ValuesEntered">IF(LoanAmount*InterestRate*DurationOfLoan*LoanStart*PropertyTaxRate*PropertyTaxAmount*PMIRate*PMIAmount&gt;0,1,0)</definedName>
  </definedNames>
  <calcPr calcId="152511"/>
</workbook>
</file>

<file path=xl/calcChain.xml><?xml version="1.0" encoding="utf-8"?>
<calcChain xmlns="http://schemas.openxmlformats.org/spreadsheetml/2006/main">
  <c r="P3" i="1" l="1"/>
  <c r="R7" i="1"/>
  <c r="P11" i="1" l="1"/>
  <c r="B20" i="1" l="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19" i="1"/>
  <c r="D19" i="1"/>
  <c r="J19" i="1" l="1"/>
  <c r="E19" i="1"/>
  <c r="J3" i="1"/>
  <c r="F19" i="1"/>
  <c r="O19" i="1" s="1"/>
  <c r="J8" i="1"/>
  <c r="C19" i="1"/>
  <c r="K19" i="1"/>
  <c r="B15" i="1" l="1"/>
  <c r="E15" i="1"/>
  <c r="L19" i="1"/>
  <c r="C20" i="1"/>
  <c r="D20" i="1" s="1"/>
  <c r="R19" i="1"/>
  <c r="K20" i="1" l="1"/>
  <c r="E20" i="1"/>
  <c r="J20" i="1"/>
  <c r="F20" i="1"/>
  <c r="O20" i="1" s="1"/>
  <c r="R20" i="1" s="1"/>
  <c r="C21" i="1" l="1"/>
  <c r="L20" i="1"/>
  <c r="J21" i="1" l="1"/>
  <c r="D21" i="1"/>
  <c r="K21" i="1" l="1"/>
  <c r="E21" i="1"/>
  <c r="F21" i="1"/>
  <c r="O21" i="1" s="1"/>
  <c r="R21" i="1" s="1"/>
  <c r="C22" i="1" l="1"/>
  <c r="L21" i="1"/>
  <c r="D22" i="1" l="1"/>
  <c r="J22" i="1"/>
  <c r="K22" i="1" l="1"/>
  <c r="E22" i="1"/>
  <c r="F22" i="1"/>
  <c r="O22" i="1" s="1"/>
  <c r="R22" i="1" s="1"/>
  <c r="C23" i="1" l="1"/>
  <c r="L22" i="1"/>
  <c r="D23" i="1" l="1"/>
  <c r="J23" i="1"/>
  <c r="K23" i="1" l="1"/>
  <c r="F23" i="1"/>
  <c r="O23" i="1" s="1"/>
  <c r="R23" i="1" s="1"/>
  <c r="E23" i="1"/>
  <c r="C24" i="1" l="1"/>
  <c r="L23" i="1"/>
  <c r="J24" i="1" l="1"/>
  <c r="D24" i="1"/>
  <c r="K24" i="1" l="1"/>
  <c r="E24" i="1"/>
  <c r="F24" i="1"/>
  <c r="O24" i="1" s="1"/>
  <c r="R24" i="1" s="1"/>
  <c r="C25" i="1" l="1"/>
  <c r="L24" i="1"/>
  <c r="D25" i="1" l="1"/>
  <c r="J25" i="1"/>
  <c r="K25" i="1" l="1"/>
  <c r="E25" i="1"/>
  <c r="F25" i="1"/>
  <c r="O25" i="1" s="1"/>
  <c r="R25" i="1" s="1"/>
  <c r="C26" i="1" l="1"/>
  <c r="L25" i="1"/>
  <c r="D26" i="1" l="1"/>
  <c r="K26" i="1" s="1"/>
  <c r="J26" i="1"/>
  <c r="F26" i="1" l="1"/>
  <c r="O26" i="1" s="1"/>
  <c r="R26" i="1" s="1"/>
  <c r="E26" i="1"/>
  <c r="C27" i="1" l="1"/>
  <c r="L26" i="1"/>
  <c r="D27" i="1" l="1"/>
  <c r="K27" i="1" s="1"/>
  <c r="J27" i="1"/>
  <c r="F27" i="1" l="1"/>
  <c r="O27" i="1" s="1"/>
  <c r="R27" i="1" s="1"/>
  <c r="E27" i="1"/>
  <c r="C28" i="1" l="1"/>
  <c r="L27" i="1"/>
  <c r="D28" i="1" l="1"/>
  <c r="J28" i="1"/>
  <c r="E28" i="1" l="1"/>
  <c r="F28" i="1"/>
  <c r="O28" i="1" s="1"/>
  <c r="R28" i="1" s="1"/>
  <c r="K28" i="1"/>
  <c r="C29" i="1" l="1"/>
  <c r="L28" i="1"/>
  <c r="D29" i="1" l="1"/>
  <c r="J29" i="1"/>
  <c r="F29" i="1" l="1"/>
  <c r="O29" i="1" s="1"/>
  <c r="R29" i="1" s="1"/>
  <c r="E29" i="1"/>
  <c r="K29" i="1"/>
  <c r="C30" i="1" l="1"/>
  <c r="L29" i="1"/>
  <c r="J30" i="1" l="1"/>
  <c r="D30" i="1"/>
  <c r="K30" i="1" l="1"/>
  <c r="F30" i="1"/>
  <c r="O30" i="1" s="1"/>
  <c r="R30" i="1" s="1"/>
  <c r="E30" i="1"/>
  <c r="C31" i="1" l="1"/>
  <c r="L30" i="1"/>
  <c r="D31" i="1" l="1"/>
  <c r="J31" i="1"/>
  <c r="E31" i="1" l="1"/>
  <c r="F31" i="1"/>
  <c r="O31" i="1" s="1"/>
  <c r="R31" i="1" s="1"/>
  <c r="K31" i="1"/>
  <c r="C32" i="1" l="1"/>
  <c r="J32" i="1" s="1"/>
  <c r="L31" i="1"/>
  <c r="D32" i="1" l="1"/>
  <c r="K32" i="1" s="1"/>
  <c r="E32" i="1" l="1"/>
  <c r="F32" i="1"/>
  <c r="O32" i="1" s="1"/>
  <c r="R32" i="1" s="1"/>
  <c r="L32" i="1" l="1"/>
  <c r="C33" i="1"/>
  <c r="J33" i="1" s="1"/>
  <c r="D33" i="1" l="1"/>
  <c r="E33" i="1" s="1"/>
  <c r="K33" i="1" l="1"/>
  <c r="F33" i="1"/>
  <c r="O33" i="1" s="1"/>
  <c r="R33" i="1" s="1"/>
  <c r="L33" i="1" l="1"/>
  <c r="C34" i="1"/>
  <c r="J34" i="1" s="1"/>
  <c r="D34" i="1" l="1"/>
  <c r="K34" i="1" s="1"/>
  <c r="E34" i="1" l="1"/>
  <c r="F34" i="1"/>
  <c r="O34" i="1" s="1"/>
  <c r="R34" i="1" s="1"/>
  <c r="L34" i="1" l="1"/>
  <c r="C35" i="1"/>
  <c r="J35" i="1" s="1"/>
  <c r="D35" i="1" l="1"/>
  <c r="K35" i="1" s="1"/>
  <c r="E35" i="1" l="1"/>
  <c r="F35" i="1"/>
  <c r="O35" i="1" s="1"/>
  <c r="R35" i="1" s="1"/>
  <c r="L35" i="1" l="1"/>
  <c r="C36" i="1"/>
  <c r="J36" i="1" s="1"/>
  <c r="D36" i="1" l="1"/>
  <c r="K36" i="1" s="1"/>
  <c r="F36" i="1" l="1"/>
  <c r="O36" i="1" s="1"/>
  <c r="R36" i="1" s="1"/>
  <c r="E36" i="1"/>
  <c r="L36" i="1" l="1"/>
  <c r="C37" i="1"/>
  <c r="D37" i="1" s="1"/>
  <c r="K37" i="1" s="1"/>
  <c r="J37" i="1" l="1"/>
  <c r="F37" i="1"/>
  <c r="O37" i="1" s="1"/>
  <c r="R37" i="1" s="1"/>
  <c r="E37" i="1"/>
  <c r="C38" i="1" l="1"/>
  <c r="L37" i="1"/>
  <c r="J38" i="1" l="1"/>
  <c r="D38" i="1"/>
  <c r="K38" i="1" s="1"/>
  <c r="E38" i="1" l="1"/>
  <c r="F38" i="1"/>
  <c r="O38" i="1" s="1"/>
  <c r="R38" i="1" s="1"/>
  <c r="L38" i="1" l="1"/>
  <c r="C39" i="1"/>
  <c r="J39" i="1" s="1"/>
  <c r="D39" i="1" l="1"/>
  <c r="K39" i="1" s="1"/>
  <c r="F39" i="1" l="1"/>
  <c r="O39" i="1" s="1"/>
  <c r="R39" i="1" s="1"/>
  <c r="E39" i="1"/>
  <c r="C40" i="1" l="1"/>
  <c r="L39" i="1"/>
  <c r="J40" i="1" l="1"/>
  <c r="D40" i="1"/>
  <c r="K40" i="1" l="1"/>
  <c r="E40" i="1"/>
  <c r="F40" i="1"/>
  <c r="O40" i="1" s="1"/>
  <c r="R40" i="1" s="1"/>
  <c r="L40" i="1" l="1"/>
  <c r="C41" i="1"/>
  <c r="D41" i="1" l="1"/>
  <c r="E41" i="1" s="1"/>
  <c r="J41" i="1"/>
  <c r="K41" i="1" l="1"/>
  <c r="F41" i="1"/>
  <c r="O41" i="1" s="1"/>
  <c r="R41" i="1" s="1"/>
  <c r="C42" i="1" l="1"/>
  <c r="L41" i="1"/>
  <c r="D42" i="1" l="1"/>
  <c r="J42" i="1"/>
  <c r="K42" i="1" l="1"/>
  <c r="F42" i="1"/>
  <c r="O42" i="1" s="1"/>
  <c r="R42" i="1" s="1"/>
  <c r="E42" i="1"/>
  <c r="L42" i="1" l="1"/>
  <c r="C43" i="1"/>
  <c r="J43" i="1" l="1"/>
  <c r="D43" i="1"/>
  <c r="K43" i="1" s="1"/>
  <c r="E43" i="1" l="1"/>
  <c r="F43" i="1"/>
  <c r="O43" i="1" s="1"/>
  <c r="R43" i="1" s="1"/>
  <c r="L43" i="1" l="1"/>
  <c r="C44" i="1"/>
  <c r="D44" i="1" l="1"/>
  <c r="F44" i="1" s="1"/>
  <c r="O44" i="1" s="1"/>
  <c r="R44" i="1" s="1"/>
  <c r="J44" i="1"/>
  <c r="E44" i="1" l="1"/>
  <c r="K44" i="1"/>
  <c r="C45" i="1"/>
  <c r="L44" i="1" l="1"/>
  <c r="J45" i="1"/>
  <c r="D45" i="1"/>
  <c r="K45" i="1" s="1"/>
  <c r="F45" i="1" l="1"/>
  <c r="O45" i="1" s="1"/>
  <c r="R45" i="1" s="1"/>
  <c r="E45" i="1"/>
  <c r="L45" i="1" l="1"/>
  <c r="C46" i="1"/>
  <c r="J46" i="1" l="1"/>
  <c r="D46" i="1"/>
  <c r="F46" i="1" s="1"/>
  <c r="O46" i="1" s="1"/>
  <c r="R46" i="1" s="1"/>
  <c r="C47" i="1" l="1"/>
  <c r="J47" i="1" s="1"/>
  <c r="K46" i="1"/>
  <c r="E46" i="1"/>
  <c r="D47" i="1" l="1"/>
  <c r="K47" i="1" s="1"/>
  <c r="L46" i="1"/>
  <c r="F47" i="1" l="1"/>
  <c r="O47" i="1" s="1"/>
  <c r="R47" i="1" s="1"/>
  <c r="E47" i="1"/>
  <c r="L47" i="1" l="1"/>
  <c r="C48" i="1"/>
  <c r="D48" i="1" s="1"/>
  <c r="K48" i="1" s="1"/>
  <c r="J48" i="1" l="1"/>
  <c r="E48" i="1"/>
  <c r="F48" i="1"/>
  <c r="O48" i="1" s="1"/>
  <c r="R48" i="1" s="1"/>
  <c r="C49" i="1" l="1"/>
  <c r="L48" i="1"/>
  <c r="D49" i="1" l="1"/>
  <c r="J49" i="1"/>
  <c r="F49" i="1" l="1"/>
  <c r="O49" i="1" s="1"/>
  <c r="R49" i="1" s="1"/>
  <c r="E49" i="1"/>
  <c r="K49" i="1"/>
  <c r="C50" i="1" l="1"/>
  <c r="L49" i="1"/>
  <c r="J50" i="1" l="1"/>
  <c r="D50" i="1"/>
  <c r="K50" i="1" l="1"/>
  <c r="E50" i="1"/>
  <c r="F50" i="1"/>
  <c r="O50" i="1" s="1"/>
  <c r="R50" i="1" s="1"/>
  <c r="C51" i="1" l="1"/>
  <c r="L50" i="1"/>
  <c r="D51" i="1" l="1"/>
  <c r="K51" i="1" s="1"/>
  <c r="J51" i="1"/>
  <c r="E51" i="1" l="1"/>
  <c r="F51" i="1"/>
  <c r="O51" i="1" s="1"/>
  <c r="R51" i="1" s="1"/>
  <c r="C52" i="1" l="1"/>
  <c r="L51" i="1"/>
  <c r="D52" i="1" l="1"/>
  <c r="K52" i="1" s="1"/>
  <c r="J52" i="1"/>
  <c r="E52" i="1" l="1"/>
  <c r="F52" i="1"/>
  <c r="O52" i="1" s="1"/>
  <c r="R52" i="1" s="1"/>
  <c r="C53" i="1" l="1"/>
  <c r="L52" i="1"/>
  <c r="J53" i="1" l="1"/>
  <c r="D53" i="1"/>
  <c r="K53" i="1" l="1"/>
  <c r="F53" i="1"/>
  <c r="O53" i="1" s="1"/>
  <c r="R53" i="1" s="1"/>
  <c r="E53" i="1"/>
  <c r="C54" i="1" l="1"/>
  <c r="L53" i="1"/>
  <c r="D54" i="1" l="1"/>
  <c r="K54" i="1" s="1"/>
  <c r="J54" i="1"/>
  <c r="E54" i="1" l="1"/>
  <c r="F54" i="1"/>
  <c r="O54" i="1" s="1"/>
  <c r="R54" i="1" s="1"/>
  <c r="C55" i="1" l="1"/>
  <c r="L54" i="1"/>
  <c r="J55" i="1" l="1"/>
  <c r="D55" i="1"/>
  <c r="K55" i="1" l="1"/>
  <c r="E55" i="1"/>
  <c r="F55" i="1"/>
  <c r="O55" i="1" s="1"/>
  <c r="R55" i="1" s="1"/>
  <c r="C56" i="1" l="1"/>
  <c r="L55" i="1"/>
  <c r="J56" i="1" l="1"/>
  <c r="D56" i="1"/>
  <c r="K56" i="1" s="1"/>
  <c r="E56" i="1" l="1"/>
  <c r="F56" i="1"/>
  <c r="O56" i="1" s="1"/>
  <c r="R56" i="1" s="1"/>
  <c r="C57" i="1" l="1"/>
  <c r="L56" i="1"/>
  <c r="D57" i="1" l="1"/>
  <c r="K57" i="1" s="1"/>
  <c r="J57" i="1"/>
  <c r="F57" i="1" l="1"/>
  <c r="O57" i="1" s="1"/>
  <c r="R57" i="1" s="1"/>
  <c r="E57" i="1"/>
  <c r="C58" i="1" l="1"/>
  <c r="L57" i="1"/>
  <c r="J58" i="1" l="1"/>
  <c r="D58" i="1"/>
  <c r="K58" i="1" s="1"/>
  <c r="E58" i="1" l="1"/>
  <c r="F58" i="1"/>
  <c r="O58" i="1" s="1"/>
  <c r="R58" i="1" s="1"/>
  <c r="C59" i="1" l="1"/>
  <c r="L58" i="1"/>
  <c r="D59" i="1" l="1"/>
  <c r="J59" i="1"/>
  <c r="F59" i="1" l="1"/>
  <c r="O59" i="1" s="1"/>
  <c r="R59" i="1" s="1"/>
  <c r="E59" i="1"/>
  <c r="K59" i="1"/>
  <c r="L59" i="1" l="1"/>
  <c r="C60" i="1"/>
  <c r="J60" i="1" s="1"/>
  <c r="D60" i="1" l="1"/>
  <c r="F60" i="1" s="1"/>
  <c r="O60" i="1" s="1"/>
  <c r="R60" i="1" s="1"/>
  <c r="K60" i="1" l="1"/>
  <c r="E60" i="1"/>
  <c r="C61" i="1"/>
  <c r="L60" i="1" l="1"/>
  <c r="D61" i="1"/>
  <c r="J61" i="1"/>
  <c r="F61" i="1" l="1"/>
  <c r="O61" i="1" s="1"/>
  <c r="R61" i="1" s="1"/>
  <c r="E61" i="1"/>
  <c r="K61" i="1"/>
  <c r="C62" i="1" l="1"/>
  <c r="L61" i="1"/>
  <c r="D62" i="1" l="1"/>
  <c r="K62" i="1" s="1"/>
  <c r="J62" i="1"/>
  <c r="E62" i="1" l="1"/>
  <c r="F62" i="1"/>
  <c r="O62" i="1" s="1"/>
  <c r="R62" i="1" s="1"/>
  <c r="C63" i="1" l="1"/>
  <c r="D63" i="1" s="1"/>
  <c r="K63" i="1" s="1"/>
  <c r="L62" i="1"/>
  <c r="J63" i="1" l="1"/>
  <c r="F63" i="1"/>
  <c r="O63" i="1" s="1"/>
  <c r="R63" i="1" s="1"/>
  <c r="E63" i="1"/>
  <c r="C64" i="1" l="1"/>
  <c r="L63" i="1"/>
  <c r="J64" i="1" l="1"/>
  <c r="D64" i="1"/>
  <c r="K64" i="1" l="1"/>
  <c r="F64" i="1"/>
  <c r="O64" i="1" s="1"/>
  <c r="R64" i="1" s="1"/>
  <c r="E64" i="1"/>
  <c r="C65" i="1" l="1"/>
  <c r="L64" i="1"/>
  <c r="J65" i="1" l="1"/>
  <c r="D65" i="1"/>
  <c r="K65" i="1" l="1"/>
  <c r="E65" i="1"/>
  <c r="F65" i="1"/>
  <c r="O65" i="1" s="1"/>
  <c r="R65" i="1" s="1"/>
  <c r="C66" i="1" l="1"/>
  <c r="L65" i="1"/>
  <c r="J66" i="1" l="1"/>
  <c r="D66" i="1"/>
  <c r="K66" i="1" l="1"/>
  <c r="E66" i="1"/>
  <c r="F66" i="1"/>
  <c r="O66" i="1" s="1"/>
  <c r="R66" i="1" s="1"/>
  <c r="C67" i="1" l="1"/>
  <c r="L66" i="1"/>
  <c r="J67" i="1" l="1"/>
  <c r="D67" i="1"/>
  <c r="K67" i="1" s="1"/>
  <c r="F67" i="1" l="1"/>
  <c r="O67" i="1" s="1"/>
  <c r="R67" i="1" s="1"/>
  <c r="E67" i="1"/>
  <c r="C68" i="1" l="1"/>
  <c r="L67" i="1"/>
  <c r="J68" i="1" l="1"/>
  <c r="D68" i="1"/>
  <c r="K68" i="1" l="1"/>
  <c r="E68" i="1"/>
  <c r="F68" i="1"/>
  <c r="O68" i="1" s="1"/>
  <c r="R68" i="1" s="1"/>
  <c r="C69" i="1" l="1"/>
  <c r="L68" i="1"/>
  <c r="J69" i="1" l="1"/>
  <c r="D69" i="1"/>
  <c r="K69" i="1" l="1"/>
  <c r="E69" i="1"/>
  <c r="F69" i="1"/>
  <c r="O69" i="1" s="1"/>
  <c r="R69" i="1" s="1"/>
  <c r="C70" i="1" l="1"/>
  <c r="L69" i="1"/>
  <c r="J70" i="1" l="1"/>
  <c r="D70" i="1"/>
  <c r="K70" i="1" s="1"/>
  <c r="E70" i="1" l="1"/>
  <c r="F70" i="1"/>
  <c r="O70" i="1" s="1"/>
  <c r="R70" i="1" s="1"/>
  <c r="C71" i="1" l="1"/>
  <c r="D71" i="1" s="1"/>
  <c r="L70" i="1"/>
  <c r="J71" i="1" l="1"/>
  <c r="K71" i="1"/>
  <c r="E71" i="1"/>
  <c r="F71" i="1"/>
  <c r="O71" i="1" s="1"/>
  <c r="R71" i="1" s="1"/>
  <c r="C72" i="1" l="1"/>
  <c r="L71" i="1"/>
  <c r="J72" i="1" l="1"/>
  <c r="D72" i="1"/>
  <c r="K72" i="1" l="1"/>
  <c r="E72" i="1"/>
  <c r="F72" i="1"/>
  <c r="O72" i="1" s="1"/>
  <c r="R72" i="1" s="1"/>
  <c r="C73" i="1" l="1"/>
  <c r="L72" i="1"/>
  <c r="J73" i="1" l="1"/>
  <c r="D73" i="1"/>
  <c r="K73" i="1" s="1"/>
  <c r="F73" i="1" l="1"/>
  <c r="O73" i="1" s="1"/>
  <c r="R73" i="1" s="1"/>
  <c r="E73" i="1"/>
  <c r="C74" i="1" l="1"/>
  <c r="L73" i="1"/>
  <c r="J74" i="1" l="1"/>
  <c r="D74" i="1"/>
  <c r="K74" i="1" s="1"/>
  <c r="E74" i="1" l="1"/>
  <c r="F74" i="1"/>
  <c r="O74" i="1" s="1"/>
  <c r="R74" i="1" s="1"/>
  <c r="C75" i="1" l="1"/>
  <c r="D75" i="1" s="1"/>
  <c r="K75" i="1" s="1"/>
  <c r="L74" i="1"/>
  <c r="J75" i="1" l="1"/>
  <c r="F75" i="1"/>
  <c r="O75" i="1" s="1"/>
  <c r="R75" i="1" s="1"/>
  <c r="E75" i="1"/>
  <c r="C76" i="1" l="1"/>
  <c r="L75" i="1"/>
  <c r="J76" i="1" l="1"/>
  <c r="D76" i="1"/>
  <c r="K76" i="1" l="1"/>
  <c r="F76" i="1"/>
  <c r="O76" i="1" s="1"/>
  <c r="R76" i="1" s="1"/>
  <c r="E76" i="1"/>
  <c r="C77" i="1" l="1"/>
  <c r="L76" i="1"/>
  <c r="J77" i="1" l="1"/>
  <c r="D77" i="1"/>
  <c r="K77" i="1" l="1"/>
  <c r="E77" i="1"/>
  <c r="F77" i="1"/>
  <c r="O77" i="1" s="1"/>
  <c r="R77" i="1" s="1"/>
  <c r="C78" i="1" l="1"/>
  <c r="L77" i="1"/>
  <c r="J78" i="1" l="1"/>
  <c r="D78" i="1"/>
  <c r="K78" i="1" l="1"/>
  <c r="E78" i="1"/>
  <c r="F78" i="1"/>
  <c r="O78" i="1" s="1"/>
  <c r="R78" i="1" s="1"/>
  <c r="C79" i="1" l="1"/>
  <c r="L78" i="1"/>
  <c r="J79" i="1" l="1"/>
  <c r="D79" i="1"/>
  <c r="K79" i="1" l="1"/>
  <c r="E79" i="1"/>
  <c r="F79" i="1"/>
  <c r="O79" i="1" s="1"/>
  <c r="R79" i="1" s="1"/>
  <c r="C80" i="1" l="1"/>
  <c r="L79" i="1"/>
  <c r="J80" i="1" l="1"/>
  <c r="D80" i="1"/>
  <c r="K80" i="1" s="1"/>
  <c r="E80" i="1" l="1"/>
  <c r="F80" i="1"/>
  <c r="O80" i="1" s="1"/>
  <c r="R80" i="1" s="1"/>
  <c r="C81" i="1" l="1"/>
  <c r="J81" i="1" s="1"/>
  <c r="L80" i="1"/>
  <c r="D81" i="1" l="1"/>
  <c r="K81" i="1" s="1"/>
  <c r="E81" i="1" l="1"/>
  <c r="F81" i="1"/>
  <c r="O81" i="1" s="1"/>
  <c r="R81" i="1" s="1"/>
  <c r="L81" i="1" l="1"/>
  <c r="C82" i="1"/>
  <c r="J82" i="1" l="1"/>
  <c r="D82" i="1"/>
  <c r="E82" i="1" l="1"/>
  <c r="F82" i="1"/>
  <c r="O82" i="1" s="1"/>
  <c r="R82" i="1" s="1"/>
  <c r="K82" i="1"/>
  <c r="C83" i="1" l="1"/>
  <c r="L82" i="1"/>
  <c r="D83" i="1" l="1"/>
  <c r="F83" i="1" s="1"/>
  <c r="O83" i="1" s="1"/>
  <c r="R83" i="1" s="1"/>
  <c r="J83" i="1"/>
  <c r="K83" i="1" l="1"/>
  <c r="C84" i="1"/>
  <c r="J84" i="1" s="1"/>
  <c r="E83" i="1"/>
  <c r="L83" i="1" l="1"/>
  <c r="D84" i="1"/>
  <c r="K84" i="1" s="1"/>
  <c r="E84" i="1" l="1"/>
  <c r="F84" i="1"/>
  <c r="O84" i="1" s="1"/>
  <c r="R84" i="1" s="1"/>
  <c r="C85" i="1" l="1"/>
  <c r="J85" i="1" s="1"/>
  <c r="L84" i="1"/>
  <c r="D85" i="1" l="1"/>
  <c r="E85" i="1" s="1"/>
  <c r="K85" i="1" l="1"/>
  <c r="F85" i="1"/>
  <c r="O85" i="1" s="1"/>
  <c r="R85" i="1" s="1"/>
  <c r="C86" i="1" l="1"/>
  <c r="D86" i="1" s="1"/>
  <c r="K86" i="1" s="1"/>
  <c r="L85" i="1"/>
  <c r="J86" i="1" l="1"/>
  <c r="E86" i="1"/>
  <c r="F86" i="1"/>
  <c r="O86" i="1" s="1"/>
  <c r="R86" i="1" s="1"/>
  <c r="L86" i="1" l="1"/>
  <c r="C87" i="1"/>
  <c r="D87" i="1" s="1"/>
  <c r="J87" i="1" l="1"/>
  <c r="K87" i="1"/>
  <c r="E87" i="1"/>
  <c r="F87" i="1"/>
  <c r="O87" i="1" s="1"/>
  <c r="R87" i="1" s="1"/>
  <c r="C88" i="1" l="1"/>
  <c r="L87" i="1"/>
  <c r="J88" i="1" l="1"/>
  <c r="D88" i="1"/>
  <c r="K88" i="1" l="1"/>
  <c r="E88" i="1"/>
  <c r="F88" i="1"/>
  <c r="O88" i="1" s="1"/>
  <c r="R88" i="1" s="1"/>
  <c r="C89" i="1" l="1"/>
  <c r="L88" i="1"/>
  <c r="J89" i="1" l="1"/>
  <c r="D89" i="1"/>
  <c r="K89" i="1" l="1"/>
  <c r="E89" i="1"/>
  <c r="F89" i="1"/>
  <c r="O89" i="1" s="1"/>
  <c r="R89" i="1" s="1"/>
  <c r="C90" i="1" l="1"/>
  <c r="L89" i="1"/>
  <c r="J90" i="1" l="1"/>
  <c r="D90" i="1"/>
  <c r="K90" i="1" l="1"/>
  <c r="E90" i="1"/>
  <c r="F90" i="1"/>
  <c r="O90" i="1" s="1"/>
  <c r="R90" i="1" s="1"/>
  <c r="C91" i="1" l="1"/>
  <c r="L90" i="1"/>
  <c r="J91" i="1" l="1"/>
  <c r="D91" i="1"/>
  <c r="K91" i="1" l="1"/>
  <c r="E91" i="1"/>
  <c r="F91" i="1"/>
  <c r="O91" i="1" s="1"/>
  <c r="R91" i="1" s="1"/>
  <c r="C92" i="1" l="1"/>
  <c r="L91" i="1"/>
  <c r="J92" i="1" l="1"/>
  <c r="D92" i="1"/>
  <c r="K92" i="1" l="1"/>
  <c r="E92" i="1"/>
  <c r="F92" i="1"/>
  <c r="O92" i="1" s="1"/>
  <c r="R92" i="1" s="1"/>
  <c r="C93" i="1" l="1"/>
  <c r="L92" i="1"/>
  <c r="J93" i="1" l="1"/>
  <c r="D93" i="1"/>
  <c r="K93" i="1" l="1"/>
  <c r="E93" i="1"/>
  <c r="F93" i="1"/>
  <c r="O93" i="1" s="1"/>
  <c r="R93" i="1" s="1"/>
  <c r="C94" i="1" l="1"/>
  <c r="L93" i="1"/>
  <c r="J94" i="1" l="1"/>
  <c r="D94" i="1"/>
  <c r="K94" i="1" l="1"/>
  <c r="E94" i="1"/>
  <c r="F94" i="1"/>
  <c r="O94" i="1" s="1"/>
  <c r="R94" i="1" s="1"/>
  <c r="C95" i="1" l="1"/>
  <c r="L94" i="1"/>
  <c r="J95" i="1" l="1"/>
  <c r="D95" i="1"/>
  <c r="K95" i="1" l="1"/>
  <c r="E95" i="1"/>
  <c r="F95" i="1"/>
  <c r="O95" i="1" s="1"/>
  <c r="R95" i="1" s="1"/>
  <c r="C96" i="1" l="1"/>
  <c r="L95" i="1"/>
  <c r="J96" i="1" l="1"/>
  <c r="D96" i="1"/>
  <c r="K96" i="1" l="1"/>
  <c r="E96" i="1"/>
  <c r="F96" i="1"/>
  <c r="O96" i="1" s="1"/>
  <c r="R96" i="1" s="1"/>
  <c r="C97" i="1" l="1"/>
  <c r="L96" i="1"/>
  <c r="J97" i="1" l="1"/>
  <c r="D97" i="1"/>
  <c r="K97" i="1" s="1"/>
  <c r="E97" i="1" l="1"/>
  <c r="F97" i="1"/>
  <c r="O97" i="1" s="1"/>
  <c r="R97" i="1" s="1"/>
  <c r="C98" i="1" l="1"/>
  <c r="D98" i="1" s="1"/>
  <c r="L97" i="1"/>
  <c r="K98" i="1" l="1"/>
  <c r="J98" i="1"/>
  <c r="E98" i="1"/>
  <c r="F98" i="1"/>
  <c r="O98" i="1" s="1"/>
  <c r="R98" i="1" s="1"/>
  <c r="L98" i="1" l="1"/>
  <c r="C99" i="1"/>
  <c r="D99" i="1" s="1"/>
  <c r="J99" i="1" l="1"/>
  <c r="K99" i="1"/>
  <c r="E99" i="1"/>
  <c r="F99" i="1"/>
  <c r="O99" i="1" s="1"/>
  <c r="R99" i="1" s="1"/>
  <c r="C100" i="1" l="1"/>
  <c r="L99" i="1"/>
  <c r="J100" i="1" l="1"/>
  <c r="D100" i="1"/>
  <c r="K100" i="1" s="1"/>
  <c r="F100" i="1" l="1"/>
  <c r="O100" i="1" s="1"/>
  <c r="R100" i="1" s="1"/>
  <c r="E100" i="1"/>
  <c r="C101" i="1" l="1"/>
  <c r="L100" i="1"/>
  <c r="J101" i="1" l="1"/>
  <c r="D101" i="1"/>
  <c r="K101" i="1" l="1"/>
  <c r="F101" i="1"/>
  <c r="O101" i="1" s="1"/>
  <c r="R101" i="1" s="1"/>
  <c r="E101" i="1"/>
  <c r="C102" i="1" l="1"/>
  <c r="L101" i="1"/>
  <c r="J102" i="1" l="1"/>
  <c r="D102" i="1"/>
  <c r="K102" i="1" s="1"/>
  <c r="F102" i="1" l="1"/>
  <c r="O102" i="1" s="1"/>
  <c r="R102" i="1" s="1"/>
  <c r="E102" i="1"/>
  <c r="C103" i="1" l="1"/>
  <c r="L102" i="1"/>
  <c r="D103" i="1" l="1"/>
  <c r="J103" i="1"/>
  <c r="F103" i="1" l="1"/>
  <c r="O103" i="1" s="1"/>
  <c r="R103" i="1" s="1"/>
  <c r="E103" i="1"/>
  <c r="K103" i="1"/>
  <c r="C104" i="1" l="1"/>
  <c r="L103" i="1"/>
  <c r="D104" i="1" l="1"/>
  <c r="J104" i="1"/>
  <c r="F104" i="1" l="1"/>
  <c r="O104" i="1" s="1"/>
  <c r="R104" i="1" s="1"/>
  <c r="E104" i="1"/>
  <c r="K104" i="1"/>
  <c r="C105" i="1" l="1"/>
  <c r="L104" i="1"/>
  <c r="J105" i="1" l="1"/>
  <c r="D105" i="1"/>
  <c r="K105" i="1" l="1"/>
  <c r="F105" i="1"/>
  <c r="O105" i="1" s="1"/>
  <c r="R105" i="1" s="1"/>
  <c r="E105" i="1"/>
  <c r="C106" i="1" l="1"/>
  <c r="L105" i="1"/>
  <c r="J106" i="1" l="1"/>
  <c r="D106" i="1"/>
  <c r="K106" i="1" l="1"/>
  <c r="E106" i="1"/>
  <c r="F106" i="1"/>
  <c r="O106" i="1" s="1"/>
  <c r="R106" i="1" s="1"/>
  <c r="C107" i="1" l="1"/>
  <c r="L106" i="1"/>
  <c r="J107" i="1" l="1"/>
  <c r="D107" i="1"/>
  <c r="K107" i="1" l="1"/>
  <c r="E107" i="1"/>
  <c r="F107" i="1"/>
  <c r="O107" i="1" s="1"/>
  <c r="R107" i="1" s="1"/>
  <c r="C108" i="1" l="1"/>
  <c r="L107" i="1"/>
  <c r="J108" i="1" l="1"/>
  <c r="D108" i="1"/>
  <c r="K108" i="1" l="1"/>
  <c r="E108" i="1"/>
  <c r="F108" i="1"/>
  <c r="O108" i="1" s="1"/>
  <c r="R108" i="1" s="1"/>
  <c r="C109" i="1" l="1"/>
  <c r="L108" i="1"/>
  <c r="J109" i="1" l="1"/>
  <c r="D109" i="1"/>
  <c r="K109" i="1" s="1"/>
  <c r="F109" i="1" l="1"/>
  <c r="O109" i="1" s="1"/>
  <c r="R109" i="1" s="1"/>
  <c r="E109" i="1"/>
  <c r="C110" i="1" l="1"/>
  <c r="L109" i="1"/>
  <c r="J110" i="1" l="1"/>
  <c r="D110" i="1"/>
  <c r="K110" i="1" s="1"/>
  <c r="F110" i="1" l="1"/>
  <c r="O110" i="1" s="1"/>
  <c r="R110" i="1" s="1"/>
  <c r="E110" i="1"/>
  <c r="C111" i="1" l="1"/>
  <c r="L110" i="1"/>
  <c r="J111" i="1" l="1"/>
  <c r="D111" i="1"/>
  <c r="K111" i="1" l="1"/>
  <c r="E111" i="1"/>
  <c r="F111" i="1"/>
  <c r="O111" i="1" s="1"/>
  <c r="R111" i="1" s="1"/>
  <c r="C112" i="1" l="1"/>
  <c r="L111" i="1"/>
  <c r="J112" i="1" l="1"/>
  <c r="D112" i="1"/>
  <c r="K112" i="1" l="1"/>
  <c r="E112" i="1"/>
  <c r="F112" i="1"/>
  <c r="O112" i="1" s="1"/>
  <c r="R112" i="1" s="1"/>
  <c r="C113" i="1" l="1"/>
  <c r="L112" i="1"/>
  <c r="J113" i="1" l="1"/>
  <c r="D113" i="1"/>
  <c r="K113" i="1" l="1"/>
  <c r="E113" i="1"/>
  <c r="F113" i="1"/>
  <c r="O113" i="1" s="1"/>
  <c r="R113" i="1" s="1"/>
  <c r="C114" i="1" l="1"/>
  <c r="L113" i="1"/>
  <c r="J114" i="1" l="1"/>
  <c r="D114" i="1"/>
  <c r="K114" i="1" l="1"/>
  <c r="E114" i="1"/>
  <c r="F114" i="1"/>
  <c r="O114" i="1" s="1"/>
  <c r="R114" i="1" s="1"/>
  <c r="C115" i="1" l="1"/>
  <c r="L114" i="1"/>
  <c r="J115" i="1" l="1"/>
  <c r="D115" i="1"/>
  <c r="K115" i="1" l="1"/>
  <c r="E115" i="1"/>
  <c r="F115" i="1"/>
  <c r="O115" i="1" s="1"/>
  <c r="R115" i="1" s="1"/>
  <c r="C116" i="1" l="1"/>
  <c r="L115" i="1"/>
  <c r="J116" i="1" l="1"/>
  <c r="D116" i="1"/>
  <c r="K116" i="1" l="1"/>
  <c r="E116" i="1"/>
  <c r="F116" i="1"/>
  <c r="O116" i="1" s="1"/>
  <c r="R116" i="1" s="1"/>
  <c r="C117" i="1" l="1"/>
  <c r="L116" i="1"/>
  <c r="J117" i="1" l="1"/>
  <c r="D117" i="1"/>
  <c r="K117" i="1" l="1"/>
  <c r="E117" i="1"/>
  <c r="F117" i="1"/>
  <c r="O117" i="1" s="1"/>
  <c r="R117" i="1" s="1"/>
  <c r="C118" i="1" l="1"/>
  <c r="L117" i="1"/>
  <c r="J118" i="1" l="1"/>
  <c r="D118" i="1"/>
  <c r="K118" i="1" l="1"/>
  <c r="E118" i="1"/>
  <c r="F118" i="1"/>
  <c r="O118" i="1" s="1"/>
  <c r="R118" i="1" s="1"/>
  <c r="C119" i="1" l="1"/>
  <c r="L118" i="1"/>
  <c r="J119" i="1" l="1"/>
  <c r="D119" i="1"/>
  <c r="K119" i="1" l="1"/>
  <c r="E119" i="1"/>
  <c r="F119" i="1"/>
  <c r="O119" i="1" s="1"/>
  <c r="R119" i="1" s="1"/>
  <c r="C120" i="1" l="1"/>
  <c r="L119" i="1"/>
  <c r="J120" i="1" l="1"/>
  <c r="D120" i="1"/>
  <c r="K120" i="1" l="1"/>
  <c r="E120" i="1"/>
  <c r="F120" i="1"/>
  <c r="O120" i="1" s="1"/>
  <c r="R120" i="1" s="1"/>
  <c r="C121" i="1" l="1"/>
  <c r="L120" i="1"/>
  <c r="J121" i="1" l="1"/>
  <c r="D121" i="1"/>
  <c r="K121" i="1" l="1"/>
  <c r="E121" i="1"/>
  <c r="F121" i="1"/>
  <c r="O121" i="1" s="1"/>
  <c r="R121" i="1" s="1"/>
  <c r="C122" i="1" l="1"/>
  <c r="L121" i="1"/>
  <c r="J122" i="1" l="1"/>
  <c r="D122" i="1"/>
  <c r="K122" i="1" l="1"/>
  <c r="E122" i="1"/>
  <c r="F122" i="1"/>
  <c r="O122" i="1" s="1"/>
  <c r="R122" i="1" s="1"/>
  <c r="C123" i="1" l="1"/>
  <c r="L122" i="1"/>
  <c r="J123" i="1" l="1"/>
  <c r="D123" i="1"/>
  <c r="K123" i="1" s="1"/>
  <c r="E123" i="1" l="1"/>
  <c r="F123" i="1"/>
  <c r="O123" i="1" s="1"/>
  <c r="R123" i="1" s="1"/>
  <c r="L123" i="1" l="1"/>
  <c r="C124" i="1"/>
  <c r="J124" i="1" s="1"/>
  <c r="D124" i="1" l="1"/>
  <c r="E124" i="1" s="1"/>
  <c r="K124" i="1" l="1"/>
  <c r="F124" i="1"/>
  <c r="O124" i="1" s="1"/>
  <c r="R124" i="1" s="1"/>
  <c r="L124" i="1" l="1"/>
  <c r="C125" i="1"/>
  <c r="J125" i="1" s="1"/>
  <c r="D125" i="1" l="1"/>
  <c r="K125" i="1" s="1"/>
  <c r="F125" i="1" l="1"/>
  <c r="O125" i="1" s="1"/>
  <c r="R125" i="1" s="1"/>
  <c r="E125" i="1"/>
  <c r="L125" i="1" l="1"/>
  <c r="C126" i="1"/>
  <c r="J126" i="1" s="1"/>
  <c r="D126" i="1" l="1"/>
  <c r="K126" i="1" s="1"/>
  <c r="F126" i="1" l="1"/>
  <c r="O126" i="1" s="1"/>
  <c r="R126" i="1" s="1"/>
  <c r="E126" i="1"/>
  <c r="L126" i="1" l="1"/>
  <c r="C127" i="1"/>
  <c r="J127" i="1" s="1"/>
  <c r="D127" i="1" l="1"/>
  <c r="K127" i="1" s="1"/>
  <c r="F127" i="1" l="1"/>
  <c r="O127" i="1" s="1"/>
  <c r="R127" i="1" s="1"/>
  <c r="E127" i="1"/>
  <c r="L127" i="1" l="1"/>
  <c r="C128" i="1"/>
  <c r="D128" i="1" s="1"/>
  <c r="E128" i="1" s="1"/>
  <c r="J128" i="1" l="1"/>
  <c r="F128" i="1"/>
  <c r="O128" i="1" s="1"/>
  <c r="K128" i="1"/>
  <c r="C129" i="1" l="1"/>
  <c r="J129" i="1" s="1"/>
  <c r="R128" i="1"/>
  <c r="L128" i="1"/>
  <c r="D129" i="1" l="1"/>
  <c r="K129" i="1" s="1"/>
  <c r="E129" i="1" l="1"/>
  <c r="F129" i="1"/>
  <c r="O129" i="1" s="1"/>
  <c r="R129" i="1" s="1"/>
  <c r="L129" i="1" l="1"/>
  <c r="C130" i="1"/>
  <c r="J130" i="1" s="1"/>
  <c r="D130" i="1" l="1"/>
  <c r="K130" i="1" s="1"/>
  <c r="F130" i="1" l="1"/>
  <c r="O130" i="1" s="1"/>
  <c r="R130" i="1" s="1"/>
  <c r="E130" i="1"/>
  <c r="C131" i="1" l="1"/>
  <c r="D131" i="1" s="1"/>
  <c r="E131" i="1" s="1"/>
  <c r="L130" i="1"/>
  <c r="F131" i="1" l="1"/>
  <c r="O131" i="1" s="1"/>
  <c r="R131" i="1" s="1"/>
  <c r="K131" i="1"/>
  <c r="J131" i="1"/>
  <c r="L131" i="1" l="1"/>
  <c r="C132" i="1"/>
  <c r="J132" i="1" s="1"/>
  <c r="D132" i="1" l="1"/>
  <c r="K132" i="1" s="1"/>
  <c r="E132" i="1" l="1"/>
  <c r="F132" i="1"/>
  <c r="O132" i="1" s="1"/>
  <c r="R132" i="1" s="1"/>
  <c r="L132" i="1" l="1"/>
  <c r="C133" i="1"/>
  <c r="J133" i="1" s="1"/>
  <c r="D133" i="1" l="1"/>
  <c r="K133" i="1" s="1"/>
  <c r="F133" i="1" l="1"/>
  <c r="O133" i="1" s="1"/>
  <c r="R133" i="1" s="1"/>
  <c r="E133" i="1"/>
  <c r="C134" i="1" l="1"/>
  <c r="D134" i="1" s="1"/>
  <c r="L133" i="1"/>
  <c r="J134" i="1" l="1"/>
  <c r="K134" i="1"/>
  <c r="E134" i="1"/>
  <c r="F134" i="1"/>
  <c r="O134" i="1" s="1"/>
  <c r="R134" i="1" s="1"/>
  <c r="C135" i="1" l="1"/>
  <c r="L134" i="1"/>
  <c r="J135" i="1" l="1"/>
  <c r="D135" i="1"/>
  <c r="K135" i="1" l="1"/>
  <c r="E135" i="1"/>
  <c r="F135" i="1"/>
  <c r="O135" i="1" s="1"/>
  <c r="R135" i="1" s="1"/>
  <c r="C136" i="1" l="1"/>
  <c r="L135" i="1"/>
  <c r="J136" i="1" l="1"/>
  <c r="D136" i="1"/>
  <c r="K136" i="1" s="1"/>
  <c r="E136" i="1" l="1"/>
  <c r="F136" i="1"/>
  <c r="O136" i="1" s="1"/>
  <c r="R136" i="1" s="1"/>
  <c r="C137" i="1" l="1"/>
  <c r="D137" i="1" s="1"/>
  <c r="L136" i="1"/>
  <c r="J137" i="1" l="1"/>
  <c r="K137" i="1"/>
  <c r="E137" i="1"/>
  <c r="F137" i="1"/>
  <c r="O137" i="1" s="1"/>
  <c r="R137" i="1" s="1"/>
  <c r="C138" i="1" l="1"/>
  <c r="L137" i="1"/>
  <c r="J138" i="1" l="1"/>
  <c r="D138" i="1"/>
  <c r="K138" i="1" l="1"/>
  <c r="E138" i="1"/>
  <c r="F138" i="1"/>
  <c r="O138" i="1" s="1"/>
  <c r="R138" i="1" s="1"/>
  <c r="C139" i="1" l="1"/>
  <c r="L138" i="1"/>
  <c r="J139" i="1" l="1"/>
  <c r="D139" i="1"/>
  <c r="K139" i="1" l="1"/>
  <c r="E139" i="1"/>
  <c r="F139" i="1"/>
  <c r="O139" i="1" s="1"/>
  <c r="R139" i="1" s="1"/>
  <c r="C140" i="1" l="1"/>
  <c r="L139" i="1"/>
  <c r="J140" i="1" l="1"/>
  <c r="D140" i="1"/>
  <c r="K140" i="1" s="1"/>
  <c r="E140" i="1" l="1"/>
  <c r="F140" i="1"/>
  <c r="O140" i="1" s="1"/>
  <c r="R140" i="1" s="1"/>
  <c r="L140" i="1" l="1"/>
  <c r="C141" i="1"/>
  <c r="J141" i="1" s="1"/>
  <c r="D141" i="1" l="1"/>
  <c r="K141" i="1" s="1"/>
  <c r="F141" i="1" l="1"/>
  <c r="O141" i="1" s="1"/>
  <c r="R141" i="1" s="1"/>
  <c r="E141" i="1"/>
  <c r="L141" i="1" l="1"/>
  <c r="C142" i="1"/>
  <c r="J142" i="1" s="1"/>
  <c r="D142" i="1" l="1"/>
  <c r="E142" i="1" s="1"/>
  <c r="K142" i="1" l="1"/>
  <c r="F142" i="1"/>
  <c r="O142" i="1" s="1"/>
  <c r="C143" i="1" l="1"/>
  <c r="J143" i="1" s="1"/>
  <c r="R142" i="1"/>
  <c r="L142" i="1"/>
  <c r="D143" i="1" l="1"/>
  <c r="K143" i="1" s="1"/>
  <c r="E143" i="1" l="1"/>
  <c r="F143" i="1"/>
  <c r="O143" i="1" s="1"/>
  <c r="R143" i="1" s="1"/>
  <c r="L143" i="1" l="1"/>
  <c r="C144" i="1"/>
  <c r="J144" i="1" s="1"/>
  <c r="D144" i="1" l="1"/>
  <c r="K144" i="1" s="1"/>
  <c r="F144" i="1" l="1"/>
  <c r="O144" i="1" s="1"/>
  <c r="R144" i="1" s="1"/>
  <c r="E144" i="1"/>
  <c r="C145" i="1" l="1"/>
  <c r="D145" i="1" s="1"/>
  <c r="L144" i="1"/>
  <c r="J145" i="1" l="1"/>
  <c r="K145" i="1"/>
  <c r="E145" i="1"/>
  <c r="F145" i="1"/>
  <c r="O145" i="1" s="1"/>
  <c r="R145" i="1" s="1"/>
  <c r="C146" i="1" l="1"/>
  <c r="L145" i="1"/>
  <c r="J146" i="1" l="1"/>
  <c r="D146" i="1"/>
  <c r="K146" i="1" l="1"/>
  <c r="E146" i="1"/>
  <c r="F146" i="1"/>
  <c r="O146" i="1" s="1"/>
  <c r="R146" i="1" s="1"/>
  <c r="C147" i="1" l="1"/>
  <c r="L146" i="1"/>
  <c r="J147" i="1" l="1"/>
  <c r="D147" i="1"/>
  <c r="K147" i="1" s="1"/>
  <c r="F147" i="1" l="1"/>
  <c r="O147" i="1" s="1"/>
  <c r="R147" i="1" s="1"/>
  <c r="E147" i="1"/>
  <c r="C148" i="1" l="1"/>
  <c r="L147" i="1"/>
  <c r="J148" i="1" l="1"/>
  <c r="D148" i="1"/>
  <c r="K148" i="1" l="1"/>
  <c r="F148" i="1"/>
  <c r="O148" i="1" s="1"/>
  <c r="R148" i="1" s="1"/>
  <c r="E148" i="1"/>
  <c r="C149" i="1" l="1"/>
  <c r="L148" i="1"/>
  <c r="J149" i="1" l="1"/>
  <c r="D149" i="1"/>
  <c r="K149" i="1" l="1"/>
  <c r="E149" i="1"/>
  <c r="F149" i="1"/>
  <c r="O149" i="1" s="1"/>
  <c r="R149" i="1" s="1"/>
  <c r="C150" i="1" l="1"/>
  <c r="L149" i="1"/>
  <c r="J150" i="1" l="1"/>
  <c r="D150" i="1"/>
  <c r="K150" i="1" s="1"/>
  <c r="E150" i="1" l="1"/>
  <c r="F150" i="1"/>
  <c r="O150" i="1" s="1"/>
  <c r="R150" i="1" s="1"/>
  <c r="L150" i="1" l="1"/>
  <c r="C151" i="1"/>
  <c r="J151" i="1" s="1"/>
  <c r="D151" i="1" l="1"/>
  <c r="E151" i="1" s="1"/>
  <c r="F151" i="1" l="1"/>
  <c r="O151" i="1" s="1"/>
  <c r="R151" i="1" s="1"/>
  <c r="K151" i="1"/>
  <c r="L151" i="1" l="1"/>
  <c r="C152" i="1"/>
  <c r="J152" i="1" s="1"/>
  <c r="D152" i="1" l="1"/>
  <c r="K152" i="1" s="1"/>
  <c r="F152" i="1" l="1"/>
  <c r="O152" i="1" s="1"/>
  <c r="R152" i="1" s="1"/>
  <c r="E152" i="1"/>
  <c r="L152" i="1" l="1"/>
  <c r="C153" i="1"/>
  <c r="J153" i="1" s="1"/>
  <c r="D153" i="1" l="1"/>
  <c r="K153" i="1" s="1"/>
  <c r="F153" i="1" l="1"/>
  <c r="O153" i="1" s="1"/>
  <c r="R153" i="1" s="1"/>
  <c r="E153" i="1"/>
  <c r="L153" i="1" l="1"/>
  <c r="C154" i="1"/>
  <c r="J154" i="1" s="1"/>
  <c r="D154" i="1" l="1"/>
  <c r="E154" i="1" s="1"/>
  <c r="K154" i="1" l="1"/>
  <c r="F154" i="1"/>
  <c r="O154" i="1" s="1"/>
  <c r="C155" i="1" l="1"/>
  <c r="J155" i="1" s="1"/>
  <c r="R154" i="1"/>
  <c r="L154" i="1"/>
  <c r="D155" i="1" l="1"/>
  <c r="K155" i="1" s="1"/>
  <c r="F155" i="1" l="1"/>
  <c r="O155" i="1" s="1"/>
  <c r="R155" i="1" s="1"/>
  <c r="E155" i="1"/>
  <c r="C156" i="1" l="1"/>
  <c r="D156" i="1" s="1"/>
  <c r="F156" i="1" s="1"/>
  <c r="O156" i="1" s="1"/>
  <c r="R156" i="1" s="1"/>
  <c r="L155" i="1"/>
  <c r="E156" i="1" l="1"/>
  <c r="J156" i="1"/>
  <c r="K156" i="1"/>
  <c r="C157" i="1"/>
  <c r="L156" i="1" l="1"/>
  <c r="J157" i="1"/>
  <c r="D157" i="1"/>
  <c r="K157" i="1" s="1"/>
  <c r="F157" i="1" l="1"/>
  <c r="O157" i="1" s="1"/>
  <c r="R157" i="1" s="1"/>
  <c r="E157" i="1"/>
  <c r="C158" i="1" l="1"/>
  <c r="L157" i="1"/>
  <c r="J158" i="1" l="1"/>
  <c r="D158" i="1"/>
  <c r="K158" i="1" s="1"/>
  <c r="F158" i="1" l="1"/>
  <c r="O158" i="1" s="1"/>
  <c r="R158" i="1" s="1"/>
  <c r="E158" i="1"/>
  <c r="C159" i="1" l="1"/>
  <c r="L158" i="1"/>
  <c r="J159" i="1" l="1"/>
  <c r="D159" i="1"/>
  <c r="K159" i="1" l="1"/>
  <c r="E159" i="1"/>
  <c r="F159" i="1"/>
  <c r="O159" i="1" s="1"/>
  <c r="R159" i="1" s="1"/>
  <c r="C160" i="1" l="1"/>
  <c r="L159" i="1"/>
  <c r="J160" i="1" l="1"/>
  <c r="D160" i="1"/>
  <c r="K160" i="1" l="1"/>
  <c r="E160" i="1"/>
  <c r="F160" i="1"/>
  <c r="O160" i="1" s="1"/>
  <c r="R160" i="1" s="1"/>
  <c r="C161" i="1" l="1"/>
  <c r="L160" i="1"/>
  <c r="J161" i="1" l="1"/>
  <c r="D161" i="1"/>
  <c r="K161" i="1" s="1"/>
  <c r="F161" i="1" l="1"/>
  <c r="O161" i="1" s="1"/>
  <c r="R161" i="1" s="1"/>
  <c r="E161" i="1"/>
  <c r="C162" i="1" l="1"/>
  <c r="L161" i="1"/>
  <c r="J162" i="1" l="1"/>
  <c r="D162" i="1"/>
  <c r="K162" i="1" l="1"/>
  <c r="F162" i="1"/>
  <c r="O162" i="1" s="1"/>
  <c r="R162" i="1" s="1"/>
  <c r="E162" i="1"/>
  <c r="C163" i="1" l="1"/>
  <c r="L162" i="1"/>
  <c r="J163" i="1" l="1"/>
  <c r="D163" i="1"/>
  <c r="K163" i="1" l="1"/>
  <c r="E163" i="1"/>
  <c r="F163" i="1"/>
  <c r="O163" i="1" s="1"/>
  <c r="R163" i="1" s="1"/>
  <c r="C164" i="1" l="1"/>
  <c r="L163" i="1"/>
  <c r="J164" i="1" l="1"/>
  <c r="D164" i="1"/>
  <c r="K164" i="1" l="1"/>
  <c r="E164" i="1"/>
  <c r="F164" i="1"/>
  <c r="O164" i="1" s="1"/>
  <c r="R164" i="1" s="1"/>
  <c r="C165" i="1" l="1"/>
  <c r="L164" i="1"/>
  <c r="J165" i="1" l="1"/>
  <c r="D165" i="1"/>
  <c r="K165" i="1" s="1"/>
  <c r="F165" i="1" l="1"/>
  <c r="O165" i="1" s="1"/>
  <c r="R165" i="1" s="1"/>
  <c r="E165" i="1"/>
  <c r="C166" i="1" l="1"/>
  <c r="L165" i="1"/>
  <c r="J166" i="1" l="1"/>
  <c r="D166" i="1"/>
  <c r="K166" i="1" l="1"/>
  <c r="F166" i="1"/>
  <c r="O166" i="1" s="1"/>
  <c r="R166" i="1" s="1"/>
  <c r="E166" i="1"/>
  <c r="C167" i="1" l="1"/>
  <c r="L166" i="1"/>
  <c r="J167" i="1" l="1"/>
  <c r="D167" i="1"/>
  <c r="K167" i="1" l="1"/>
  <c r="E167" i="1"/>
  <c r="F167" i="1"/>
  <c r="O167" i="1" s="1"/>
  <c r="R167" i="1" s="1"/>
  <c r="C168" i="1" l="1"/>
  <c r="L167" i="1"/>
  <c r="J168" i="1" l="1"/>
  <c r="D168" i="1"/>
  <c r="K168" i="1" l="1"/>
  <c r="E168" i="1"/>
  <c r="F168" i="1"/>
  <c r="O168" i="1" s="1"/>
  <c r="R168" i="1" s="1"/>
  <c r="C169" i="1" l="1"/>
  <c r="L168" i="1"/>
  <c r="J169" i="1" l="1"/>
  <c r="D169" i="1"/>
  <c r="K169" i="1" l="1"/>
  <c r="E169" i="1"/>
  <c r="F169" i="1"/>
  <c r="O169" i="1" s="1"/>
  <c r="R169" i="1" s="1"/>
  <c r="C170" i="1" l="1"/>
  <c r="L169" i="1"/>
  <c r="J170" i="1" l="1"/>
  <c r="D170" i="1"/>
  <c r="K170" i="1" l="1"/>
  <c r="E170" i="1"/>
  <c r="F170" i="1"/>
  <c r="O170" i="1" s="1"/>
  <c r="R170" i="1" s="1"/>
  <c r="C171" i="1" l="1"/>
  <c r="L170" i="1"/>
  <c r="J171" i="1" l="1"/>
  <c r="D171" i="1"/>
  <c r="K171" i="1" l="1"/>
  <c r="E171" i="1"/>
  <c r="F171" i="1"/>
  <c r="O171" i="1" s="1"/>
  <c r="R171" i="1" s="1"/>
  <c r="C172" i="1" l="1"/>
  <c r="L171" i="1"/>
  <c r="J172" i="1" l="1"/>
  <c r="D172" i="1"/>
  <c r="K172" i="1" l="1"/>
  <c r="E172" i="1"/>
  <c r="F172" i="1"/>
  <c r="O172" i="1" s="1"/>
  <c r="R172" i="1" s="1"/>
  <c r="C173" i="1" l="1"/>
  <c r="L172" i="1"/>
  <c r="J173" i="1" l="1"/>
  <c r="D173" i="1"/>
  <c r="K173" i="1" l="1"/>
  <c r="E173" i="1"/>
  <c r="F173" i="1"/>
  <c r="O173" i="1" s="1"/>
  <c r="R173" i="1" s="1"/>
  <c r="C174" i="1" l="1"/>
  <c r="L173" i="1"/>
  <c r="J174" i="1" l="1"/>
  <c r="D174" i="1"/>
  <c r="K174" i="1" l="1"/>
  <c r="E174" i="1"/>
  <c r="F174" i="1"/>
  <c r="O174" i="1" s="1"/>
  <c r="R174" i="1" s="1"/>
  <c r="C175" i="1" l="1"/>
  <c r="L174" i="1"/>
  <c r="J175" i="1" l="1"/>
  <c r="D175" i="1"/>
  <c r="K175" i="1" l="1"/>
  <c r="E175" i="1"/>
  <c r="F175" i="1"/>
  <c r="O175" i="1" s="1"/>
  <c r="R175" i="1" s="1"/>
  <c r="C176" i="1" l="1"/>
  <c r="L175" i="1"/>
  <c r="J176" i="1" l="1"/>
  <c r="D176" i="1"/>
  <c r="K176" i="1" l="1"/>
  <c r="E176" i="1"/>
  <c r="F176" i="1"/>
  <c r="O176" i="1" s="1"/>
  <c r="R176" i="1" s="1"/>
  <c r="C177" i="1" l="1"/>
  <c r="L176" i="1"/>
  <c r="J177" i="1" l="1"/>
  <c r="D177" i="1"/>
  <c r="K177" i="1" l="1"/>
  <c r="E177" i="1"/>
  <c r="F177" i="1"/>
  <c r="O177" i="1" s="1"/>
  <c r="R177" i="1" s="1"/>
  <c r="C178" i="1" l="1"/>
  <c r="L177" i="1"/>
  <c r="J178" i="1" l="1"/>
  <c r="D178" i="1"/>
  <c r="K178" i="1" l="1"/>
  <c r="E178" i="1"/>
  <c r="F178" i="1"/>
  <c r="O178" i="1" s="1"/>
  <c r="R178" i="1" s="1"/>
  <c r="C179" i="1" l="1"/>
  <c r="L178" i="1"/>
  <c r="J179" i="1" l="1"/>
  <c r="D179" i="1"/>
  <c r="K179" i="1" l="1"/>
  <c r="E179" i="1"/>
  <c r="F179" i="1"/>
  <c r="O179" i="1" s="1"/>
  <c r="R179" i="1" s="1"/>
  <c r="C180" i="1" l="1"/>
  <c r="L179" i="1"/>
  <c r="J180" i="1" l="1"/>
  <c r="D180" i="1"/>
  <c r="K180" i="1" l="1"/>
  <c r="E180" i="1"/>
  <c r="F180" i="1"/>
  <c r="O180" i="1" s="1"/>
  <c r="R180" i="1" s="1"/>
  <c r="C181" i="1" l="1"/>
  <c r="L180" i="1"/>
  <c r="J181" i="1" l="1"/>
  <c r="D181" i="1"/>
  <c r="K181" i="1" l="1"/>
  <c r="E181" i="1"/>
  <c r="F181" i="1"/>
  <c r="O181" i="1" s="1"/>
  <c r="R181" i="1" s="1"/>
  <c r="C182" i="1" l="1"/>
  <c r="L181" i="1"/>
  <c r="J182" i="1" l="1"/>
  <c r="D182" i="1"/>
  <c r="K182" i="1" l="1"/>
  <c r="E182" i="1"/>
  <c r="F182" i="1"/>
  <c r="O182" i="1" s="1"/>
  <c r="R182" i="1" s="1"/>
  <c r="C183" i="1" l="1"/>
  <c r="L182" i="1"/>
  <c r="J183" i="1" l="1"/>
  <c r="D183" i="1"/>
  <c r="K183" i="1" l="1"/>
  <c r="E183" i="1"/>
  <c r="F183" i="1"/>
  <c r="O183" i="1" s="1"/>
  <c r="R183" i="1" s="1"/>
  <c r="C184" i="1" l="1"/>
  <c r="L183" i="1"/>
  <c r="J184" i="1" l="1"/>
  <c r="D184" i="1"/>
  <c r="K184" i="1" s="1"/>
  <c r="E184" i="1" l="1"/>
  <c r="F184" i="1"/>
  <c r="O184" i="1" s="1"/>
  <c r="R184" i="1" s="1"/>
  <c r="L184" i="1" l="1"/>
  <c r="C185" i="1"/>
  <c r="D185" i="1" s="1"/>
  <c r="J185" i="1" l="1"/>
  <c r="K185" i="1"/>
  <c r="E185" i="1"/>
  <c r="F185" i="1"/>
  <c r="O185" i="1" s="1"/>
  <c r="R185" i="1" s="1"/>
  <c r="C186" i="1" l="1"/>
  <c r="L185" i="1"/>
  <c r="J186" i="1" l="1"/>
  <c r="D186" i="1"/>
  <c r="K186" i="1" l="1"/>
  <c r="E186" i="1"/>
  <c r="F186" i="1"/>
  <c r="O186" i="1" s="1"/>
  <c r="R186" i="1" s="1"/>
  <c r="C187" i="1" l="1"/>
  <c r="L186" i="1"/>
  <c r="J187" i="1" l="1"/>
  <c r="D187" i="1"/>
  <c r="K187" i="1" s="1"/>
  <c r="E187" i="1" l="1"/>
  <c r="F187" i="1"/>
  <c r="O187" i="1" s="1"/>
  <c r="R187" i="1" s="1"/>
  <c r="C188" i="1" l="1"/>
  <c r="D188" i="1" s="1"/>
  <c r="L187" i="1"/>
  <c r="J188" i="1" l="1"/>
  <c r="K188" i="1"/>
  <c r="E188" i="1"/>
  <c r="F188" i="1"/>
  <c r="O188" i="1" s="1"/>
  <c r="R188" i="1" s="1"/>
  <c r="C189" i="1" l="1"/>
  <c r="L188" i="1"/>
  <c r="J189" i="1" l="1"/>
  <c r="D189" i="1"/>
  <c r="K189" i="1" s="1"/>
  <c r="E189" i="1" l="1"/>
  <c r="F189" i="1"/>
  <c r="O189" i="1" s="1"/>
  <c r="R189" i="1" s="1"/>
  <c r="L189" i="1" l="1"/>
  <c r="C190" i="1"/>
  <c r="J190" i="1" s="1"/>
  <c r="D190" i="1" l="1"/>
  <c r="K190" i="1" s="1"/>
  <c r="F190" i="1" l="1"/>
  <c r="O190" i="1" s="1"/>
  <c r="E190" i="1"/>
  <c r="C191" i="1" l="1"/>
  <c r="J191" i="1" s="1"/>
  <c r="R190" i="1"/>
  <c r="L190" i="1"/>
  <c r="D191" i="1" l="1"/>
  <c r="K191" i="1" s="1"/>
  <c r="E191" i="1" l="1"/>
  <c r="F191" i="1"/>
  <c r="O191" i="1" s="1"/>
  <c r="R191" i="1" s="1"/>
  <c r="L191" i="1" l="1"/>
  <c r="C192" i="1"/>
  <c r="J192" i="1" s="1"/>
  <c r="D192" i="1" l="1"/>
  <c r="K192" i="1" s="1"/>
  <c r="E192" i="1" l="1"/>
  <c r="F192" i="1"/>
  <c r="O192" i="1" s="1"/>
  <c r="R192" i="1" s="1"/>
  <c r="L192" i="1" l="1"/>
  <c r="C193" i="1"/>
  <c r="J193" i="1" s="1"/>
  <c r="D193" i="1" l="1"/>
  <c r="K193" i="1" s="1"/>
  <c r="E193" i="1" l="1"/>
  <c r="F193" i="1"/>
  <c r="O193" i="1" s="1"/>
  <c r="R193" i="1" s="1"/>
  <c r="L193" i="1" l="1"/>
  <c r="C194" i="1"/>
  <c r="J194" i="1" s="1"/>
  <c r="D194" i="1" l="1"/>
  <c r="K194" i="1" s="1"/>
  <c r="E194" i="1" l="1"/>
  <c r="F194" i="1"/>
  <c r="O194" i="1" s="1"/>
  <c r="R194" i="1" s="1"/>
  <c r="L194" i="1" l="1"/>
  <c r="C195" i="1"/>
  <c r="J195" i="1" s="1"/>
  <c r="D195" i="1" l="1"/>
  <c r="K195" i="1" s="1"/>
  <c r="E195" i="1" l="1"/>
  <c r="F195" i="1"/>
  <c r="O195" i="1" s="1"/>
  <c r="R195" i="1" s="1"/>
  <c r="L195" i="1" l="1"/>
  <c r="C196" i="1"/>
  <c r="J196" i="1" s="1"/>
  <c r="D196" i="1" l="1"/>
  <c r="K196" i="1" s="1"/>
  <c r="F196" i="1" l="1"/>
  <c r="O196" i="1" s="1"/>
  <c r="R196" i="1" s="1"/>
  <c r="E196" i="1"/>
  <c r="C197" i="1" l="1"/>
  <c r="D197" i="1" s="1"/>
  <c r="L196" i="1"/>
  <c r="J197" i="1" l="1"/>
  <c r="K197" i="1"/>
  <c r="E197" i="1"/>
  <c r="F197" i="1"/>
  <c r="O197" i="1" s="1"/>
  <c r="R197" i="1" s="1"/>
  <c r="C198" i="1" l="1"/>
  <c r="L197" i="1"/>
  <c r="D198" i="1" l="1"/>
  <c r="J198" i="1"/>
  <c r="K198" i="1" l="1"/>
  <c r="E198" i="1"/>
  <c r="F198" i="1"/>
  <c r="O198" i="1" s="1"/>
  <c r="R198" i="1" s="1"/>
  <c r="C199" i="1" l="1"/>
  <c r="L198" i="1"/>
  <c r="J199" i="1" l="1"/>
  <c r="D199" i="1"/>
  <c r="K199" i="1" s="1"/>
  <c r="E199" i="1" l="1"/>
  <c r="F199" i="1"/>
  <c r="O199" i="1" s="1"/>
  <c r="R199" i="1" s="1"/>
  <c r="L199" i="1" l="1"/>
  <c r="C200" i="1"/>
  <c r="J200" i="1" s="1"/>
  <c r="D200" i="1" l="1"/>
  <c r="K200" i="1" s="1"/>
  <c r="F200" i="1" l="1"/>
  <c r="O200" i="1" s="1"/>
  <c r="R200" i="1" s="1"/>
  <c r="E200" i="1"/>
  <c r="L200" i="1" l="1"/>
  <c r="C201" i="1"/>
  <c r="D201" i="1" s="1"/>
  <c r="K201" i="1" s="1"/>
  <c r="J201" i="1" l="1"/>
  <c r="E201" i="1"/>
  <c r="F201" i="1"/>
  <c r="O201" i="1" s="1"/>
  <c r="R201" i="1" s="1"/>
  <c r="C202" i="1" l="1"/>
  <c r="D202" i="1" s="1"/>
  <c r="L201" i="1"/>
  <c r="J202" i="1" l="1"/>
  <c r="K202" i="1"/>
  <c r="E202" i="1"/>
  <c r="F202" i="1"/>
  <c r="O202" i="1" s="1"/>
  <c r="R202" i="1" s="1"/>
  <c r="C203" i="1" l="1"/>
  <c r="D203" i="1" s="1"/>
  <c r="K203" i="1" s="1"/>
  <c r="L202" i="1"/>
  <c r="J203" i="1" l="1"/>
  <c r="F203" i="1"/>
  <c r="O203" i="1" s="1"/>
  <c r="R203" i="1" s="1"/>
  <c r="E203" i="1"/>
  <c r="C204" i="1" l="1"/>
  <c r="L203" i="1"/>
  <c r="J204" i="1" l="1"/>
  <c r="D204" i="1"/>
  <c r="K204" i="1" l="1"/>
  <c r="F204" i="1"/>
  <c r="O204" i="1" s="1"/>
  <c r="R204" i="1" s="1"/>
  <c r="E204" i="1"/>
  <c r="C205" i="1" l="1"/>
  <c r="L204" i="1"/>
  <c r="J205" i="1" l="1"/>
  <c r="D205" i="1"/>
  <c r="K205" i="1" s="1"/>
  <c r="F205" i="1" l="1"/>
  <c r="O205" i="1" s="1"/>
  <c r="R205" i="1" s="1"/>
  <c r="E205" i="1"/>
  <c r="C206" i="1" l="1"/>
  <c r="L205" i="1"/>
  <c r="J206" i="1" l="1"/>
  <c r="D206" i="1"/>
  <c r="K206" i="1" s="1"/>
  <c r="F206" i="1" l="1"/>
  <c r="O206" i="1" s="1"/>
  <c r="R206" i="1" s="1"/>
  <c r="E206" i="1"/>
  <c r="C207" i="1" l="1"/>
  <c r="L206" i="1"/>
  <c r="J207" i="1" l="1"/>
  <c r="D207" i="1"/>
  <c r="K207" i="1" l="1"/>
  <c r="F207" i="1"/>
  <c r="O207" i="1" s="1"/>
  <c r="R207" i="1" s="1"/>
  <c r="E207" i="1"/>
  <c r="C208" i="1" l="1"/>
  <c r="L207" i="1"/>
  <c r="J208" i="1" l="1"/>
  <c r="D208" i="1"/>
  <c r="K208" i="1" l="1"/>
  <c r="E208" i="1"/>
  <c r="F208" i="1"/>
  <c r="O208" i="1" s="1"/>
  <c r="R208" i="1" s="1"/>
  <c r="C209" i="1" l="1"/>
  <c r="L208" i="1"/>
  <c r="J209" i="1" l="1"/>
  <c r="D209" i="1"/>
  <c r="K209" i="1" l="1"/>
  <c r="E209" i="1"/>
  <c r="F209" i="1"/>
  <c r="O209" i="1" s="1"/>
  <c r="R209" i="1" s="1"/>
  <c r="C210" i="1" l="1"/>
  <c r="L209" i="1"/>
  <c r="J210" i="1" l="1"/>
  <c r="D210" i="1"/>
  <c r="K210" i="1" l="1"/>
  <c r="E210" i="1"/>
  <c r="F210" i="1"/>
  <c r="O210" i="1" s="1"/>
  <c r="R210" i="1" s="1"/>
  <c r="C211" i="1" l="1"/>
  <c r="L210" i="1"/>
  <c r="J211" i="1" l="1"/>
  <c r="D211" i="1"/>
  <c r="K211" i="1" s="1"/>
  <c r="E211" i="1" l="1"/>
  <c r="F211" i="1"/>
  <c r="O211" i="1" s="1"/>
  <c r="R211" i="1" s="1"/>
  <c r="C212" i="1" l="1"/>
  <c r="D212" i="1" s="1"/>
  <c r="L211" i="1"/>
  <c r="J212" i="1" l="1"/>
  <c r="K212" i="1"/>
  <c r="E212" i="1"/>
  <c r="F212" i="1"/>
  <c r="O212" i="1" s="1"/>
  <c r="R212" i="1" s="1"/>
  <c r="C213" i="1" l="1"/>
  <c r="L212" i="1"/>
  <c r="J213" i="1" l="1"/>
  <c r="D213" i="1"/>
  <c r="K213" i="1" s="1"/>
  <c r="E213" i="1" l="1"/>
  <c r="F213" i="1"/>
  <c r="O213" i="1" s="1"/>
  <c r="R213" i="1" s="1"/>
  <c r="L213" i="1" l="1"/>
  <c r="C214" i="1"/>
  <c r="D214" i="1" l="1"/>
  <c r="K214" i="1" s="1"/>
  <c r="J214" i="1"/>
  <c r="F214" i="1" l="1"/>
  <c r="O214" i="1" s="1"/>
  <c r="R214" i="1" s="1"/>
  <c r="E214" i="1"/>
  <c r="L214" i="1" l="1"/>
  <c r="C215" i="1"/>
  <c r="J215" i="1" s="1"/>
  <c r="D215" i="1" l="1"/>
  <c r="K215" i="1" s="1"/>
  <c r="E215" i="1" l="1"/>
  <c r="F215" i="1"/>
  <c r="O215" i="1" s="1"/>
  <c r="R215" i="1" s="1"/>
  <c r="L215" i="1" l="1"/>
  <c r="C216" i="1"/>
  <c r="D216" i="1" s="1"/>
  <c r="J216" i="1" l="1"/>
  <c r="F216" i="1"/>
  <c r="O216" i="1" s="1"/>
  <c r="R216" i="1" s="1"/>
  <c r="E216" i="1"/>
  <c r="K216" i="1"/>
  <c r="C217" i="1" l="1"/>
  <c r="L216" i="1"/>
  <c r="J217" i="1" l="1"/>
  <c r="D217" i="1"/>
  <c r="K217" i="1" l="1"/>
  <c r="F217" i="1"/>
  <c r="O217" i="1" s="1"/>
  <c r="R217" i="1" s="1"/>
  <c r="E217" i="1"/>
  <c r="C218" i="1" l="1"/>
  <c r="L217" i="1"/>
  <c r="J218" i="1" l="1"/>
  <c r="D218" i="1"/>
  <c r="K218" i="1" l="1"/>
  <c r="E218" i="1"/>
  <c r="F218" i="1"/>
  <c r="O218" i="1" s="1"/>
  <c r="R218" i="1" s="1"/>
  <c r="C219" i="1" l="1"/>
  <c r="L218" i="1"/>
  <c r="J219" i="1" l="1"/>
  <c r="D219" i="1"/>
  <c r="K219" i="1" l="1"/>
  <c r="F219" i="1"/>
  <c r="O219" i="1" s="1"/>
  <c r="R219" i="1" s="1"/>
  <c r="E219" i="1"/>
  <c r="C220" i="1" l="1"/>
  <c r="L219" i="1"/>
  <c r="J220" i="1" l="1"/>
  <c r="D220" i="1"/>
  <c r="K220" i="1" l="1"/>
  <c r="E220" i="1"/>
  <c r="F220" i="1"/>
  <c r="O220" i="1" s="1"/>
  <c r="R220" i="1" s="1"/>
  <c r="C221" i="1" l="1"/>
  <c r="L220" i="1"/>
  <c r="J221" i="1" l="1"/>
  <c r="D221" i="1"/>
  <c r="K221" i="1" l="1"/>
  <c r="F221" i="1"/>
  <c r="O221" i="1" s="1"/>
  <c r="R221" i="1" s="1"/>
  <c r="E221" i="1"/>
  <c r="C222" i="1" l="1"/>
  <c r="L221" i="1"/>
  <c r="J222" i="1" l="1"/>
  <c r="D222" i="1"/>
  <c r="K222" i="1" l="1"/>
  <c r="E222" i="1"/>
  <c r="F222" i="1"/>
  <c r="O222" i="1" s="1"/>
  <c r="R222" i="1" s="1"/>
  <c r="C223" i="1" l="1"/>
  <c r="L222" i="1"/>
  <c r="J223" i="1" l="1"/>
  <c r="D223" i="1"/>
  <c r="K223" i="1" l="1"/>
  <c r="F223" i="1"/>
  <c r="O223" i="1" s="1"/>
  <c r="R223" i="1" s="1"/>
  <c r="E223" i="1"/>
  <c r="C224" i="1" l="1"/>
  <c r="L223" i="1"/>
  <c r="J224" i="1" l="1"/>
  <c r="D224" i="1"/>
  <c r="K224" i="1" l="1"/>
  <c r="E224" i="1"/>
  <c r="F224" i="1"/>
  <c r="O224" i="1" s="1"/>
  <c r="R224" i="1" s="1"/>
  <c r="C225" i="1" l="1"/>
  <c r="L224" i="1"/>
  <c r="J225" i="1" l="1"/>
  <c r="D225" i="1"/>
  <c r="K225" i="1" l="1"/>
  <c r="F225" i="1"/>
  <c r="O225" i="1" s="1"/>
  <c r="R225" i="1" s="1"/>
  <c r="E225" i="1"/>
  <c r="C226" i="1" l="1"/>
  <c r="L225" i="1"/>
  <c r="J226" i="1" l="1"/>
  <c r="D226" i="1"/>
  <c r="K226" i="1" l="1"/>
  <c r="E226" i="1"/>
  <c r="F226" i="1"/>
  <c r="O226" i="1" s="1"/>
  <c r="R226" i="1" s="1"/>
  <c r="C227" i="1" l="1"/>
  <c r="L226" i="1"/>
  <c r="D227" i="1" l="1"/>
  <c r="J227" i="1"/>
  <c r="K227" i="1" l="1"/>
  <c r="F227" i="1"/>
  <c r="O227" i="1" s="1"/>
  <c r="R227" i="1" s="1"/>
  <c r="E227" i="1"/>
  <c r="C228" i="1" l="1"/>
  <c r="L227" i="1"/>
  <c r="J228" i="1" l="1"/>
  <c r="D228" i="1"/>
  <c r="K228" i="1" l="1"/>
  <c r="E228" i="1"/>
  <c r="F228" i="1"/>
  <c r="O228" i="1" s="1"/>
  <c r="R228" i="1" s="1"/>
  <c r="C229" i="1" l="1"/>
  <c r="L228" i="1"/>
  <c r="J229" i="1" l="1"/>
  <c r="D229" i="1"/>
  <c r="K229" i="1" l="1"/>
  <c r="F229" i="1"/>
  <c r="O229" i="1" s="1"/>
  <c r="R229" i="1" s="1"/>
  <c r="E229" i="1"/>
  <c r="C230" i="1" l="1"/>
  <c r="L229" i="1"/>
  <c r="J230" i="1" l="1"/>
  <c r="D230" i="1"/>
  <c r="K230" i="1" l="1"/>
  <c r="E230" i="1"/>
  <c r="F230" i="1"/>
  <c r="O230" i="1" s="1"/>
  <c r="R230" i="1" s="1"/>
  <c r="C231" i="1" l="1"/>
  <c r="L230" i="1"/>
  <c r="D231" i="1" l="1"/>
  <c r="J231" i="1"/>
  <c r="K231" i="1" l="1"/>
  <c r="F231" i="1"/>
  <c r="O231" i="1" s="1"/>
  <c r="R231" i="1" s="1"/>
  <c r="E231" i="1"/>
  <c r="C232" i="1" l="1"/>
  <c r="L231" i="1"/>
  <c r="J232" i="1" l="1"/>
  <c r="D232" i="1"/>
  <c r="K232" i="1" l="1"/>
  <c r="E232" i="1"/>
  <c r="F232" i="1"/>
  <c r="O232" i="1" s="1"/>
  <c r="R232" i="1" s="1"/>
  <c r="C233" i="1" l="1"/>
  <c r="L232" i="1"/>
  <c r="J233" i="1" l="1"/>
  <c r="D233" i="1"/>
  <c r="K233" i="1" l="1"/>
  <c r="F233" i="1"/>
  <c r="O233" i="1" s="1"/>
  <c r="R233" i="1" s="1"/>
  <c r="E233" i="1"/>
  <c r="C234" i="1" l="1"/>
  <c r="L233" i="1"/>
  <c r="J234" i="1" l="1"/>
  <c r="D234" i="1"/>
  <c r="K234" i="1" l="1"/>
  <c r="E234" i="1"/>
  <c r="F234" i="1"/>
  <c r="O234" i="1" s="1"/>
  <c r="R234" i="1" s="1"/>
  <c r="C235" i="1" l="1"/>
  <c r="L234" i="1"/>
  <c r="J235" i="1" l="1"/>
  <c r="D235" i="1"/>
  <c r="K235" i="1" l="1"/>
  <c r="F235" i="1"/>
  <c r="O235" i="1" s="1"/>
  <c r="R235" i="1" s="1"/>
  <c r="E235" i="1"/>
  <c r="C236" i="1" l="1"/>
  <c r="L235" i="1"/>
  <c r="J236" i="1" l="1"/>
  <c r="D236" i="1"/>
  <c r="K236" i="1" l="1"/>
  <c r="E236" i="1"/>
  <c r="F236" i="1"/>
  <c r="O236" i="1" s="1"/>
  <c r="R236" i="1" s="1"/>
  <c r="C237" i="1" l="1"/>
  <c r="L236" i="1"/>
  <c r="J237" i="1" l="1"/>
  <c r="D237" i="1"/>
  <c r="K237" i="1" l="1"/>
  <c r="F237" i="1"/>
  <c r="O237" i="1" s="1"/>
  <c r="R237" i="1" s="1"/>
  <c r="E237" i="1"/>
  <c r="C238" i="1" l="1"/>
  <c r="L237" i="1"/>
  <c r="J238" i="1" l="1"/>
  <c r="D238" i="1"/>
  <c r="K238" i="1" l="1"/>
  <c r="E238" i="1"/>
  <c r="F238" i="1"/>
  <c r="O238" i="1" s="1"/>
  <c r="R238" i="1" s="1"/>
  <c r="C239" i="1" l="1"/>
  <c r="L238" i="1"/>
  <c r="J239" i="1" l="1"/>
  <c r="D239" i="1"/>
  <c r="K239" i="1" l="1"/>
  <c r="F239" i="1"/>
  <c r="O239" i="1" s="1"/>
  <c r="R239" i="1" s="1"/>
  <c r="E239" i="1"/>
  <c r="C240" i="1" l="1"/>
  <c r="L239" i="1"/>
  <c r="J240" i="1" l="1"/>
  <c r="D240" i="1"/>
  <c r="K240" i="1" l="1"/>
  <c r="E240" i="1"/>
  <c r="F240" i="1"/>
  <c r="O240" i="1" s="1"/>
  <c r="R240" i="1" s="1"/>
  <c r="C241" i="1" l="1"/>
  <c r="L240" i="1"/>
  <c r="J241" i="1" l="1"/>
  <c r="D241" i="1"/>
  <c r="K241" i="1" l="1"/>
  <c r="F241" i="1"/>
  <c r="O241" i="1" s="1"/>
  <c r="R241" i="1" s="1"/>
  <c r="E241" i="1"/>
  <c r="C242" i="1" l="1"/>
  <c r="L241" i="1"/>
  <c r="J242" i="1" l="1"/>
  <c r="D242" i="1"/>
  <c r="K242" i="1" l="1"/>
  <c r="E242" i="1"/>
  <c r="F242" i="1"/>
  <c r="O242" i="1" s="1"/>
  <c r="R242" i="1" s="1"/>
  <c r="C243" i="1" l="1"/>
  <c r="L242" i="1"/>
  <c r="J243" i="1" l="1"/>
  <c r="D243" i="1"/>
  <c r="K243" i="1" l="1"/>
  <c r="F243" i="1"/>
  <c r="O243" i="1" s="1"/>
  <c r="R243" i="1" s="1"/>
  <c r="E243" i="1"/>
  <c r="C244" i="1" l="1"/>
  <c r="L243" i="1"/>
  <c r="J244" i="1" l="1"/>
  <c r="D244" i="1"/>
  <c r="K244" i="1" l="1"/>
  <c r="E244" i="1"/>
  <c r="F244" i="1"/>
  <c r="O244" i="1" s="1"/>
  <c r="R244" i="1" s="1"/>
  <c r="C245" i="1" l="1"/>
  <c r="L244" i="1"/>
  <c r="J245" i="1" l="1"/>
  <c r="D245" i="1"/>
  <c r="K245" i="1" l="1"/>
  <c r="F245" i="1"/>
  <c r="O245" i="1" s="1"/>
  <c r="R245" i="1" s="1"/>
  <c r="E245" i="1"/>
  <c r="C246" i="1" l="1"/>
  <c r="L245" i="1"/>
  <c r="J246" i="1" l="1"/>
  <c r="D246" i="1"/>
  <c r="K246" i="1" l="1"/>
  <c r="E246" i="1"/>
  <c r="F246" i="1"/>
  <c r="O246" i="1" s="1"/>
  <c r="R246" i="1" s="1"/>
  <c r="C247" i="1" l="1"/>
  <c r="L246" i="1"/>
  <c r="J247" i="1" l="1"/>
  <c r="D247" i="1"/>
  <c r="K247" i="1" l="1"/>
  <c r="F247" i="1"/>
  <c r="O247" i="1" s="1"/>
  <c r="R247" i="1" s="1"/>
  <c r="E247" i="1"/>
  <c r="C248" i="1" l="1"/>
  <c r="L247" i="1"/>
  <c r="J248" i="1" l="1"/>
  <c r="D248" i="1"/>
  <c r="K248" i="1" s="1"/>
  <c r="E248" i="1" l="1"/>
  <c r="F248" i="1"/>
  <c r="O248" i="1" s="1"/>
  <c r="R248" i="1" s="1"/>
  <c r="L248" i="1" l="1"/>
  <c r="C249" i="1"/>
  <c r="J249" i="1" s="1"/>
  <c r="D249" i="1" l="1"/>
  <c r="F249" i="1" s="1"/>
  <c r="O249" i="1" s="1"/>
  <c r="R249" i="1" s="1"/>
  <c r="K249" i="1" l="1"/>
  <c r="E249" i="1"/>
  <c r="C250" i="1"/>
  <c r="L249" i="1" l="1"/>
  <c r="J250" i="1"/>
  <c r="D250" i="1"/>
  <c r="K250" i="1" l="1"/>
  <c r="E250" i="1"/>
  <c r="F250" i="1"/>
  <c r="O250" i="1" s="1"/>
  <c r="R250" i="1" s="1"/>
  <c r="C251" i="1" l="1"/>
  <c r="L250" i="1"/>
  <c r="J251" i="1" l="1"/>
  <c r="D251" i="1"/>
  <c r="K251" i="1" l="1"/>
  <c r="F251" i="1"/>
  <c r="O251" i="1" s="1"/>
  <c r="R251" i="1" s="1"/>
  <c r="E251" i="1"/>
  <c r="C252" i="1" l="1"/>
  <c r="L251" i="1"/>
  <c r="J252" i="1" l="1"/>
  <c r="D252" i="1"/>
  <c r="K252" i="1" l="1"/>
  <c r="E252" i="1"/>
  <c r="F252" i="1"/>
  <c r="O252" i="1" s="1"/>
  <c r="R252" i="1" s="1"/>
  <c r="C253" i="1" l="1"/>
  <c r="L252" i="1"/>
  <c r="J253" i="1" l="1"/>
  <c r="D253" i="1"/>
  <c r="K253" i="1" l="1"/>
  <c r="F253" i="1"/>
  <c r="O253" i="1" s="1"/>
  <c r="R253" i="1" s="1"/>
  <c r="E253" i="1"/>
  <c r="C254" i="1" l="1"/>
  <c r="L253" i="1"/>
  <c r="J254" i="1" l="1"/>
  <c r="D254" i="1"/>
  <c r="K254" i="1" l="1"/>
  <c r="E254" i="1"/>
  <c r="F254" i="1"/>
  <c r="O254" i="1" s="1"/>
  <c r="R254" i="1" s="1"/>
  <c r="C255" i="1" l="1"/>
  <c r="L254" i="1"/>
  <c r="J255" i="1" l="1"/>
  <c r="D255" i="1"/>
  <c r="K255" i="1" l="1"/>
  <c r="F255" i="1"/>
  <c r="O255" i="1" s="1"/>
  <c r="R255" i="1" s="1"/>
  <c r="E255" i="1"/>
  <c r="C256" i="1" l="1"/>
  <c r="L255" i="1"/>
  <c r="J256" i="1" l="1"/>
  <c r="D256" i="1"/>
  <c r="K256" i="1" l="1"/>
  <c r="E256" i="1"/>
  <c r="F256" i="1"/>
  <c r="O256" i="1" s="1"/>
  <c r="R256" i="1" s="1"/>
  <c r="C257" i="1" l="1"/>
  <c r="L256" i="1"/>
  <c r="J257" i="1" l="1"/>
  <c r="D257" i="1"/>
  <c r="K257" i="1" l="1"/>
  <c r="F257" i="1"/>
  <c r="O257" i="1" s="1"/>
  <c r="R257" i="1" s="1"/>
  <c r="E257" i="1"/>
  <c r="C258" i="1" l="1"/>
  <c r="L257" i="1"/>
  <c r="D258" i="1" l="1"/>
  <c r="J258" i="1"/>
  <c r="K258" i="1" l="1"/>
  <c r="E258" i="1"/>
  <c r="F258" i="1"/>
  <c r="O258" i="1" s="1"/>
  <c r="R258" i="1" s="1"/>
  <c r="C259" i="1" l="1"/>
  <c r="L258" i="1"/>
  <c r="J259" i="1" l="1"/>
  <c r="D259" i="1"/>
  <c r="K259" i="1" l="1"/>
  <c r="F259" i="1"/>
  <c r="O259" i="1" s="1"/>
  <c r="R259" i="1" s="1"/>
  <c r="E259" i="1"/>
  <c r="C260" i="1" l="1"/>
  <c r="L259" i="1"/>
  <c r="J260" i="1" l="1"/>
  <c r="D260" i="1"/>
  <c r="K260" i="1" l="1"/>
  <c r="E260" i="1"/>
  <c r="F260" i="1"/>
  <c r="O260" i="1" s="1"/>
  <c r="R260" i="1" s="1"/>
  <c r="C261" i="1" l="1"/>
  <c r="L260" i="1"/>
  <c r="J261" i="1" l="1"/>
  <c r="D261" i="1"/>
  <c r="K261" i="1" l="1"/>
  <c r="F261" i="1"/>
  <c r="O261" i="1" s="1"/>
  <c r="R261" i="1" s="1"/>
  <c r="E261" i="1"/>
  <c r="C262" i="1" l="1"/>
  <c r="L261" i="1"/>
  <c r="J262" i="1" l="1"/>
  <c r="D262" i="1"/>
  <c r="K262" i="1" l="1"/>
  <c r="E262" i="1"/>
  <c r="F262" i="1"/>
  <c r="O262" i="1" s="1"/>
  <c r="R262" i="1" s="1"/>
  <c r="C263" i="1" l="1"/>
  <c r="L262" i="1"/>
  <c r="J263" i="1" l="1"/>
  <c r="D263" i="1"/>
  <c r="K263" i="1" l="1"/>
  <c r="F263" i="1"/>
  <c r="O263" i="1" s="1"/>
  <c r="R263" i="1" s="1"/>
  <c r="E263" i="1"/>
  <c r="C264" i="1" l="1"/>
  <c r="L263" i="1"/>
  <c r="J264" i="1" l="1"/>
  <c r="D264" i="1"/>
  <c r="K264" i="1" l="1"/>
  <c r="E264" i="1"/>
  <c r="F264" i="1"/>
  <c r="O264" i="1" s="1"/>
  <c r="R264" i="1" s="1"/>
  <c r="C265" i="1" l="1"/>
  <c r="L264" i="1"/>
  <c r="J265" i="1" l="1"/>
  <c r="D265" i="1"/>
  <c r="K265" i="1" l="1"/>
  <c r="F265" i="1"/>
  <c r="O265" i="1" s="1"/>
  <c r="R265" i="1" s="1"/>
  <c r="E265" i="1"/>
  <c r="C266" i="1" l="1"/>
  <c r="L265" i="1"/>
  <c r="J266" i="1" l="1"/>
  <c r="D266" i="1"/>
  <c r="K266" i="1" l="1"/>
  <c r="E266" i="1"/>
  <c r="F266" i="1"/>
  <c r="O266" i="1" s="1"/>
  <c r="R266" i="1" s="1"/>
  <c r="C267" i="1" l="1"/>
  <c r="L266" i="1"/>
  <c r="J267" i="1" l="1"/>
  <c r="D267" i="1"/>
  <c r="K267" i="1" l="1"/>
  <c r="F267" i="1"/>
  <c r="O267" i="1" s="1"/>
  <c r="R267" i="1" s="1"/>
  <c r="E267" i="1"/>
  <c r="C268" i="1" l="1"/>
  <c r="L267" i="1"/>
  <c r="J268" i="1" l="1"/>
  <c r="D268" i="1"/>
  <c r="K268" i="1" l="1"/>
  <c r="E268" i="1"/>
  <c r="F268" i="1"/>
  <c r="O268" i="1" s="1"/>
  <c r="R268" i="1" s="1"/>
  <c r="C269" i="1" l="1"/>
  <c r="L268" i="1"/>
  <c r="D269" i="1" l="1"/>
  <c r="J269" i="1"/>
  <c r="K269" i="1" l="1"/>
  <c r="F269" i="1"/>
  <c r="O269" i="1" s="1"/>
  <c r="R269" i="1" s="1"/>
  <c r="E269" i="1"/>
  <c r="C270" i="1" l="1"/>
  <c r="L269" i="1"/>
  <c r="J270" i="1" l="1"/>
  <c r="D270" i="1"/>
  <c r="K270" i="1" l="1"/>
  <c r="E270" i="1"/>
  <c r="F270" i="1"/>
  <c r="O270" i="1" s="1"/>
  <c r="R270" i="1" s="1"/>
  <c r="C271" i="1" l="1"/>
  <c r="L270" i="1"/>
  <c r="J271" i="1" l="1"/>
  <c r="D271" i="1"/>
  <c r="K271" i="1" l="1"/>
  <c r="F271" i="1"/>
  <c r="O271" i="1" s="1"/>
  <c r="R271" i="1" s="1"/>
  <c r="E271" i="1"/>
  <c r="C272" i="1" l="1"/>
  <c r="L271" i="1"/>
  <c r="D272" i="1" l="1"/>
  <c r="J272" i="1"/>
  <c r="K272" i="1" l="1"/>
  <c r="E272" i="1"/>
  <c r="F272" i="1"/>
  <c r="O272" i="1" s="1"/>
  <c r="R272" i="1" s="1"/>
  <c r="C273" i="1" l="1"/>
  <c r="L272" i="1"/>
  <c r="J273" i="1" l="1"/>
  <c r="D273" i="1"/>
  <c r="K273" i="1" l="1"/>
  <c r="F273" i="1"/>
  <c r="O273" i="1" s="1"/>
  <c r="R273" i="1" s="1"/>
  <c r="E273" i="1"/>
  <c r="C274" i="1" l="1"/>
  <c r="L273" i="1"/>
  <c r="J274" i="1" l="1"/>
  <c r="D274" i="1"/>
  <c r="K274" i="1" l="1"/>
  <c r="E274" i="1"/>
  <c r="F274" i="1"/>
  <c r="O274" i="1" s="1"/>
  <c r="R274" i="1" s="1"/>
  <c r="C275" i="1" l="1"/>
  <c r="L274" i="1"/>
  <c r="J275" i="1" l="1"/>
  <c r="D275" i="1"/>
  <c r="K275" i="1" l="1"/>
  <c r="F275" i="1"/>
  <c r="O275" i="1" s="1"/>
  <c r="R275" i="1" s="1"/>
  <c r="E275" i="1"/>
  <c r="C276" i="1" l="1"/>
  <c r="L275" i="1"/>
  <c r="J276" i="1" l="1"/>
  <c r="D276" i="1"/>
  <c r="K276" i="1" l="1"/>
  <c r="E276" i="1"/>
  <c r="F276" i="1"/>
  <c r="O276" i="1" s="1"/>
  <c r="R276" i="1" s="1"/>
  <c r="C277" i="1" l="1"/>
  <c r="L276" i="1"/>
  <c r="J277" i="1" l="1"/>
  <c r="D277" i="1"/>
  <c r="K277" i="1" l="1"/>
  <c r="F277" i="1"/>
  <c r="O277" i="1" s="1"/>
  <c r="R277" i="1" s="1"/>
  <c r="E277" i="1"/>
  <c r="C278" i="1" l="1"/>
  <c r="L277" i="1"/>
  <c r="J278" i="1" l="1"/>
  <c r="D278" i="1"/>
  <c r="K278" i="1" l="1"/>
  <c r="E278" i="1"/>
  <c r="F278" i="1"/>
  <c r="O278" i="1" s="1"/>
  <c r="R278" i="1" s="1"/>
  <c r="C279" i="1" l="1"/>
  <c r="L278" i="1"/>
  <c r="J279" i="1" l="1"/>
  <c r="D279" i="1"/>
  <c r="K279" i="1" l="1"/>
  <c r="F279" i="1"/>
  <c r="O279" i="1" s="1"/>
  <c r="R279" i="1" s="1"/>
  <c r="E279" i="1"/>
  <c r="C280" i="1" l="1"/>
  <c r="L279" i="1"/>
  <c r="J280" i="1" l="1"/>
  <c r="D280" i="1"/>
  <c r="K280" i="1" l="1"/>
  <c r="E280" i="1"/>
  <c r="F280" i="1"/>
  <c r="O280" i="1" s="1"/>
  <c r="R280" i="1" s="1"/>
  <c r="C281" i="1" l="1"/>
  <c r="L280" i="1"/>
  <c r="D281" i="1" l="1"/>
  <c r="J281" i="1"/>
  <c r="K281" i="1" l="1"/>
  <c r="F281" i="1"/>
  <c r="O281" i="1" s="1"/>
  <c r="R281" i="1" s="1"/>
  <c r="E281" i="1"/>
  <c r="C282" i="1" l="1"/>
  <c r="L281" i="1"/>
  <c r="D282" i="1" l="1"/>
  <c r="J282" i="1"/>
  <c r="K282" i="1" l="1"/>
  <c r="E282" i="1"/>
  <c r="F282" i="1"/>
  <c r="O282" i="1" s="1"/>
  <c r="R282" i="1" s="1"/>
  <c r="C283" i="1" l="1"/>
  <c r="L282" i="1"/>
  <c r="J283" i="1" l="1"/>
  <c r="D283" i="1"/>
  <c r="K283" i="1" l="1"/>
  <c r="F283" i="1"/>
  <c r="O283" i="1" s="1"/>
  <c r="R283" i="1" s="1"/>
  <c r="E283" i="1"/>
  <c r="C284" i="1" l="1"/>
  <c r="L283" i="1"/>
  <c r="D284" i="1" l="1"/>
  <c r="J284" i="1"/>
  <c r="K284" i="1" l="1"/>
  <c r="E284" i="1"/>
  <c r="F284" i="1"/>
  <c r="O284" i="1" s="1"/>
  <c r="R284" i="1" s="1"/>
  <c r="C285" i="1" l="1"/>
  <c r="L284" i="1"/>
  <c r="J285" i="1" l="1"/>
  <c r="D285" i="1"/>
  <c r="K285" i="1" l="1"/>
  <c r="F285" i="1"/>
  <c r="O285" i="1" s="1"/>
  <c r="R285" i="1" s="1"/>
  <c r="E285" i="1"/>
  <c r="C286" i="1" l="1"/>
  <c r="L285" i="1"/>
  <c r="J286" i="1" l="1"/>
  <c r="D286" i="1"/>
  <c r="K286" i="1" l="1"/>
  <c r="E286" i="1"/>
  <c r="F286" i="1"/>
  <c r="O286" i="1" s="1"/>
  <c r="R286" i="1" s="1"/>
  <c r="C287" i="1" l="1"/>
  <c r="L286" i="1"/>
  <c r="J287" i="1" l="1"/>
  <c r="D287" i="1"/>
  <c r="K287" i="1" l="1"/>
  <c r="F287" i="1"/>
  <c r="O287" i="1" s="1"/>
  <c r="R287" i="1" s="1"/>
  <c r="E287" i="1"/>
  <c r="C288" i="1" l="1"/>
  <c r="L287" i="1"/>
  <c r="J288" i="1" l="1"/>
  <c r="D288" i="1"/>
  <c r="K288" i="1" s="1"/>
  <c r="E288" i="1" l="1"/>
  <c r="F288" i="1"/>
  <c r="O288" i="1" s="1"/>
  <c r="R288" i="1" s="1"/>
  <c r="L288" i="1" l="1"/>
  <c r="C289" i="1"/>
  <c r="D289" i="1" s="1"/>
  <c r="J289" i="1" l="1"/>
  <c r="K289" i="1"/>
  <c r="F289" i="1"/>
  <c r="O289" i="1" s="1"/>
  <c r="R289" i="1" s="1"/>
  <c r="E289" i="1"/>
  <c r="C290" i="1" l="1"/>
  <c r="L289" i="1"/>
  <c r="D290" i="1" l="1"/>
  <c r="J290" i="1"/>
  <c r="K290" i="1" l="1"/>
  <c r="E290" i="1"/>
  <c r="F290" i="1"/>
  <c r="O290" i="1" s="1"/>
  <c r="R290" i="1" s="1"/>
  <c r="C291" i="1" l="1"/>
  <c r="L290" i="1"/>
  <c r="J291" i="1" l="1"/>
  <c r="D291" i="1"/>
  <c r="K291" i="1" l="1"/>
  <c r="F291" i="1"/>
  <c r="O291" i="1" s="1"/>
  <c r="R291" i="1" s="1"/>
  <c r="E291" i="1"/>
  <c r="C292" i="1" l="1"/>
  <c r="L291" i="1"/>
  <c r="J292" i="1" l="1"/>
  <c r="D292" i="1"/>
  <c r="K292" i="1" l="1"/>
  <c r="E292" i="1"/>
  <c r="F292" i="1"/>
  <c r="O292" i="1" s="1"/>
  <c r="R292" i="1" s="1"/>
  <c r="C293" i="1" l="1"/>
  <c r="L292" i="1"/>
  <c r="J293" i="1" l="1"/>
  <c r="D293" i="1"/>
  <c r="K293" i="1" l="1"/>
  <c r="F293" i="1"/>
  <c r="O293" i="1" s="1"/>
  <c r="R293" i="1" s="1"/>
  <c r="E293" i="1"/>
  <c r="C294" i="1" l="1"/>
  <c r="L293" i="1"/>
  <c r="J294" i="1" l="1"/>
  <c r="D294" i="1"/>
  <c r="K294" i="1" l="1"/>
  <c r="E294" i="1"/>
  <c r="F294" i="1"/>
  <c r="O294" i="1" s="1"/>
  <c r="R294" i="1" s="1"/>
  <c r="C295" i="1" l="1"/>
  <c r="L294" i="1"/>
  <c r="J295" i="1" l="1"/>
  <c r="D295" i="1"/>
  <c r="K295" i="1" l="1"/>
  <c r="F295" i="1"/>
  <c r="O295" i="1" s="1"/>
  <c r="R295" i="1" s="1"/>
  <c r="E295" i="1"/>
  <c r="C296" i="1" l="1"/>
  <c r="L295" i="1"/>
  <c r="J296" i="1" l="1"/>
  <c r="D296" i="1"/>
  <c r="K296" i="1" l="1"/>
  <c r="E296" i="1"/>
  <c r="F296" i="1"/>
  <c r="O296" i="1" s="1"/>
  <c r="R296" i="1" s="1"/>
  <c r="C297" i="1" l="1"/>
  <c r="L296" i="1"/>
  <c r="J297" i="1" l="1"/>
  <c r="D297" i="1"/>
  <c r="K297" i="1" l="1"/>
  <c r="F297" i="1"/>
  <c r="O297" i="1" s="1"/>
  <c r="R297" i="1" s="1"/>
  <c r="E297" i="1"/>
  <c r="C298" i="1" l="1"/>
  <c r="L297" i="1"/>
  <c r="D298" i="1" l="1"/>
  <c r="J298" i="1"/>
  <c r="K298" i="1" l="1"/>
  <c r="E298" i="1"/>
  <c r="F298" i="1"/>
  <c r="O298" i="1" s="1"/>
  <c r="R298" i="1" s="1"/>
  <c r="C299" i="1" l="1"/>
  <c r="L298" i="1"/>
  <c r="J299" i="1" l="1"/>
  <c r="D299" i="1"/>
  <c r="K299" i="1" l="1"/>
  <c r="F299" i="1"/>
  <c r="O299" i="1" s="1"/>
  <c r="R299" i="1" s="1"/>
  <c r="E299" i="1"/>
  <c r="C300" i="1" l="1"/>
  <c r="L299" i="1"/>
  <c r="D300" i="1" l="1"/>
  <c r="K300" i="1" s="1"/>
  <c r="J300" i="1"/>
  <c r="E300" i="1" l="1"/>
  <c r="F300" i="1"/>
  <c r="O300" i="1" s="1"/>
  <c r="R300" i="1" s="1"/>
  <c r="C301" i="1" l="1"/>
  <c r="D301" i="1" s="1"/>
  <c r="L300" i="1"/>
  <c r="J301" i="1" l="1"/>
  <c r="K301" i="1"/>
  <c r="F301" i="1"/>
  <c r="O301" i="1" s="1"/>
  <c r="R301" i="1" s="1"/>
  <c r="E301" i="1"/>
  <c r="C302" i="1" l="1"/>
  <c r="L301" i="1"/>
  <c r="D302" i="1" l="1"/>
  <c r="K302" i="1" s="1"/>
  <c r="J302" i="1"/>
  <c r="E302" i="1" l="1"/>
  <c r="F302" i="1"/>
  <c r="O302" i="1" s="1"/>
  <c r="R302" i="1" s="1"/>
  <c r="L302" i="1" l="1"/>
  <c r="C303" i="1"/>
  <c r="D303" i="1" s="1"/>
  <c r="J303" i="1" l="1"/>
  <c r="K303" i="1"/>
  <c r="F303" i="1"/>
  <c r="O303" i="1" s="1"/>
  <c r="R303" i="1" s="1"/>
  <c r="E303" i="1"/>
  <c r="C304" i="1" l="1"/>
  <c r="L303" i="1"/>
  <c r="D304" i="1" l="1"/>
  <c r="J304" i="1"/>
  <c r="K304" i="1" l="1"/>
  <c r="E304" i="1"/>
  <c r="F304" i="1"/>
  <c r="O304" i="1" s="1"/>
  <c r="R304" i="1" s="1"/>
  <c r="C305" i="1" l="1"/>
  <c r="L304" i="1"/>
  <c r="J305" i="1" l="1"/>
  <c r="D305" i="1"/>
  <c r="K305" i="1" l="1"/>
  <c r="F305" i="1"/>
  <c r="O305" i="1" s="1"/>
  <c r="R305" i="1" s="1"/>
  <c r="E305" i="1"/>
  <c r="C306" i="1" l="1"/>
  <c r="L305" i="1"/>
  <c r="J306" i="1" l="1"/>
  <c r="D306" i="1"/>
  <c r="K306" i="1" l="1"/>
  <c r="E306" i="1"/>
  <c r="F306" i="1"/>
  <c r="O306" i="1" s="1"/>
  <c r="R306" i="1" s="1"/>
  <c r="C307" i="1" l="1"/>
  <c r="L306" i="1"/>
  <c r="J307" i="1" l="1"/>
  <c r="D307" i="1"/>
  <c r="K307" i="1" l="1"/>
  <c r="F307" i="1"/>
  <c r="O307" i="1" s="1"/>
  <c r="R307" i="1" s="1"/>
  <c r="E307" i="1"/>
  <c r="C308" i="1" l="1"/>
  <c r="L307" i="1"/>
  <c r="D308" i="1" l="1"/>
  <c r="J308" i="1"/>
  <c r="K308" i="1" l="1"/>
  <c r="E308" i="1"/>
  <c r="F308" i="1"/>
  <c r="O308" i="1" s="1"/>
  <c r="R308" i="1" s="1"/>
  <c r="C309" i="1" l="1"/>
  <c r="L308" i="1"/>
  <c r="J309" i="1" l="1"/>
  <c r="D309" i="1"/>
  <c r="K309" i="1" l="1"/>
  <c r="F309" i="1"/>
  <c r="O309" i="1" s="1"/>
  <c r="R309" i="1" s="1"/>
  <c r="E309" i="1"/>
  <c r="C310" i="1" l="1"/>
  <c r="L309" i="1"/>
  <c r="D310" i="1" l="1"/>
  <c r="J310" i="1"/>
  <c r="E310" i="1" l="1"/>
  <c r="F310" i="1"/>
  <c r="O310" i="1" s="1"/>
  <c r="R310" i="1" s="1"/>
  <c r="K310" i="1"/>
  <c r="C311" i="1" l="1"/>
  <c r="D311" i="1" s="1"/>
  <c r="K311" i="1" s="1"/>
  <c r="L310" i="1"/>
  <c r="J311" i="1" l="1"/>
  <c r="F311" i="1"/>
  <c r="O311" i="1" s="1"/>
  <c r="R311" i="1" s="1"/>
  <c r="E311" i="1"/>
  <c r="C312" i="1" l="1"/>
  <c r="L311" i="1"/>
  <c r="D312" i="1" l="1"/>
  <c r="J312" i="1"/>
  <c r="K312" i="1" l="1"/>
  <c r="F312" i="1"/>
  <c r="O312" i="1" s="1"/>
  <c r="R312" i="1" s="1"/>
  <c r="E312" i="1"/>
  <c r="C313" i="1" l="1"/>
  <c r="L312" i="1"/>
  <c r="J313" i="1" l="1"/>
  <c r="D313" i="1"/>
  <c r="K313" i="1" l="1"/>
  <c r="E313" i="1"/>
  <c r="F313" i="1"/>
  <c r="O313" i="1" s="1"/>
  <c r="R313" i="1" s="1"/>
  <c r="C314" i="1" l="1"/>
  <c r="L313" i="1"/>
  <c r="D314" i="1" l="1"/>
  <c r="J314" i="1"/>
  <c r="F314" i="1" l="1"/>
  <c r="O314" i="1" s="1"/>
  <c r="R314" i="1" s="1"/>
  <c r="E314" i="1"/>
  <c r="K314" i="1"/>
  <c r="C315" i="1" l="1"/>
  <c r="L314" i="1"/>
  <c r="J315" i="1" l="1"/>
  <c r="D315" i="1"/>
  <c r="K315" i="1" l="1"/>
  <c r="F315" i="1"/>
  <c r="O315" i="1" s="1"/>
  <c r="R315" i="1" s="1"/>
  <c r="E315" i="1"/>
  <c r="C316" i="1" l="1"/>
  <c r="L315" i="1"/>
  <c r="D316" i="1" l="1"/>
  <c r="K316" i="1" s="1"/>
  <c r="J316" i="1"/>
  <c r="E316" i="1" l="1"/>
  <c r="F316" i="1"/>
  <c r="O316" i="1" s="1"/>
  <c r="R316" i="1" s="1"/>
  <c r="C317" i="1" l="1"/>
  <c r="D317" i="1" s="1"/>
  <c r="L316" i="1"/>
  <c r="J317" i="1" l="1"/>
  <c r="K317" i="1"/>
  <c r="F317" i="1"/>
  <c r="O317" i="1" s="1"/>
  <c r="R317" i="1" s="1"/>
  <c r="E317" i="1"/>
  <c r="C318" i="1" l="1"/>
  <c r="L317" i="1"/>
  <c r="D318" i="1" l="1"/>
  <c r="J318" i="1"/>
  <c r="K318" i="1" l="1"/>
  <c r="E318" i="1"/>
  <c r="F318" i="1"/>
  <c r="O318" i="1" s="1"/>
  <c r="R318" i="1" s="1"/>
  <c r="C319" i="1" l="1"/>
  <c r="L318" i="1"/>
  <c r="J319" i="1" l="1"/>
  <c r="D319" i="1"/>
  <c r="K319" i="1" l="1"/>
  <c r="F319" i="1"/>
  <c r="O319" i="1" s="1"/>
  <c r="R319" i="1" s="1"/>
  <c r="E319" i="1"/>
  <c r="C320" i="1" l="1"/>
  <c r="L319" i="1"/>
  <c r="D320" i="1" l="1"/>
  <c r="K320" i="1" s="1"/>
  <c r="J320" i="1"/>
  <c r="E320" i="1" l="1"/>
  <c r="F320" i="1"/>
  <c r="O320" i="1" s="1"/>
  <c r="R320" i="1" s="1"/>
  <c r="L320" i="1" l="1"/>
  <c r="C321" i="1"/>
  <c r="J321" i="1" s="1"/>
  <c r="D321" i="1" l="1"/>
  <c r="F321" i="1" s="1"/>
  <c r="O321" i="1" s="1"/>
  <c r="R321" i="1" s="1"/>
  <c r="K321" i="1" l="1"/>
  <c r="E321" i="1"/>
  <c r="C322" i="1"/>
  <c r="L321" i="1" l="1"/>
  <c r="D322" i="1"/>
  <c r="J322" i="1"/>
  <c r="K322" i="1" l="1"/>
  <c r="E322" i="1"/>
  <c r="F322" i="1"/>
  <c r="O322" i="1" s="1"/>
  <c r="R322" i="1" s="1"/>
  <c r="C323" i="1" l="1"/>
  <c r="L322" i="1"/>
  <c r="J323" i="1" l="1"/>
  <c r="D323" i="1"/>
  <c r="K323" i="1" l="1"/>
  <c r="F323" i="1"/>
  <c r="O323" i="1" s="1"/>
  <c r="R323" i="1" s="1"/>
  <c r="E323" i="1"/>
  <c r="C324" i="1" l="1"/>
  <c r="L323" i="1"/>
  <c r="D324" i="1" l="1"/>
  <c r="J324" i="1"/>
  <c r="K324" i="1" l="1"/>
  <c r="E324" i="1"/>
  <c r="F324" i="1"/>
  <c r="O324" i="1" s="1"/>
  <c r="R324" i="1" s="1"/>
  <c r="C325" i="1" l="1"/>
  <c r="L324" i="1"/>
  <c r="J325" i="1" l="1"/>
  <c r="D325" i="1"/>
  <c r="K325" i="1" l="1"/>
  <c r="F325" i="1"/>
  <c r="O325" i="1" s="1"/>
  <c r="R325" i="1" s="1"/>
  <c r="E325" i="1"/>
  <c r="C326" i="1" l="1"/>
  <c r="L325" i="1"/>
  <c r="D326" i="1" l="1"/>
  <c r="J326" i="1"/>
  <c r="K326" i="1" l="1"/>
  <c r="E326" i="1"/>
  <c r="F326" i="1"/>
  <c r="O326" i="1" s="1"/>
  <c r="R326" i="1" s="1"/>
  <c r="C327" i="1" l="1"/>
  <c r="L326" i="1"/>
  <c r="J327" i="1" l="1"/>
  <c r="D327" i="1"/>
  <c r="K327" i="1" l="1"/>
  <c r="F327" i="1"/>
  <c r="O327" i="1" s="1"/>
  <c r="R327" i="1" s="1"/>
  <c r="E327" i="1"/>
  <c r="C328" i="1" l="1"/>
  <c r="L327" i="1"/>
  <c r="D328" i="1" l="1"/>
  <c r="J328" i="1"/>
  <c r="K328" i="1" l="1"/>
  <c r="E328" i="1"/>
  <c r="F328" i="1"/>
  <c r="O328" i="1" s="1"/>
  <c r="R328" i="1" s="1"/>
  <c r="C329" i="1" l="1"/>
  <c r="L328" i="1"/>
  <c r="J329" i="1" l="1"/>
  <c r="D329" i="1"/>
  <c r="K329" i="1" s="1"/>
  <c r="F329" i="1" l="1"/>
  <c r="O329" i="1" s="1"/>
  <c r="R329" i="1" s="1"/>
  <c r="E329" i="1"/>
  <c r="C330" i="1" l="1"/>
  <c r="L329" i="1"/>
  <c r="D330" i="1" l="1"/>
  <c r="J330" i="1"/>
  <c r="K330" i="1" l="1"/>
  <c r="F330" i="1"/>
  <c r="O330" i="1" s="1"/>
  <c r="R330" i="1" s="1"/>
  <c r="E330" i="1"/>
  <c r="C331" i="1" l="1"/>
  <c r="L330" i="1"/>
  <c r="J331" i="1" l="1"/>
  <c r="D331" i="1"/>
  <c r="K331" i="1" l="1"/>
  <c r="E331" i="1"/>
  <c r="F331" i="1"/>
  <c r="O331" i="1" s="1"/>
  <c r="R331" i="1" s="1"/>
  <c r="C332" i="1" l="1"/>
  <c r="L331" i="1"/>
  <c r="J332" i="1" l="1"/>
  <c r="D332" i="1"/>
  <c r="K332" i="1" l="1"/>
  <c r="F332" i="1"/>
  <c r="O332" i="1" s="1"/>
  <c r="R332" i="1" s="1"/>
  <c r="E332" i="1"/>
  <c r="C333" i="1" l="1"/>
  <c r="L332" i="1"/>
  <c r="J333" i="1" l="1"/>
  <c r="D333" i="1"/>
  <c r="K333" i="1" l="1"/>
  <c r="E333" i="1"/>
  <c r="F333" i="1"/>
  <c r="O333" i="1" s="1"/>
  <c r="R333" i="1" s="1"/>
  <c r="C334" i="1" l="1"/>
  <c r="L333" i="1"/>
  <c r="J334" i="1" l="1"/>
  <c r="D334" i="1"/>
  <c r="K334" i="1" l="1"/>
  <c r="F334" i="1"/>
  <c r="O334" i="1" s="1"/>
  <c r="R334" i="1" s="1"/>
  <c r="E334" i="1"/>
  <c r="C335" i="1" l="1"/>
  <c r="L334" i="1"/>
  <c r="J335" i="1" l="1"/>
  <c r="D335" i="1"/>
  <c r="K335" i="1" l="1"/>
  <c r="E335" i="1"/>
  <c r="F335" i="1"/>
  <c r="O335" i="1" s="1"/>
  <c r="R335" i="1" s="1"/>
  <c r="C336" i="1" l="1"/>
  <c r="L335" i="1"/>
  <c r="J336" i="1" l="1"/>
  <c r="D336" i="1"/>
  <c r="K336" i="1" l="1"/>
  <c r="E336" i="1"/>
  <c r="F336" i="1"/>
  <c r="O336" i="1" s="1"/>
  <c r="R336" i="1" s="1"/>
  <c r="C337" i="1" l="1"/>
  <c r="L336" i="1"/>
  <c r="J337" i="1" l="1"/>
  <c r="D337" i="1"/>
  <c r="K337" i="1" l="1"/>
  <c r="E337" i="1"/>
  <c r="F337" i="1"/>
  <c r="O337" i="1" s="1"/>
  <c r="R337" i="1" s="1"/>
  <c r="C338" i="1" l="1"/>
  <c r="L337" i="1"/>
  <c r="D338" i="1" l="1"/>
  <c r="J338" i="1"/>
  <c r="K338" i="1" l="1"/>
  <c r="E338" i="1"/>
  <c r="F338" i="1"/>
  <c r="O338" i="1" s="1"/>
  <c r="R338" i="1" s="1"/>
  <c r="C339" i="1" l="1"/>
  <c r="L338" i="1"/>
  <c r="J339" i="1" l="1"/>
  <c r="D339" i="1"/>
  <c r="K339" i="1" l="1"/>
  <c r="E339" i="1"/>
  <c r="F339" i="1"/>
  <c r="O339" i="1" s="1"/>
  <c r="R339" i="1" s="1"/>
  <c r="C340" i="1" l="1"/>
  <c r="L339" i="1"/>
  <c r="J340" i="1" l="1"/>
  <c r="D340" i="1"/>
  <c r="K340" i="1" l="1"/>
  <c r="F340" i="1"/>
  <c r="O340" i="1" s="1"/>
  <c r="R340" i="1" s="1"/>
  <c r="E340" i="1"/>
  <c r="C341" i="1" l="1"/>
  <c r="L340" i="1"/>
  <c r="J341" i="1" l="1"/>
  <c r="D341" i="1"/>
  <c r="K341" i="1" l="1"/>
  <c r="E341" i="1"/>
  <c r="F341" i="1"/>
  <c r="O341" i="1" s="1"/>
  <c r="R341" i="1" s="1"/>
  <c r="C342" i="1" l="1"/>
  <c r="L341" i="1"/>
  <c r="J342" i="1" l="1"/>
  <c r="D342" i="1"/>
  <c r="K342" i="1" l="1"/>
  <c r="F342" i="1"/>
  <c r="O342" i="1" s="1"/>
  <c r="R342" i="1" s="1"/>
  <c r="E342" i="1"/>
  <c r="C343" i="1" l="1"/>
  <c r="L342" i="1"/>
  <c r="J343" i="1" l="1"/>
  <c r="D343" i="1"/>
  <c r="K343" i="1" l="1"/>
  <c r="E343" i="1"/>
  <c r="F343" i="1"/>
  <c r="O343" i="1" s="1"/>
  <c r="R343" i="1" s="1"/>
  <c r="C344" i="1" l="1"/>
  <c r="L343" i="1"/>
  <c r="D344" i="1" l="1"/>
  <c r="J344" i="1"/>
  <c r="K344" i="1" l="1"/>
  <c r="F344" i="1"/>
  <c r="O344" i="1" s="1"/>
  <c r="R344" i="1" s="1"/>
  <c r="E344" i="1"/>
  <c r="C345" i="1" l="1"/>
  <c r="L344" i="1"/>
  <c r="J345" i="1" l="1"/>
  <c r="D345" i="1"/>
  <c r="K345" i="1" l="1"/>
  <c r="E345" i="1"/>
  <c r="F345" i="1"/>
  <c r="O345" i="1" s="1"/>
  <c r="R345" i="1" s="1"/>
  <c r="C346" i="1" l="1"/>
  <c r="L345" i="1"/>
  <c r="D346" i="1" l="1"/>
  <c r="J346" i="1"/>
  <c r="K346" i="1" l="1"/>
  <c r="F346" i="1"/>
  <c r="O346" i="1" s="1"/>
  <c r="R346" i="1" s="1"/>
  <c r="E346" i="1"/>
  <c r="C347" i="1" l="1"/>
  <c r="L346" i="1"/>
  <c r="J347" i="1" l="1"/>
  <c r="D347" i="1"/>
  <c r="K347" i="1" l="1"/>
  <c r="F347" i="1"/>
  <c r="O347" i="1" s="1"/>
  <c r="R347" i="1" s="1"/>
  <c r="E347" i="1"/>
  <c r="C348" i="1" l="1"/>
  <c r="L347" i="1"/>
  <c r="D348" i="1" l="1"/>
  <c r="J348" i="1"/>
  <c r="K348" i="1" l="1"/>
  <c r="F348" i="1"/>
  <c r="O348" i="1" s="1"/>
  <c r="R348" i="1" s="1"/>
  <c r="E348" i="1"/>
  <c r="C349" i="1" l="1"/>
  <c r="L348" i="1"/>
  <c r="J349" i="1" l="1"/>
  <c r="D349" i="1"/>
  <c r="K349" i="1" l="1"/>
  <c r="F349" i="1"/>
  <c r="O349" i="1" s="1"/>
  <c r="R349" i="1" s="1"/>
  <c r="E349" i="1"/>
  <c r="C350" i="1" l="1"/>
  <c r="L349" i="1"/>
  <c r="D350" i="1" l="1"/>
  <c r="J350" i="1"/>
  <c r="K350" i="1" l="1"/>
  <c r="F350" i="1"/>
  <c r="O350" i="1" s="1"/>
  <c r="R350" i="1" s="1"/>
  <c r="E350" i="1"/>
  <c r="C351" i="1" l="1"/>
  <c r="L350" i="1"/>
  <c r="J351" i="1" l="1"/>
  <c r="D351" i="1"/>
  <c r="K351" i="1" l="1"/>
  <c r="F351" i="1"/>
  <c r="O351" i="1" s="1"/>
  <c r="R351" i="1" s="1"/>
  <c r="E351" i="1"/>
  <c r="C352" i="1" l="1"/>
  <c r="L351" i="1"/>
  <c r="D352" i="1" l="1"/>
  <c r="J352" i="1"/>
  <c r="K352" i="1" l="1"/>
  <c r="E352" i="1"/>
  <c r="F352" i="1"/>
  <c r="O352" i="1" s="1"/>
  <c r="R352" i="1" s="1"/>
  <c r="C353" i="1" l="1"/>
  <c r="L352" i="1"/>
  <c r="J353" i="1" l="1"/>
  <c r="D353" i="1"/>
  <c r="K353" i="1" l="1"/>
  <c r="E353" i="1"/>
  <c r="F353" i="1"/>
  <c r="O353" i="1" s="1"/>
  <c r="R353" i="1" s="1"/>
  <c r="C354" i="1" l="1"/>
  <c r="L353" i="1"/>
  <c r="D354" i="1" l="1"/>
  <c r="J354" i="1"/>
  <c r="K354" i="1" l="1"/>
  <c r="E354" i="1"/>
  <c r="F354" i="1"/>
  <c r="O354" i="1" s="1"/>
  <c r="R354" i="1" s="1"/>
  <c r="C355" i="1" l="1"/>
  <c r="L354" i="1"/>
  <c r="J355" i="1" l="1"/>
  <c r="D355" i="1"/>
  <c r="K355" i="1" l="1"/>
  <c r="E355" i="1"/>
  <c r="F355" i="1"/>
  <c r="O355" i="1" s="1"/>
  <c r="R355" i="1" s="1"/>
  <c r="C356" i="1" l="1"/>
  <c r="L355" i="1"/>
  <c r="D356" i="1" l="1"/>
  <c r="J356" i="1"/>
  <c r="K356" i="1" l="1"/>
  <c r="E356" i="1"/>
  <c r="F356" i="1"/>
  <c r="O356" i="1" s="1"/>
  <c r="R356" i="1" s="1"/>
  <c r="C357" i="1" l="1"/>
  <c r="L356" i="1"/>
  <c r="J357" i="1" l="1"/>
  <c r="D357" i="1"/>
  <c r="K357" i="1" l="1"/>
  <c r="E357" i="1"/>
  <c r="F357" i="1"/>
  <c r="O357" i="1" s="1"/>
  <c r="R357" i="1" s="1"/>
  <c r="C358" i="1" l="1"/>
  <c r="L357" i="1"/>
  <c r="D358" i="1" l="1"/>
  <c r="J358" i="1"/>
  <c r="K358" i="1" l="1"/>
  <c r="E358" i="1"/>
  <c r="F358" i="1"/>
  <c r="O358" i="1" s="1"/>
  <c r="R358" i="1" s="1"/>
  <c r="C359" i="1" l="1"/>
  <c r="L358" i="1"/>
  <c r="J359" i="1" l="1"/>
  <c r="D359" i="1"/>
  <c r="K359" i="1" l="1"/>
  <c r="E359" i="1"/>
  <c r="F359" i="1"/>
  <c r="O359" i="1" s="1"/>
  <c r="R359" i="1" s="1"/>
  <c r="C360" i="1" l="1"/>
  <c r="L359" i="1"/>
  <c r="J360" i="1" l="1"/>
  <c r="D360" i="1"/>
  <c r="K360" i="1" l="1"/>
  <c r="E360" i="1"/>
  <c r="F360" i="1"/>
  <c r="O360" i="1" s="1"/>
  <c r="R360" i="1" s="1"/>
  <c r="C361" i="1" l="1"/>
  <c r="L360" i="1"/>
  <c r="J361" i="1" l="1"/>
  <c r="D361" i="1"/>
  <c r="K361" i="1" l="1"/>
  <c r="E361" i="1"/>
  <c r="F361" i="1"/>
  <c r="O361" i="1" s="1"/>
  <c r="R361" i="1" s="1"/>
  <c r="C362" i="1" l="1"/>
  <c r="L361" i="1"/>
  <c r="J362" i="1" l="1"/>
  <c r="D362" i="1"/>
  <c r="K362" i="1" l="1"/>
  <c r="E362" i="1"/>
  <c r="F362" i="1"/>
  <c r="O362" i="1" s="1"/>
  <c r="R362" i="1" s="1"/>
  <c r="C363" i="1" l="1"/>
  <c r="L362" i="1"/>
  <c r="J363" i="1" l="1"/>
  <c r="D363" i="1"/>
  <c r="K363" i="1" l="1"/>
  <c r="F363" i="1"/>
  <c r="O363" i="1" s="1"/>
  <c r="R363" i="1" s="1"/>
  <c r="E363" i="1"/>
  <c r="C364" i="1" l="1"/>
  <c r="L363" i="1"/>
  <c r="D364" i="1" l="1"/>
  <c r="J364" i="1"/>
  <c r="K364" i="1" l="1"/>
  <c r="F364" i="1"/>
  <c r="O364" i="1" s="1"/>
  <c r="R364" i="1" s="1"/>
  <c r="E364" i="1"/>
  <c r="C365" i="1" l="1"/>
  <c r="L364" i="1"/>
  <c r="J365" i="1" l="1"/>
  <c r="D365" i="1"/>
  <c r="K365" i="1" l="1"/>
  <c r="F365" i="1"/>
  <c r="O365" i="1" s="1"/>
  <c r="R365" i="1" s="1"/>
  <c r="E365" i="1"/>
  <c r="C366" i="1" l="1"/>
  <c r="L365" i="1"/>
  <c r="J366" i="1" l="1"/>
  <c r="D366" i="1"/>
  <c r="K366" i="1" l="1"/>
  <c r="F366" i="1"/>
  <c r="O366" i="1" s="1"/>
  <c r="R366" i="1" s="1"/>
  <c r="E366" i="1"/>
  <c r="C367" i="1" l="1"/>
  <c r="L366" i="1"/>
  <c r="J367" i="1" l="1"/>
  <c r="D367" i="1"/>
  <c r="K367" i="1" l="1"/>
  <c r="F367" i="1"/>
  <c r="O367" i="1" s="1"/>
  <c r="R367" i="1" s="1"/>
  <c r="E367" i="1"/>
  <c r="C368" i="1" l="1"/>
  <c r="L367" i="1"/>
  <c r="D368" i="1" l="1"/>
  <c r="J368" i="1"/>
  <c r="K368" i="1" l="1"/>
  <c r="F368" i="1"/>
  <c r="O368" i="1" s="1"/>
  <c r="R368" i="1" s="1"/>
  <c r="E368" i="1"/>
  <c r="C369" i="1" l="1"/>
  <c r="L368" i="1"/>
  <c r="J369" i="1" l="1"/>
  <c r="D369" i="1"/>
  <c r="K369" i="1" s="1"/>
  <c r="F369" i="1" l="1"/>
  <c r="O369" i="1" s="1"/>
  <c r="R369" i="1" s="1"/>
  <c r="E369" i="1"/>
  <c r="C370" i="1" l="1"/>
  <c r="L369" i="1"/>
  <c r="J370" i="1" l="1"/>
  <c r="D370" i="1"/>
  <c r="K370" i="1" s="1"/>
  <c r="E370" i="1" l="1"/>
  <c r="F370" i="1"/>
  <c r="O370" i="1" s="1"/>
  <c r="R370" i="1" s="1"/>
  <c r="C371" i="1" l="1"/>
  <c r="D371" i="1" s="1"/>
  <c r="L370" i="1"/>
  <c r="J371" i="1" l="1"/>
  <c r="K371" i="1"/>
  <c r="F371" i="1"/>
  <c r="O371" i="1" s="1"/>
  <c r="R371" i="1" s="1"/>
  <c r="E371" i="1"/>
  <c r="C372" i="1" l="1"/>
  <c r="L371" i="1"/>
  <c r="D372" i="1" l="1"/>
  <c r="J372" i="1"/>
  <c r="K372" i="1" l="1"/>
  <c r="F372" i="1"/>
  <c r="O372" i="1" s="1"/>
  <c r="R372" i="1" s="1"/>
  <c r="E372" i="1"/>
  <c r="C373" i="1" l="1"/>
  <c r="L372" i="1"/>
  <c r="J373" i="1" l="1"/>
  <c r="D373" i="1"/>
  <c r="F373" i="1" l="1"/>
  <c r="O373" i="1" s="1"/>
  <c r="R373" i="1" s="1"/>
  <c r="E373" i="1"/>
  <c r="K373" i="1"/>
  <c r="C374" i="1" l="1"/>
  <c r="L373" i="1"/>
  <c r="D374" i="1" l="1"/>
  <c r="K374" i="1" s="1"/>
  <c r="J374" i="1"/>
  <c r="E374" i="1" l="1"/>
  <c r="F374" i="1"/>
  <c r="O374" i="1" s="1"/>
  <c r="R374" i="1" s="1"/>
  <c r="C375" i="1" l="1"/>
  <c r="D375" i="1" s="1"/>
  <c r="L374" i="1"/>
  <c r="J375" i="1" l="1"/>
  <c r="F375" i="1"/>
  <c r="O375" i="1" s="1"/>
  <c r="R375" i="1" s="1"/>
  <c r="E375" i="1"/>
  <c r="K375" i="1"/>
  <c r="C376" i="1" l="1"/>
  <c r="L375" i="1"/>
  <c r="D376" i="1" l="1"/>
  <c r="J376" i="1"/>
  <c r="K376" i="1" l="1"/>
  <c r="E376" i="1"/>
  <c r="F376" i="1"/>
  <c r="O376" i="1" s="1"/>
  <c r="R376" i="1" s="1"/>
  <c r="C377" i="1" l="1"/>
  <c r="L376" i="1"/>
  <c r="D377" i="1" l="1"/>
  <c r="J377" i="1"/>
  <c r="K377" i="1" l="1"/>
  <c r="F377" i="1"/>
  <c r="O377" i="1" s="1"/>
  <c r="R377" i="1" s="1"/>
  <c r="E377" i="1"/>
  <c r="C378" i="1" l="1"/>
  <c r="L377" i="1"/>
  <c r="J378" i="1" l="1"/>
  <c r="D378" i="1"/>
  <c r="K378" i="1" l="1"/>
  <c r="F378" i="1"/>
  <c r="O378" i="1" s="1"/>
  <c r="R378" i="1" s="1"/>
  <c r="E378" i="1"/>
  <c r="C379" i="1" l="1"/>
  <c r="L378" i="1"/>
  <c r="D379" i="1" l="1"/>
  <c r="K379" i="1" s="1"/>
  <c r="J379" i="1"/>
  <c r="E379" i="1" l="1"/>
  <c r="F379" i="1"/>
  <c r="O379" i="1" s="1"/>
  <c r="C380" i="1" l="1"/>
  <c r="J380" i="1" s="1"/>
  <c r="R379" i="1"/>
  <c r="L379" i="1"/>
  <c r="D380" i="1" l="1"/>
  <c r="K380" i="1" s="1"/>
  <c r="F380" i="1" l="1"/>
  <c r="O380" i="1" s="1"/>
  <c r="C381" i="1" s="1"/>
  <c r="D381" i="1" s="1"/>
  <c r="E380" i="1"/>
  <c r="R380" i="1"/>
  <c r="E381" i="1" l="1"/>
  <c r="L380" i="1"/>
  <c r="J381" i="1"/>
  <c r="K381" i="1"/>
  <c r="F381" i="1"/>
  <c r="O381" i="1" s="1"/>
  <c r="C382" i="1" s="1"/>
  <c r="J382" i="1" s="1"/>
  <c r="D382" i="1" l="1"/>
  <c r="K382" i="1" s="1"/>
  <c r="R381" i="1"/>
  <c r="L381" i="1"/>
  <c r="E382" i="1" l="1"/>
  <c r="F382" i="1"/>
  <c r="O382" i="1" s="1"/>
  <c r="C383" i="1" s="1"/>
  <c r="D383" i="1" s="1"/>
  <c r="R382" i="1" l="1"/>
  <c r="F383" i="1" s="1"/>
  <c r="O383" i="1" s="1"/>
  <c r="C384" i="1" s="1"/>
  <c r="J383" i="1"/>
  <c r="L382" i="1"/>
  <c r="K383" i="1"/>
  <c r="E383" i="1" l="1"/>
  <c r="L383" i="1" s="1"/>
  <c r="D384" i="1"/>
  <c r="J384" i="1"/>
  <c r="K384" i="1"/>
  <c r="R383" i="1"/>
  <c r="E384" i="1" l="1"/>
  <c r="F384" i="1"/>
  <c r="O384" i="1" s="1"/>
  <c r="C385" i="1" s="1"/>
  <c r="D385" i="1" l="1"/>
  <c r="K385" i="1" s="1"/>
  <c r="J385" i="1"/>
  <c r="R384" i="1"/>
  <c r="L384" i="1"/>
  <c r="F385" i="1" l="1"/>
  <c r="O385" i="1" s="1"/>
  <c r="C386" i="1" s="1"/>
  <c r="E385" i="1"/>
  <c r="L385" i="1" l="1"/>
  <c r="R385" i="1"/>
  <c r="D386" i="1"/>
  <c r="J386" i="1"/>
  <c r="E386" i="1" l="1"/>
  <c r="K386" i="1"/>
  <c r="F386" i="1"/>
  <c r="O386" i="1" s="1"/>
  <c r="L386" i="1" l="1"/>
  <c r="C387" i="1"/>
  <c r="R386" i="1"/>
  <c r="D387" i="1" l="1"/>
  <c r="E387" i="1" s="1"/>
  <c r="J387" i="1"/>
  <c r="K387" i="1" l="1"/>
  <c r="F387" i="1"/>
  <c r="O387" i="1" s="1"/>
  <c r="L387" i="1" l="1"/>
  <c r="C388" i="1"/>
  <c r="R387" i="1"/>
  <c r="J388" i="1" l="1"/>
  <c r="D388" i="1"/>
  <c r="F388" i="1" s="1"/>
  <c r="O388" i="1" s="1"/>
  <c r="K388" i="1" l="1"/>
  <c r="E388" i="1"/>
  <c r="C389" i="1"/>
  <c r="R388" i="1"/>
  <c r="L388" i="1" l="1"/>
  <c r="D389" i="1"/>
  <c r="E389" i="1" s="1"/>
  <c r="J389" i="1"/>
  <c r="F389" i="1" l="1"/>
  <c r="O389" i="1" s="1"/>
  <c r="K389" i="1"/>
  <c r="C390" i="1" l="1"/>
  <c r="R389" i="1"/>
  <c r="L389" i="1"/>
  <c r="J390" i="1" l="1"/>
  <c r="D390" i="1"/>
  <c r="K390" i="1" s="1"/>
  <c r="E390" i="1" l="1"/>
  <c r="F390" i="1"/>
  <c r="O390" i="1" s="1"/>
  <c r="C391" i="1" l="1"/>
  <c r="R390" i="1"/>
  <c r="L390" i="1"/>
  <c r="D391" i="1" l="1"/>
  <c r="F391" i="1" s="1"/>
  <c r="J391" i="1"/>
  <c r="O391" i="1" l="1"/>
  <c r="C392" i="1" s="1"/>
  <c r="E391" i="1"/>
  <c r="K391" i="1"/>
  <c r="R391" i="1" l="1"/>
  <c r="L391" i="1"/>
  <c r="J392" i="1"/>
  <c r="D392" i="1"/>
  <c r="K392" i="1" s="1"/>
  <c r="E392" i="1" l="1"/>
  <c r="F392" i="1"/>
  <c r="O392" i="1" s="1"/>
  <c r="L392" i="1" l="1"/>
  <c r="C393" i="1"/>
  <c r="R392" i="1"/>
  <c r="J393" i="1" l="1"/>
  <c r="D393" i="1"/>
  <c r="K393" i="1" s="1"/>
  <c r="E393" i="1" l="1"/>
  <c r="F393" i="1"/>
  <c r="O393" i="1" s="1"/>
  <c r="C394" i="1" s="1"/>
  <c r="R393" i="1" l="1"/>
  <c r="L393" i="1"/>
  <c r="D394" i="1"/>
  <c r="K394" i="1" s="1"/>
  <c r="J394" i="1"/>
  <c r="E394" i="1" l="1"/>
  <c r="F394" i="1"/>
  <c r="O394" i="1" s="1"/>
  <c r="R394" i="1" s="1"/>
  <c r="C395" i="1" l="1"/>
  <c r="D395" i="1" s="1"/>
  <c r="F395" i="1" s="1"/>
  <c r="L394" i="1"/>
  <c r="J395" i="1" l="1"/>
  <c r="K395" i="1"/>
  <c r="E395" i="1"/>
  <c r="O395" i="1"/>
  <c r="L395" i="1" l="1"/>
  <c r="C396" i="1"/>
  <c r="R395" i="1"/>
  <c r="J396" i="1" l="1"/>
  <c r="D396" i="1"/>
  <c r="E396" i="1" s="1"/>
  <c r="K396" i="1" l="1"/>
  <c r="F396" i="1"/>
  <c r="L396" i="1" l="1"/>
  <c r="O396" i="1"/>
  <c r="C397" i="1" l="1"/>
  <c r="R396" i="1"/>
  <c r="D397" i="1" l="1"/>
  <c r="E397" i="1" s="1"/>
  <c r="J397" i="1"/>
  <c r="K397" i="1" l="1"/>
  <c r="F397" i="1"/>
  <c r="O397" i="1" s="1"/>
  <c r="C398" i="1" s="1"/>
  <c r="R397" i="1" l="1"/>
  <c r="L397" i="1"/>
  <c r="D398" i="1"/>
  <c r="J398" i="1"/>
  <c r="F398" i="1" l="1"/>
  <c r="O398" i="1" s="1"/>
  <c r="K398" i="1"/>
  <c r="E398" i="1"/>
  <c r="L398" i="1" l="1"/>
  <c r="C399" i="1"/>
  <c r="R398" i="1"/>
  <c r="D399" i="1" l="1"/>
  <c r="E399" i="1" s="1"/>
  <c r="J399" i="1"/>
  <c r="K399" i="1" l="1"/>
  <c r="F399" i="1"/>
  <c r="O399" i="1" s="1"/>
  <c r="C400" i="1" s="1"/>
  <c r="R399" i="1" l="1"/>
  <c r="L399" i="1"/>
  <c r="J400" i="1"/>
  <c r="D400" i="1"/>
  <c r="K400" i="1" s="1"/>
  <c r="F400" i="1" l="1"/>
  <c r="O400" i="1" s="1"/>
  <c r="E400" i="1"/>
  <c r="L400" i="1" l="1"/>
  <c r="C401" i="1"/>
  <c r="R400" i="1"/>
  <c r="D401" i="1" l="1"/>
  <c r="F401" i="1" s="1"/>
  <c r="J401" i="1"/>
  <c r="K401" i="1" l="1"/>
  <c r="O401" i="1"/>
  <c r="E401" i="1"/>
  <c r="L401" i="1" s="1"/>
  <c r="R401" i="1" l="1"/>
  <c r="C402" i="1"/>
  <c r="D402" i="1" l="1"/>
  <c r="E402" i="1" s="1"/>
  <c r="J402" i="1"/>
  <c r="K402" i="1" l="1"/>
  <c r="F402" i="1"/>
  <c r="O402" i="1" l="1"/>
  <c r="L402" i="1"/>
  <c r="R402" i="1" l="1"/>
  <c r="C403" i="1"/>
  <c r="J403" i="1" l="1"/>
  <c r="D403" i="1"/>
  <c r="F403" i="1" s="1"/>
  <c r="E403" i="1" l="1"/>
  <c r="K403" i="1"/>
  <c r="O403" i="1"/>
  <c r="L403" i="1" l="1"/>
  <c r="C404" i="1"/>
  <c r="R403" i="1"/>
  <c r="J404" i="1" l="1"/>
  <c r="D404" i="1"/>
  <c r="E404" i="1" s="1"/>
  <c r="F404" i="1" l="1"/>
  <c r="O404" i="1" s="1"/>
  <c r="R404" i="1" s="1"/>
  <c r="K404" i="1"/>
  <c r="C405" i="1" l="1"/>
  <c r="D405" i="1" s="1"/>
  <c r="L404" i="1"/>
  <c r="K405" i="1" l="1"/>
  <c r="E405" i="1"/>
  <c r="J405" i="1"/>
  <c r="F405" i="1"/>
  <c r="L405" i="1" l="1"/>
  <c r="O405" i="1"/>
  <c r="C406" i="1" l="1"/>
  <c r="R405" i="1"/>
  <c r="J406" i="1" l="1"/>
  <c r="D406" i="1"/>
  <c r="K406" i="1" s="1"/>
  <c r="F406" i="1" l="1"/>
  <c r="O406" i="1" s="1"/>
  <c r="E406" i="1"/>
  <c r="L406" i="1" l="1"/>
  <c r="C407" i="1"/>
  <c r="R406" i="1"/>
  <c r="D407" i="1" l="1"/>
  <c r="K407" i="1" s="1"/>
  <c r="J407" i="1"/>
  <c r="F407" i="1" l="1"/>
  <c r="O407" i="1" s="1"/>
  <c r="C408" i="1" s="1"/>
  <c r="E407" i="1"/>
  <c r="L407" i="1" l="1"/>
  <c r="R407" i="1"/>
  <c r="J408" i="1"/>
  <c r="D408" i="1"/>
  <c r="E408" i="1" l="1"/>
  <c r="F408" i="1"/>
  <c r="K408" i="1"/>
  <c r="L408" i="1" l="1"/>
  <c r="O408" i="1"/>
  <c r="C409" i="1" l="1"/>
  <c r="R408" i="1"/>
  <c r="J409" i="1" l="1"/>
  <c r="D409" i="1"/>
  <c r="E409" i="1" s="1"/>
  <c r="K409" i="1" l="1"/>
  <c r="F409" i="1"/>
  <c r="O409" i="1" s="1"/>
  <c r="C410" i="1" l="1"/>
  <c r="R409" i="1"/>
  <c r="L409" i="1"/>
  <c r="D410" i="1" l="1"/>
  <c r="F410" i="1" s="1"/>
  <c r="O410" i="1" s="1"/>
  <c r="C411" i="1" s="1"/>
  <c r="J410" i="1"/>
  <c r="K410" i="1" l="1"/>
  <c r="R410" i="1"/>
  <c r="D411" i="1"/>
  <c r="J411" i="1"/>
  <c r="E410" i="1"/>
  <c r="L410" i="1" s="1"/>
  <c r="F411" i="1" l="1"/>
  <c r="O411" i="1" s="1"/>
  <c r="K411" i="1"/>
  <c r="E411" i="1"/>
  <c r="L411" i="1" l="1"/>
  <c r="C412" i="1"/>
  <c r="R411" i="1"/>
  <c r="D412" i="1" l="1"/>
  <c r="K412" i="1" s="1"/>
  <c r="J412" i="1"/>
  <c r="E412" i="1" l="1"/>
  <c r="F412" i="1"/>
  <c r="O412" i="1" s="1"/>
  <c r="C413" i="1" s="1"/>
  <c r="R412" i="1" l="1"/>
  <c r="L412" i="1"/>
  <c r="J413" i="1"/>
  <c r="D413" i="1"/>
  <c r="K413" i="1" s="1"/>
  <c r="F413" i="1" l="1"/>
  <c r="O413" i="1" s="1"/>
  <c r="E413" i="1"/>
  <c r="L413" i="1" l="1"/>
  <c r="C414" i="1"/>
  <c r="R413" i="1"/>
  <c r="D414" i="1" l="1"/>
  <c r="F414" i="1" s="1"/>
  <c r="J414" i="1"/>
  <c r="K414" i="1" l="1"/>
  <c r="E414" i="1"/>
  <c r="O414" i="1"/>
  <c r="L414" i="1" l="1"/>
  <c r="C415" i="1"/>
  <c r="R414" i="1"/>
  <c r="D415" i="1" l="1"/>
  <c r="K415" i="1" s="1"/>
  <c r="J415" i="1"/>
  <c r="E415" i="1" l="1"/>
  <c r="F415" i="1"/>
  <c r="O415" i="1" s="1"/>
  <c r="C416" i="1" l="1"/>
  <c r="R415" i="1"/>
  <c r="L415" i="1"/>
  <c r="D416" i="1" l="1"/>
  <c r="J416" i="1"/>
  <c r="E416" i="1" l="1"/>
  <c r="K416" i="1"/>
  <c r="F416" i="1"/>
  <c r="O416" i="1" s="1"/>
  <c r="C417" i="1" l="1"/>
  <c r="R416" i="1"/>
  <c r="L416" i="1"/>
  <c r="D417" i="1" l="1"/>
  <c r="J417" i="1"/>
  <c r="F417" i="1" l="1"/>
  <c r="O417" i="1" s="1"/>
  <c r="K417" i="1"/>
  <c r="E417" i="1"/>
  <c r="L417" i="1" l="1"/>
  <c r="R417" i="1"/>
  <c r="C418" i="1"/>
  <c r="D418" i="1" l="1"/>
  <c r="F418" i="1" s="1"/>
  <c r="O418" i="1" s="1"/>
  <c r="C419" i="1" s="1"/>
  <c r="J418" i="1"/>
  <c r="K418" i="1" l="1"/>
  <c r="J419" i="1"/>
  <c r="D419" i="1"/>
  <c r="K419" i="1" s="1"/>
  <c r="E418" i="1"/>
  <c r="R418" i="1"/>
  <c r="L418" i="1" l="1"/>
  <c r="E419" i="1"/>
  <c r="F419" i="1"/>
  <c r="O419" i="1" s="1"/>
  <c r="C420" i="1" s="1"/>
  <c r="R419" i="1" l="1"/>
  <c r="L419" i="1"/>
  <c r="D420" i="1"/>
  <c r="J420" i="1"/>
  <c r="F420" i="1" l="1"/>
  <c r="O420" i="1" s="1"/>
  <c r="C421" i="1" s="1"/>
  <c r="K420" i="1"/>
  <c r="E420" i="1"/>
  <c r="R420" i="1" l="1"/>
  <c r="L420" i="1"/>
  <c r="J421" i="1"/>
  <c r="D421" i="1"/>
  <c r="K421" i="1" s="1"/>
  <c r="F421" i="1" l="1"/>
  <c r="O421" i="1" s="1"/>
  <c r="E421" i="1"/>
  <c r="L421" i="1" l="1"/>
  <c r="R421" i="1"/>
  <c r="C422" i="1"/>
  <c r="J422" i="1" l="1"/>
  <c r="D422" i="1"/>
  <c r="F422" i="1" s="1"/>
  <c r="K422" i="1" l="1"/>
  <c r="O422" i="1"/>
  <c r="E422" i="1"/>
  <c r="L422" i="1" s="1"/>
  <c r="C423" i="1" l="1"/>
  <c r="R422" i="1"/>
  <c r="D423" i="1" l="1"/>
  <c r="K423" i="1" s="1"/>
  <c r="J423" i="1"/>
  <c r="E423" i="1" l="1"/>
  <c r="F423" i="1"/>
  <c r="O423" i="1" s="1"/>
  <c r="L423" i="1" l="1"/>
  <c r="C424" i="1"/>
  <c r="R423" i="1"/>
  <c r="J424" i="1" l="1"/>
  <c r="D424" i="1"/>
  <c r="K424" i="1" s="1"/>
  <c r="E424" i="1" l="1"/>
  <c r="F424" i="1"/>
  <c r="O424" i="1" s="1"/>
  <c r="L424" i="1" l="1"/>
  <c r="C425" i="1"/>
  <c r="R424" i="1"/>
  <c r="D425" i="1" l="1"/>
  <c r="F425" i="1" s="1"/>
  <c r="J425" i="1"/>
  <c r="E425" i="1" l="1"/>
  <c r="K425" i="1"/>
  <c r="O425" i="1"/>
  <c r="L425" i="1" l="1"/>
  <c r="C426" i="1"/>
  <c r="R425" i="1"/>
  <c r="J426" i="1" l="1"/>
  <c r="D426" i="1"/>
  <c r="K426" i="1" s="1"/>
  <c r="F426" i="1" l="1"/>
  <c r="O426" i="1" s="1"/>
  <c r="E426" i="1"/>
  <c r="L426" i="1" l="1"/>
  <c r="R426" i="1"/>
  <c r="C427" i="1"/>
  <c r="D427" i="1" l="1"/>
  <c r="K427" i="1" s="1"/>
  <c r="J427" i="1"/>
  <c r="E427" i="1" l="1"/>
  <c r="F427" i="1"/>
  <c r="O427" i="1" s="1"/>
  <c r="L427" i="1" l="1"/>
  <c r="C428" i="1"/>
  <c r="R427" i="1"/>
  <c r="D428" i="1" l="1"/>
  <c r="F428" i="1" s="1"/>
  <c r="O428" i="1" s="1"/>
  <c r="C429" i="1" s="1"/>
  <c r="J428" i="1"/>
  <c r="K428" i="1" l="1"/>
  <c r="E428" i="1"/>
  <c r="D429" i="1"/>
  <c r="J429" i="1"/>
  <c r="K429" i="1"/>
  <c r="R428" i="1"/>
  <c r="L428" i="1" l="1"/>
  <c r="F429" i="1"/>
  <c r="O429" i="1" s="1"/>
  <c r="E429" i="1"/>
  <c r="L429" i="1" l="1"/>
  <c r="R429" i="1"/>
  <c r="C430" i="1"/>
  <c r="D430" i="1" l="1"/>
  <c r="K430" i="1" s="1"/>
  <c r="J430" i="1"/>
  <c r="E430" i="1" l="1"/>
  <c r="F430" i="1"/>
  <c r="O430" i="1" s="1"/>
  <c r="L430" i="1" l="1"/>
  <c r="C431" i="1"/>
  <c r="R430" i="1"/>
  <c r="J431" i="1" l="1"/>
  <c r="D431" i="1"/>
  <c r="E431" i="1" s="1"/>
  <c r="F431" i="1" l="1"/>
  <c r="O431" i="1" s="1"/>
  <c r="K431" i="1"/>
  <c r="L431" i="1" l="1"/>
  <c r="C432" i="1"/>
  <c r="R431" i="1"/>
  <c r="J432" i="1" l="1"/>
  <c r="D432" i="1"/>
  <c r="F432" i="1" s="1"/>
  <c r="O432" i="1" s="1"/>
  <c r="C433" i="1" l="1"/>
  <c r="R432" i="1"/>
  <c r="K432" i="1"/>
  <c r="E432" i="1"/>
  <c r="L432" i="1" l="1"/>
  <c r="D433" i="1"/>
  <c r="K433" i="1" s="1"/>
  <c r="J433" i="1"/>
  <c r="E433" i="1" l="1"/>
  <c r="F433" i="1"/>
  <c r="O433" i="1" s="1"/>
  <c r="C434" i="1" l="1"/>
  <c r="R433" i="1"/>
  <c r="L433" i="1"/>
  <c r="J434" i="1" l="1"/>
  <c r="D434" i="1"/>
  <c r="K434" i="1" s="1"/>
  <c r="F434" i="1" l="1"/>
  <c r="O434" i="1" s="1"/>
  <c r="C435" i="1" s="1"/>
  <c r="D435" i="1" s="1"/>
  <c r="K435" i="1" s="1"/>
  <c r="E434" i="1"/>
  <c r="J435" i="1" l="1"/>
  <c r="R434" i="1"/>
  <c r="E435" i="1" s="1"/>
  <c r="L434" i="1"/>
  <c r="F435" i="1" l="1"/>
  <c r="O435" i="1" s="1"/>
  <c r="C436" i="1" s="1"/>
  <c r="D436" i="1" s="1"/>
  <c r="R435" i="1" l="1"/>
  <c r="F436" i="1" s="1"/>
  <c r="O436" i="1" s="1"/>
  <c r="C437" i="1" s="1"/>
  <c r="J436" i="1"/>
  <c r="L435" i="1"/>
  <c r="K436" i="1"/>
  <c r="E436" i="1" l="1"/>
  <c r="L436" i="1" s="1"/>
  <c r="D437" i="1"/>
  <c r="K437" i="1" s="1"/>
  <c r="J437" i="1"/>
  <c r="R436" i="1"/>
  <c r="F437" i="1" l="1"/>
  <c r="O437" i="1" s="1"/>
  <c r="C438" i="1" s="1"/>
  <c r="E437" i="1"/>
  <c r="R437" i="1" l="1"/>
  <c r="J438" i="1"/>
  <c r="L437" i="1"/>
  <c r="D438" i="1"/>
  <c r="F438" i="1" l="1"/>
  <c r="K438" i="1"/>
  <c r="O438" i="1"/>
  <c r="R438" i="1" s="1"/>
  <c r="K7" i="1" s="1"/>
  <c r="E438" i="1"/>
  <c r="J6" i="1" l="1"/>
  <c r="J9" i="1" s="1"/>
  <c r="L438" i="1"/>
  <c r="J4" i="1" s="1"/>
  <c r="J5" i="1"/>
</calcChain>
</file>

<file path=xl/sharedStrings.xml><?xml version="1.0" encoding="utf-8"?>
<sst xmlns="http://schemas.openxmlformats.org/spreadsheetml/2006/main" count="41" uniqueCount="40">
  <si>
    <t>Loan Amount</t>
  </si>
  <si>
    <t>Loan Start Date</t>
  </si>
  <si>
    <t>Duration of Loan (in months)</t>
  </si>
  <si>
    <t>Monthly Loan Payment</t>
  </si>
  <si>
    <t>Total Monthly Payments</t>
  </si>
  <si>
    <t>Total Interest Paid</t>
  </si>
  <si>
    <t>Total Loan Payments</t>
  </si>
  <si>
    <t>Total Extra Payments</t>
  </si>
  <si>
    <t>Interest Saved</t>
  </si>
  <si>
    <t>#</t>
  </si>
  <si>
    <t>Settings for Monthly Payment Scenario</t>
  </si>
  <si>
    <t>10% more</t>
  </si>
  <si>
    <t>25% more</t>
  </si>
  <si>
    <t>10% less</t>
  </si>
  <si>
    <t>15% less</t>
  </si>
  <si>
    <t>MORTGAGE LOAN CALCULATOR</t>
  </si>
  <si>
    <t>Interest Rate</t>
  </si>
  <si>
    <t>inputs</t>
  </si>
  <si>
    <t>opening balance</t>
  </si>
  <si>
    <t>interest</t>
  </si>
  <si>
    <t>principal</t>
  </si>
  <si>
    <t>extra payments</t>
  </si>
  <si>
    <t>property tax</t>
  </si>
  <si>
    <t>pmi</t>
  </si>
  <si>
    <t>total payments</t>
  </si>
  <si>
    <t>closing balance</t>
  </si>
  <si>
    <t># remaining</t>
  </si>
  <si>
    <t>key stastistics</t>
  </si>
  <si>
    <t>optional inputs</t>
  </si>
  <si>
    <t>Property Tax Rate</t>
  </si>
  <si>
    <t>PMI Rate</t>
  </si>
  <si>
    <t>PMI Amount</t>
  </si>
  <si>
    <t>Property Tax Amount</t>
  </si>
  <si>
    <t>If you pay</t>
  </si>
  <si>
    <t>normal payments</t>
  </si>
  <si>
    <t>settings</t>
  </si>
  <si>
    <t>Months Reduced by Extra Payments</t>
  </si>
  <si>
    <t>The information in the table below provides the choices for the monthly payment scenario drop down list and the values used in the scenario calculation. Any changes made to the table could result in scenario errors.</t>
  </si>
  <si>
    <t>payment date</t>
  </si>
  <si>
    <t>Mortgage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</si>
</sst>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_(&quot;$&quot;* #,##0_);_(&quot;$&quot;* \(#,##0\);_(&quot;$&quot;* &quot;-&quot;??_);_(@_)"/>
    <numFmt numFmtId="167" formatCode="&quot;$&quot;#,##0.00"/>
    <numFmt numFmtId="168" formatCode="&quot;$&quot;#,##0"/>
    <numFmt numFmtId="169" formatCode="0.0%"/>
  </numFmts>
  <fonts count="14" x14ac:knownFonts="1">
    <font>
      <sz val="10"/>
      <color theme="1"/>
      <name val="Cambria"/>
      <family val="2"/>
      <scheme val="minor"/>
    </font>
    <font>
      <sz val="11"/>
      <color theme="1"/>
      <name val="Cambria"/>
      <family val="2"/>
      <scheme val="minor"/>
    </font>
    <font>
      <sz val="11"/>
      <color theme="1" tint="0.499984740745262"/>
      <name val="Cambria"/>
      <family val="2"/>
      <scheme val="minor"/>
    </font>
    <font>
      <b/>
      <sz val="23"/>
      <color theme="1" tint="0.34998626667073579"/>
      <name val="Corbel"/>
      <family val="2"/>
      <scheme val="major"/>
    </font>
    <font>
      <sz val="16"/>
      <color theme="4"/>
      <name val="Cambria"/>
      <family val="2"/>
      <scheme val="minor"/>
    </font>
    <font>
      <sz val="10"/>
      <color theme="1" tint="0.34998626667073579"/>
      <name val="Corbel"/>
      <family val="2"/>
      <scheme val="major"/>
    </font>
    <font>
      <b/>
      <sz val="9"/>
      <color theme="0"/>
      <name val="Corbel"/>
      <family val="2"/>
      <scheme val="major"/>
    </font>
    <font>
      <sz val="9"/>
      <color theme="1" tint="0.34998626667073579"/>
      <name val="Corbel"/>
      <family val="2"/>
      <scheme val="major"/>
    </font>
    <font>
      <sz val="12"/>
      <color theme="1" tint="0.34998626667073579"/>
      <name val="Cambria"/>
      <family val="2"/>
      <scheme val="minor"/>
    </font>
    <font>
      <sz val="12"/>
      <color theme="1"/>
      <name val="Corbel"/>
      <family val="2"/>
      <scheme val="major"/>
    </font>
    <font>
      <b/>
      <sz val="12"/>
      <color theme="0"/>
      <name val="Corbel"/>
      <family val="2"/>
      <scheme val="major"/>
    </font>
    <font>
      <sz val="12"/>
      <color theme="0"/>
      <name val="Corbel"/>
      <family val="2"/>
      <scheme val="major"/>
    </font>
    <font>
      <sz val="10"/>
      <color theme="1" tint="0.34998626667073579"/>
      <name val="Cambria"/>
      <family val="2"/>
      <scheme val="minor"/>
    </font>
    <font>
      <b/>
      <sz val="11"/>
      <color theme="0"/>
      <name val="Cambria"/>
      <family val="1"/>
      <scheme val="minor"/>
    </font>
  </fonts>
  <fills count="5">
    <fill>
      <patternFill patternType="none"/>
    </fill>
    <fill>
      <patternFill patternType="gray125"/>
    </fill>
    <fill>
      <patternFill patternType="solid">
        <fgColor theme="4"/>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theme="4"/>
      </left>
      <right style="medium">
        <color theme="4"/>
      </right>
      <top/>
      <bottom/>
      <diagonal/>
    </border>
    <border>
      <left/>
      <right style="thick">
        <color theme="0"/>
      </right>
      <top style="thin">
        <color theme="0" tint="-0.14999847407452621"/>
      </top>
      <bottom/>
      <diagonal/>
    </border>
    <border>
      <left style="thick">
        <color theme="0"/>
      </left>
      <right style="thick">
        <color theme="0"/>
      </right>
      <top style="thin">
        <color theme="0" tint="-0.14999847407452621"/>
      </top>
      <bottom/>
      <diagonal/>
    </border>
    <border>
      <left style="thick">
        <color theme="0"/>
      </left>
      <right/>
      <top style="thin">
        <color theme="0" tint="-0.14999847407452621"/>
      </top>
      <bottom/>
      <diagonal/>
    </border>
    <border>
      <left/>
      <right/>
      <top style="thin">
        <color theme="0" tint="-0.14999847407452621"/>
      </top>
      <bottom/>
      <diagonal/>
    </border>
    <border>
      <left style="medium">
        <color theme="4"/>
      </left>
      <right/>
      <top/>
      <bottom/>
      <diagonal/>
    </border>
    <border>
      <left/>
      <right style="medium">
        <color theme="4"/>
      </right>
      <top/>
      <bottom/>
      <diagonal/>
    </border>
    <border>
      <left/>
      <right/>
      <top style="thin">
        <color theme="0" tint="-0.34998626667073579"/>
      </top>
      <bottom/>
      <diagonal/>
    </border>
    <border>
      <left style="thin">
        <color theme="0"/>
      </left>
      <right style="thin">
        <color theme="0"/>
      </right>
      <top style="thin">
        <color theme="0"/>
      </top>
      <bottom style="thin">
        <color theme="0"/>
      </bottom>
      <diagonal/>
    </border>
    <border>
      <left/>
      <right style="thin">
        <color theme="0" tint="-0.14999847407452621"/>
      </right>
      <top/>
      <bottom/>
      <diagonal/>
    </border>
    <border>
      <left style="thin">
        <color theme="0"/>
      </left>
      <right/>
      <top style="thin">
        <color theme="0" tint="-0.34998626667073579"/>
      </top>
      <bottom/>
      <diagonal/>
    </border>
    <border>
      <left style="medium">
        <color theme="4"/>
      </left>
      <right style="medium">
        <color theme="4"/>
      </right>
      <top/>
      <bottom style="medium">
        <color theme="4"/>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0"/>
      </left>
      <right/>
      <top/>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6" fontId="4" fillId="0" borderId="2" applyNumberFormat="0" applyFill="0" applyBorder="0" applyProtection="0">
      <alignment horizontal="right" indent="1"/>
    </xf>
    <xf numFmtId="0" fontId="5" fillId="0" borderId="0" applyNumberFormat="0" applyFill="0" applyBorder="0">
      <alignment horizontal="left" indent="1"/>
    </xf>
    <xf numFmtId="0" fontId="13" fillId="2" borderId="0" applyNumberFormat="0">
      <alignment horizontal="center" vertical="top" textRotation="90"/>
    </xf>
    <xf numFmtId="0" fontId="7" fillId="4" borderId="2">
      <alignment horizontal="left" indent="1"/>
    </xf>
    <xf numFmtId="168" fontId="8" fillId="4" borderId="2"/>
  </cellStyleXfs>
  <cellXfs count="79">
    <xf numFmtId="0" fontId="0" fillId="0" borderId="0" xfId="0"/>
    <xf numFmtId="17" fontId="0" fillId="0" borderId="0" xfId="0" applyNumberFormat="1" applyAlignment="1">
      <alignment horizontal="left"/>
    </xf>
    <xf numFmtId="0" fontId="0" fillId="0" borderId="0" xfId="0" applyAlignment="1">
      <alignment wrapText="1"/>
    </xf>
    <xf numFmtId="166" fontId="0" fillId="0" borderId="0" xfId="0" applyNumberFormat="1"/>
    <xf numFmtId="0" fontId="0" fillId="0" borderId="0" xfId="0" applyAlignment="1">
      <alignment horizontal="center"/>
    </xf>
    <xf numFmtId="9" fontId="2" fillId="0" borderId="0" xfId="3" applyFont="1" applyAlignment="1">
      <alignment horizontal="left"/>
    </xf>
    <xf numFmtId="166" fontId="0" fillId="0" borderId="0" xfId="2" applyNumberFormat="1" applyFont="1" applyBorder="1"/>
    <xf numFmtId="0" fontId="6" fillId="2" borderId="4" xfId="0" applyFont="1" applyFill="1" applyBorder="1" applyAlignment="1">
      <alignment horizontal="center" wrapText="1"/>
    </xf>
    <xf numFmtId="0" fontId="5" fillId="0" borderId="2" xfId="6" applyBorder="1">
      <alignment horizontal="left" indent="1"/>
    </xf>
    <xf numFmtId="0" fontId="13" fillId="2" borderId="0" xfId="7">
      <alignment horizontal="center" vertical="top" textRotation="90"/>
    </xf>
    <xf numFmtId="0" fontId="7" fillId="4" borderId="2" xfId="8">
      <alignment horizontal="left" indent="1"/>
    </xf>
    <xf numFmtId="0" fontId="0" fillId="2" borderId="0" xfId="0" applyFill="1"/>
    <xf numFmtId="0" fontId="0" fillId="0" borderId="10" xfId="0" applyBorder="1"/>
    <xf numFmtId="168" fontId="8" fillId="4" borderId="10" xfId="9" applyBorder="1"/>
    <xf numFmtId="0" fontId="9" fillId="0" borderId="0" xfId="0" applyFont="1" applyAlignment="1">
      <alignment vertical="center"/>
    </xf>
    <xf numFmtId="1" fontId="8" fillId="4" borderId="2" xfId="9" applyNumberFormat="1" applyAlignment="1">
      <alignment horizontal="right" indent="1"/>
    </xf>
    <xf numFmtId="0" fontId="0" fillId="3" borderId="0" xfId="0" applyFill="1" applyAlignment="1">
      <alignment horizontal="center"/>
    </xf>
    <xf numFmtId="0" fontId="0" fillId="3" borderId="0" xfId="0" applyFill="1"/>
    <xf numFmtId="0" fontId="5" fillId="0" borderId="1" xfId="6" applyBorder="1">
      <alignment horizontal="left" indent="1"/>
    </xf>
    <xf numFmtId="0" fontId="5" fillId="0" borderId="13" xfId="6" applyBorder="1">
      <alignment horizontal="left" indent="1"/>
    </xf>
    <xf numFmtId="9" fontId="4" fillId="0" borderId="1" xfId="5" applyNumberFormat="1" applyBorder="1" applyAlignment="1">
      <alignment horizontal="right" indent="1"/>
    </xf>
    <xf numFmtId="9" fontId="4" fillId="0" borderId="2" xfId="5" applyNumberFormat="1" applyAlignment="1">
      <alignment horizontal="right" indent="1"/>
    </xf>
    <xf numFmtId="0" fontId="3" fillId="0" borderId="0" xfId="4" applyBorder="1" applyAlignment="1">
      <alignment horizontal="left" vertical="center" indent="1"/>
    </xf>
    <xf numFmtId="0" fontId="12" fillId="0" borderId="3" xfId="0" applyFont="1" applyFill="1" applyBorder="1" applyAlignment="1">
      <alignment horizontal="center"/>
    </xf>
    <xf numFmtId="14" fontId="12" fillId="0" borderId="3" xfId="0" applyNumberFormat="1" applyFont="1" applyFill="1" applyBorder="1" applyAlignment="1">
      <alignment horizontal="left" indent="1"/>
    </xf>
    <xf numFmtId="167" fontId="12" fillId="0" borderId="8" xfId="2" applyNumberFormat="1" applyFont="1" applyFill="1" applyBorder="1" applyAlignment="1">
      <alignment horizontal="right" indent="1"/>
    </xf>
    <xf numFmtId="167" fontId="12" fillId="0" borderId="3" xfId="2" applyNumberFormat="1" applyFont="1" applyFill="1" applyBorder="1" applyAlignment="1">
      <alignment horizontal="right" indent="1"/>
    </xf>
    <xf numFmtId="1" fontId="12" fillId="0" borderId="3" xfId="1" applyNumberFormat="1" applyFont="1" applyFill="1" applyBorder="1" applyAlignment="1">
      <alignment horizontal="center"/>
    </xf>
    <xf numFmtId="0" fontId="12" fillId="0" borderId="14" xfId="0" applyFont="1" applyFill="1" applyBorder="1" applyAlignment="1">
      <alignment horizontal="center"/>
    </xf>
    <xf numFmtId="14" fontId="12" fillId="0" borderId="14" xfId="0" applyNumberFormat="1" applyFont="1" applyFill="1" applyBorder="1" applyAlignment="1">
      <alignment horizontal="left" indent="1"/>
    </xf>
    <xf numFmtId="167" fontId="12" fillId="0" borderId="15" xfId="2" applyNumberFormat="1" applyFont="1" applyFill="1" applyBorder="1" applyAlignment="1">
      <alignment horizontal="right" indent="1"/>
    </xf>
    <xf numFmtId="167" fontId="12" fillId="0" borderId="14" xfId="2" applyNumberFormat="1" applyFont="1" applyFill="1" applyBorder="1" applyAlignment="1">
      <alignment horizontal="right" indent="1"/>
    </xf>
    <xf numFmtId="0" fontId="6" fillId="2" borderId="6" xfId="0" applyFont="1" applyFill="1" applyBorder="1" applyAlignment="1">
      <alignment horizontal="left" wrapText="1" indent="1"/>
    </xf>
    <xf numFmtId="168" fontId="4" fillId="0" borderId="10" xfId="5" applyNumberFormat="1" applyBorder="1" applyAlignment="1"/>
    <xf numFmtId="168" fontId="4" fillId="0" borderId="1" xfId="5" applyNumberFormat="1" applyBorder="1" applyAlignment="1"/>
    <xf numFmtId="0" fontId="6" fillId="2" borderId="6" xfId="0" applyFont="1" applyFill="1" applyBorder="1" applyAlignment="1">
      <alignment horizontal="center" wrapText="1"/>
    </xf>
    <xf numFmtId="0" fontId="6" fillId="2" borderId="5" xfId="0" applyFont="1" applyFill="1" applyBorder="1" applyAlignment="1">
      <alignment horizontal="center" wrapText="1"/>
    </xf>
    <xf numFmtId="0" fontId="3" fillId="0" borderId="0" xfId="4" applyNumberFormat="1" applyAlignment="1">
      <alignment horizontal="left" vertical="center" indent="1"/>
    </xf>
    <xf numFmtId="0" fontId="9" fillId="3" borderId="0" xfId="0" applyFont="1" applyFill="1" applyAlignment="1">
      <alignment horizontal="center" vertical="center" wrapText="1"/>
    </xf>
    <xf numFmtId="0" fontId="11" fillId="3" borderId="0" xfId="0" applyFont="1" applyFill="1" applyAlignment="1">
      <alignment horizontal="left" vertical="center" wrapText="1"/>
    </xf>
    <xf numFmtId="0" fontId="10" fillId="3" borderId="11" xfId="0" applyFont="1" applyFill="1" applyBorder="1" applyAlignment="1">
      <alignment horizontal="center" vertical="center" wrapText="1"/>
    </xf>
    <xf numFmtId="167" fontId="12" fillId="0" borderId="8" xfId="2" applyNumberFormat="1" applyFont="1" applyFill="1" applyBorder="1" applyAlignment="1">
      <alignment horizontal="right" indent="1"/>
    </xf>
    <xf numFmtId="167" fontId="12" fillId="0" borderId="0" xfId="2" applyNumberFormat="1" applyFont="1" applyFill="1" applyBorder="1" applyAlignment="1">
      <alignment horizontal="right" indent="1"/>
    </xf>
    <xf numFmtId="167" fontId="12" fillId="0" borderId="9" xfId="2" applyNumberFormat="1" applyFont="1" applyFill="1" applyBorder="1" applyAlignment="1">
      <alignment horizontal="right" indent="1"/>
    </xf>
    <xf numFmtId="167" fontId="12" fillId="0" borderId="15" xfId="2" applyNumberFormat="1" applyFont="1" applyFill="1" applyBorder="1" applyAlignment="1">
      <alignment horizontal="right" indent="1"/>
    </xf>
    <xf numFmtId="167" fontId="12" fillId="0" borderId="16" xfId="2" applyNumberFormat="1" applyFont="1" applyFill="1" applyBorder="1" applyAlignment="1">
      <alignment horizontal="right" indent="1"/>
    </xf>
    <xf numFmtId="167" fontId="12" fillId="0" borderId="17" xfId="2" applyNumberFormat="1" applyFont="1" applyFill="1" applyBorder="1" applyAlignment="1">
      <alignment horizontal="right" inden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4" xfId="0" applyFont="1" applyFill="1" applyBorder="1" applyAlignment="1">
      <alignment horizontal="center" wrapText="1"/>
    </xf>
    <xf numFmtId="14" fontId="4" fillId="0" borderId="0" xfId="5" applyNumberFormat="1" applyBorder="1">
      <alignment horizontal="right" indent="1"/>
    </xf>
    <xf numFmtId="14" fontId="4" fillId="0" borderId="1" xfId="5" applyNumberFormat="1" applyBorder="1">
      <alignment horizontal="right" indent="1"/>
    </xf>
    <xf numFmtId="168" fontId="4" fillId="0" borderId="10" xfId="5" applyNumberFormat="1" applyBorder="1">
      <alignment horizontal="right" indent="1"/>
    </xf>
    <xf numFmtId="168" fontId="4" fillId="0" borderId="1" xfId="5" applyNumberFormat="1" applyBorder="1">
      <alignment horizontal="right" indent="1"/>
    </xf>
    <xf numFmtId="169" fontId="4" fillId="0" borderId="10" xfId="5" applyNumberFormat="1" applyBorder="1">
      <alignment horizontal="right" indent="1"/>
    </xf>
    <xf numFmtId="169" fontId="4" fillId="0" borderId="1" xfId="5" applyNumberFormat="1" applyBorder="1">
      <alignment horizontal="right" indent="1"/>
    </xf>
    <xf numFmtId="0" fontId="5" fillId="0" borderId="10" xfId="6" applyBorder="1">
      <alignment horizontal="left" indent="1"/>
    </xf>
    <xf numFmtId="0" fontId="5" fillId="0" borderId="1" xfId="6" applyBorder="1">
      <alignment horizontal="left" indent="1"/>
    </xf>
    <xf numFmtId="10" fontId="4" fillId="0" borderId="10" xfId="5" applyNumberFormat="1" applyBorder="1">
      <alignment horizontal="right" indent="1"/>
    </xf>
    <xf numFmtId="10" fontId="4" fillId="0" borderId="1" xfId="5" applyNumberFormat="1" applyBorder="1">
      <alignment horizontal="right" indent="1"/>
    </xf>
    <xf numFmtId="168" fontId="8" fillId="4" borderId="2" xfId="9" applyAlignment="1">
      <alignment horizontal="right" indent="1"/>
    </xf>
    <xf numFmtId="0" fontId="6" fillId="2" borderId="6" xfId="0" applyNumberFormat="1" applyFont="1" applyFill="1" applyBorder="1" applyAlignment="1">
      <alignment horizontal="center" wrapText="1"/>
    </xf>
    <xf numFmtId="0" fontId="6" fillId="2" borderId="7" xfId="0" applyNumberFormat="1" applyFont="1" applyFill="1" applyBorder="1" applyAlignment="1">
      <alignment horizontal="center" wrapText="1"/>
    </xf>
    <xf numFmtId="0" fontId="6" fillId="2" borderId="4" xfId="0" applyNumberFormat="1" applyFont="1" applyFill="1" applyBorder="1" applyAlignment="1">
      <alignment horizontal="center" wrapText="1"/>
    </xf>
    <xf numFmtId="0" fontId="13" fillId="2" borderId="0" xfId="7">
      <alignment horizontal="center" vertical="top" textRotation="90"/>
    </xf>
    <xf numFmtId="0" fontId="4" fillId="0" borderId="10" xfId="5" applyNumberFormat="1" applyBorder="1">
      <alignment horizontal="right" indent="1"/>
    </xf>
    <xf numFmtId="0" fontId="4" fillId="0" borderId="1" xfId="5" applyNumberFormat="1" applyBorder="1">
      <alignment horizontal="right" indent="1"/>
    </xf>
    <xf numFmtId="0" fontId="7" fillId="4" borderId="2" xfId="8">
      <alignment horizontal="left" indent="1"/>
    </xf>
    <xf numFmtId="0" fontId="7" fillId="4" borderId="1" xfId="8" applyBorder="1">
      <alignment horizontal="left" indent="1"/>
    </xf>
    <xf numFmtId="0" fontId="13" fillId="2" borderId="0" xfId="7" applyNumberFormat="1">
      <alignment horizontal="center" vertical="top" textRotation="90"/>
    </xf>
    <xf numFmtId="168" fontId="8" fillId="4" borderId="1" xfId="9" applyBorder="1" applyAlignment="1">
      <alignment horizontal="right" indent="1"/>
    </xf>
    <xf numFmtId="0" fontId="5" fillId="0" borderId="0" xfId="6" applyBorder="1">
      <alignment horizontal="left" indent="1"/>
    </xf>
    <xf numFmtId="0" fontId="5" fillId="0" borderId="2" xfId="6" applyBorder="1">
      <alignment horizontal="left" indent="1"/>
    </xf>
    <xf numFmtId="0" fontId="4" fillId="0" borderId="2" xfId="5" applyNumberFormat="1" applyAlignment="1">
      <alignment horizontal="right" indent="1"/>
    </xf>
    <xf numFmtId="168" fontId="4" fillId="0" borderId="0" xfId="5" applyNumberFormat="1" applyBorder="1">
      <alignment horizontal="right" indent="1"/>
    </xf>
    <xf numFmtId="0" fontId="11" fillId="3" borderId="18" xfId="0" applyFont="1" applyFill="1" applyBorder="1" applyAlignment="1">
      <alignment horizontal="left" vertical="center" wrapText="1" indent="1"/>
    </xf>
    <xf numFmtId="0" fontId="11" fillId="3" borderId="0" xfId="0" applyFont="1" applyFill="1" applyAlignment="1">
      <alignment horizontal="left" vertical="center" wrapText="1" indent="1"/>
    </xf>
    <xf numFmtId="0" fontId="13" fillId="2" borderId="12" xfId="7" applyBorder="1">
      <alignment horizontal="center" vertical="top" textRotation="90"/>
    </xf>
    <xf numFmtId="0" fontId="12" fillId="0" borderId="0" xfId="0" applyFont="1" applyAlignment="1">
      <alignment vertical="top" wrapText="1"/>
    </xf>
  </cellXfs>
  <cellStyles count="10">
    <cellStyle name="Calculator Labels" xfId="6"/>
    <cellStyle name="Comma" xfId="1" builtinId="3"/>
    <cellStyle name="Currency" xfId="2" builtinId="4"/>
    <cellStyle name="Input Data" xfId="5"/>
    <cellStyle name="Key Stats Data" xfId="9"/>
    <cellStyle name="Key Stats Label" xfId="8"/>
    <cellStyle name="Normal" xfId="0" builtinId="0" customBuiltin="1"/>
    <cellStyle name="Percent" xfId="3" builtinId="5"/>
    <cellStyle name="Rotated Labels" xfId="7"/>
    <cellStyle name="Title" xfId="4" builtinId="15" customBuiltin="1"/>
  </cellStyles>
  <dxfs count="3">
    <dxf>
      <border>
        <bottom style="thin">
          <color theme="4"/>
        </bottom>
        <vertical/>
        <horizontal/>
      </border>
    </dxf>
    <dxf>
      <font>
        <color theme="1" tint="0.34998626667073579"/>
      </font>
      <fill>
        <patternFill>
          <bgColor theme="0" tint="-4.9989318521683403E-2"/>
        </patternFill>
      </fill>
    </dxf>
    <dxf>
      <font>
        <color theme="0"/>
      </font>
      <fill>
        <patternFill patternType="none">
          <bgColor auto="1"/>
        </patternFill>
      </fill>
      <border>
        <left/>
        <right/>
        <top/>
        <bottom/>
        <vertical/>
        <horizontal/>
      </border>
    </dxf>
  </dxfs>
  <tableStyles count="0" defaultTableStyle="TableStyleMedium2" defaultPivotStyle="PivotStyleLight16"/>
  <colors>
    <mruColors>
      <color rgb="FF849E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Mortgage Loan Calculator">
      <a:dk1>
        <a:sysClr val="windowText" lastClr="000000"/>
      </a:dk1>
      <a:lt1>
        <a:sysClr val="window" lastClr="FFFFFF"/>
      </a:lt1>
      <a:dk2>
        <a:srgbClr val="000000"/>
      </a:dk2>
      <a:lt2>
        <a:srgbClr val="FFFFFF"/>
      </a:lt2>
      <a:accent1>
        <a:srgbClr val="C80000"/>
      </a:accent1>
      <a:accent2>
        <a:srgbClr val="FFB400"/>
      </a:accent2>
      <a:accent3>
        <a:srgbClr val="7EB606"/>
      </a:accent3>
      <a:accent4>
        <a:srgbClr val="E2751D"/>
      </a:accent4>
      <a:accent5>
        <a:srgbClr val="2C7C9F"/>
      </a:accent5>
      <a:accent6>
        <a:srgbClr val="843A9F"/>
      </a:accent6>
      <a:hlink>
        <a:srgbClr val="2C7C9F"/>
      </a:hlink>
      <a:folHlink>
        <a:srgbClr val="843A9F"/>
      </a:folHlink>
    </a:clrScheme>
    <a:fontScheme name="Mortgage Loan Calculator">
      <a:majorFont>
        <a:latin typeface="Corbel"/>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S439"/>
  <sheetViews>
    <sheetView showGridLines="0" tabSelected="1" zoomScaleNormal="100" workbookViewId="0">
      <pane ySplit="18" topLeftCell="A19" activePane="bottomLeft" state="frozen"/>
      <selection pane="bottomLeft" activeCell="C3" sqref="C3:D4"/>
    </sheetView>
  </sheetViews>
  <sheetFormatPr defaultRowHeight="12.75" x14ac:dyDescent="0.2"/>
  <cols>
    <col min="1" max="1" width="2" customWidth="1"/>
    <col min="2" max="2" width="3.85546875" style="4" customWidth="1"/>
    <col min="3" max="3" width="15.28515625" customWidth="1"/>
    <col min="4" max="4" width="18.85546875" customWidth="1"/>
    <col min="5" max="5" width="18.28515625" customWidth="1"/>
    <col min="6" max="6" width="2" customWidth="1"/>
    <col min="7" max="7" width="3.85546875" customWidth="1"/>
    <col min="8" max="8" width="8" customWidth="1"/>
    <col min="9" max="9" width="13.85546875" customWidth="1"/>
    <col min="10" max="10" width="13" customWidth="1"/>
    <col min="11" max="11" width="10.28515625" customWidth="1"/>
    <col min="12" max="12" width="2" customWidth="1"/>
    <col min="13" max="13" width="3.85546875" customWidth="1"/>
    <col min="14" max="14" width="10.42578125" customWidth="1"/>
    <col min="15" max="15" width="9.85546875" customWidth="1"/>
    <col min="16" max="17" width="4" customWidth="1"/>
    <col min="18" max="18" width="16.85546875" style="4" customWidth="1"/>
    <col min="19" max="19" width="2.5703125" customWidth="1"/>
  </cols>
  <sheetData>
    <row r="1" spans="1:18" ht="38.25" customHeight="1" x14ac:dyDescent="0.2">
      <c r="A1" s="37" t="s">
        <v>15</v>
      </c>
    </row>
    <row r="2" spans="1:18" ht="3" customHeight="1" x14ac:dyDescent="0.25">
      <c r="B2" s="11"/>
      <c r="C2" s="12"/>
      <c r="D2" s="12"/>
      <c r="E2" s="12"/>
      <c r="G2" s="11"/>
      <c r="H2" s="13"/>
      <c r="I2" s="13"/>
      <c r="J2" s="13"/>
      <c r="K2" s="13"/>
      <c r="M2" s="11"/>
      <c r="N2" s="12"/>
      <c r="O2" s="12"/>
      <c r="P2" s="12"/>
      <c r="Q2" s="12"/>
      <c r="R2" s="12"/>
    </row>
    <row r="3" spans="1:18" ht="12.75" customHeight="1" x14ac:dyDescent="0.25">
      <c r="B3" s="69" t="s">
        <v>17</v>
      </c>
      <c r="C3" s="71" t="s">
        <v>39</v>
      </c>
      <c r="D3" s="71"/>
      <c r="E3" s="74">
        <v>300000</v>
      </c>
      <c r="G3" s="64" t="s">
        <v>27</v>
      </c>
      <c r="H3" s="68" t="s">
        <v>3</v>
      </c>
      <c r="I3" s="68"/>
      <c r="J3" s="70">
        <f ca="1">IF(ValuesEntered,PMT(InterestRate/12,DurationOfLoan,-LoanAmount),0)</f>
        <v>1073.6432460242781</v>
      </c>
      <c r="K3" s="70"/>
      <c r="M3" s="64" t="s">
        <v>28</v>
      </c>
      <c r="N3" s="71" t="s">
        <v>1</v>
      </c>
      <c r="O3" s="71"/>
      <c r="P3" s="50">
        <f ca="1">TODAY()+30</f>
        <v>41967</v>
      </c>
      <c r="Q3" s="50"/>
      <c r="R3" s="50"/>
    </row>
    <row r="4" spans="1:18" ht="15.75" customHeight="1" x14ac:dyDescent="0.25">
      <c r="B4" s="69"/>
      <c r="C4" s="57"/>
      <c r="D4" s="57"/>
      <c r="E4" s="53"/>
      <c r="G4" s="64"/>
      <c r="H4" s="67" t="s">
        <v>4</v>
      </c>
      <c r="I4" s="67"/>
      <c r="J4" s="60">
        <f ca="1">IF(ValuesEntered,SUM(total_payments),0)</f>
        <v>521711.56856873672</v>
      </c>
      <c r="K4" s="60"/>
      <c r="M4" s="64"/>
      <c r="N4" s="57"/>
      <c r="O4" s="57"/>
      <c r="P4" s="51"/>
      <c r="Q4" s="51"/>
      <c r="R4" s="51"/>
    </row>
    <row r="5" spans="1:18" ht="15.75" customHeight="1" x14ac:dyDescent="0.25">
      <c r="B5" s="69"/>
      <c r="C5" s="56" t="s">
        <v>16</v>
      </c>
      <c r="D5" s="56"/>
      <c r="E5" s="54">
        <v>0.05</v>
      </c>
      <c r="G5" s="64"/>
      <c r="H5" s="67" t="s">
        <v>6</v>
      </c>
      <c r="I5" s="67"/>
      <c r="J5" s="60">
        <f ca="1">IF(ValuesEntered,SUM(total_loan_payment),0)</f>
        <v>386711.56856873952</v>
      </c>
      <c r="K5" s="60"/>
      <c r="M5" s="64"/>
      <c r="N5" s="56" t="s">
        <v>29</v>
      </c>
      <c r="O5" s="56"/>
      <c r="P5" s="56"/>
      <c r="Q5" s="58">
        <v>1.4999999999999999E-2</v>
      </c>
      <c r="R5" s="58"/>
    </row>
    <row r="6" spans="1:18" ht="15.75" customHeight="1" x14ac:dyDescent="0.25">
      <c r="B6" s="69"/>
      <c r="C6" s="57"/>
      <c r="D6" s="57"/>
      <c r="E6" s="55"/>
      <c r="G6" s="64"/>
      <c r="H6" s="67" t="s">
        <v>5</v>
      </c>
      <c r="I6" s="67"/>
      <c r="J6" s="60">
        <f ca="1">IF(ValuesEntered,SUM(interest),0)</f>
        <v>185823.57352111966</v>
      </c>
      <c r="K6" s="60"/>
      <c r="M6" s="64"/>
      <c r="N6" s="57"/>
      <c r="O6" s="57"/>
      <c r="P6" s="57"/>
      <c r="Q6" s="59"/>
      <c r="R6" s="59"/>
    </row>
    <row r="7" spans="1:18" ht="15.75" customHeight="1" x14ac:dyDescent="0.3">
      <c r="B7" s="69"/>
      <c r="C7" s="56" t="s">
        <v>2</v>
      </c>
      <c r="D7" s="56"/>
      <c r="E7" s="65">
        <v>360</v>
      </c>
      <c r="G7" s="64"/>
      <c r="H7" s="67" t="s">
        <v>36</v>
      </c>
      <c r="I7" s="67"/>
      <c r="J7" s="67"/>
      <c r="K7" s="15">
        <f ca="1">IF(ValuesEntered,(DurationOfLoan-COUNTIF(NoPaymentsRemaining,"&gt;0")),0)</f>
        <v>1</v>
      </c>
      <c r="M7" s="64"/>
      <c r="N7" s="56" t="s">
        <v>32</v>
      </c>
      <c r="O7" s="56"/>
      <c r="P7" s="56"/>
      <c r="Q7" s="33"/>
      <c r="R7" s="52">
        <f>Q5*E3/12</f>
        <v>375</v>
      </c>
    </row>
    <row r="8" spans="1:18" ht="15.75" customHeight="1" x14ac:dyDescent="0.3">
      <c r="B8" s="69"/>
      <c r="C8" s="57"/>
      <c r="D8" s="57"/>
      <c r="E8" s="66"/>
      <c r="G8" s="64"/>
      <c r="H8" s="67" t="s">
        <v>7</v>
      </c>
      <c r="I8" s="67"/>
      <c r="J8" s="60">
        <f ca="1">IF(ValuesEntered,SUM(extra_payments),0)</f>
        <v>200</v>
      </c>
      <c r="K8" s="60"/>
      <c r="M8" s="64"/>
      <c r="N8" s="57"/>
      <c r="O8" s="57"/>
      <c r="P8" s="57"/>
      <c r="Q8" s="34"/>
      <c r="R8" s="53"/>
    </row>
    <row r="9" spans="1:18" ht="15.75" customHeight="1" x14ac:dyDescent="0.25">
      <c r="B9" s="69"/>
      <c r="C9" s="56" t="s">
        <v>0</v>
      </c>
      <c r="D9" s="56"/>
      <c r="E9" s="52">
        <v>200000</v>
      </c>
      <c r="G9" s="64"/>
      <c r="H9" s="67" t="s">
        <v>8</v>
      </c>
      <c r="I9" s="67"/>
      <c r="J9" s="60">
        <f ca="1">IF(ValuesEntered,ROUND(-SUMPRODUCT(IPMT($E$5/12,ROW(OFFSET(A1,,,$E$7,1)),$E$7,$E$9)),0)-ROUND(J6,0),0)</f>
        <v>688</v>
      </c>
      <c r="K9" s="60"/>
      <c r="M9" s="64"/>
      <c r="N9" s="56" t="s">
        <v>30</v>
      </c>
      <c r="O9" s="56"/>
      <c r="P9" s="54">
        <v>0.05</v>
      </c>
      <c r="Q9" s="54"/>
      <c r="R9" s="54"/>
    </row>
    <row r="10" spans="1:18" ht="15.75" customHeight="1" x14ac:dyDescent="0.25">
      <c r="B10" s="69"/>
      <c r="C10" s="57"/>
      <c r="D10" s="57"/>
      <c r="E10" s="53"/>
      <c r="G10" s="64"/>
      <c r="H10" s="67"/>
      <c r="I10" s="67"/>
      <c r="J10" s="60"/>
      <c r="K10" s="60"/>
      <c r="M10" s="64"/>
      <c r="N10" s="57"/>
      <c r="O10" s="57"/>
      <c r="P10" s="55"/>
      <c r="Q10" s="55"/>
      <c r="R10" s="55"/>
    </row>
    <row r="11" spans="1:18" ht="15.75" customHeight="1" x14ac:dyDescent="0.25">
      <c r="B11" s="69"/>
      <c r="C11" s="72"/>
      <c r="D11" s="72"/>
      <c r="E11" s="73"/>
      <c r="G11" s="64"/>
      <c r="H11" s="10"/>
      <c r="I11" s="10"/>
      <c r="J11" s="60"/>
      <c r="K11" s="60"/>
      <c r="M11" s="64"/>
      <c r="N11" s="56" t="s">
        <v>31</v>
      </c>
      <c r="O11" s="56"/>
      <c r="P11" s="52">
        <f>PMIRate*LoanAmount/12</f>
        <v>833.33333333333337</v>
      </c>
      <c r="Q11" s="52"/>
      <c r="R11" s="52"/>
    </row>
    <row r="12" spans="1:18" ht="15.75" customHeight="1" x14ac:dyDescent="0.25">
      <c r="B12" s="69"/>
      <c r="C12" s="72"/>
      <c r="D12" s="72"/>
      <c r="E12" s="73"/>
      <c r="G12" s="64"/>
      <c r="H12" s="10"/>
      <c r="I12" s="10"/>
      <c r="J12" s="60"/>
      <c r="K12" s="60"/>
      <c r="M12" s="64"/>
      <c r="N12" s="57"/>
      <c r="O12" s="57"/>
      <c r="P12" s="53"/>
      <c r="Q12" s="53"/>
      <c r="R12" s="53"/>
    </row>
    <row r="13" spans="1:18" ht="7.5" customHeight="1" x14ac:dyDescent="0.2"/>
    <row r="14" spans="1:18" ht="4.5" customHeight="1" x14ac:dyDescent="0.2">
      <c r="B14" s="16"/>
      <c r="C14" s="17"/>
      <c r="D14" s="17"/>
      <c r="E14" s="17"/>
      <c r="F14" s="17"/>
      <c r="G14" s="17"/>
      <c r="H14" s="17"/>
      <c r="I14" s="17"/>
      <c r="J14" s="17"/>
      <c r="K14" s="17"/>
      <c r="L14" s="17"/>
      <c r="M14" s="17"/>
      <c r="N14" s="17"/>
      <c r="O14" s="17"/>
      <c r="P14" s="17"/>
      <c r="Q14" s="17"/>
      <c r="R14" s="16"/>
    </row>
    <row r="15" spans="1:18" s="14" customFormat="1" ht="25.5" customHeight="1" x14ac:dyDescent="0.2">
      <c r="B15" s="38">
        <f ca="1">IFERROR(IF(ValuesEntered,PercentageIncreaseDecrease,""),"")</f>
        <v>0.18333333333333335</v>
      </c>
      <c r="C15" s="39" t="s">
        <v>33</v>
      </c>
      <c r="D15" s="40" t="s">
        <v>11</v>
      </c>
      <c r="E15" s="75" t="str">
        <f ca="1">IFERROR(IF(ValuesEntered,"each month, "&amp;IF(PercentageIncreaseDecrease&gt;0,"your loan duration will decrease to "&amp;PaymentDurationIncreaseDecrease&amp;" months and your payment duration will decrease by "&amp;TEXT(PercentageIncreaseDecrease,"0.0%"),IF(PercentageIncreaseDecrease=0,"your loan duration will not change and your payment duration not increase or decrease.",IF(PercentageIncreaseDecrease&lt;0,"your loan duration will increase to "&amp;PaymentDurationIncreaseDecrease&amp;" months and your payment duration will increase by "&amp;TEXT(PercentageIncreaseDecrease,"0.0%"),""))),""),"")</f>
        <v>each month, your loan duration will decrease to 294 months and your payment duration will decrease by 18%</v>
      </c>
      <c r="F15" s="76"/>
      <c r="G15" s="76"/>
      <c r="H15" s="76"/>
      <c r="I15" s="76"/>
      <c r="J15" s="76"/>
      <c r="K15" s="76"/>
      <c r="L15" s="76"/>
      <c r="M15" s="76"/>
      <c r="N15" s="76"/>
      <c r="O15" s="76"/>
      <c r="P15" s="76"/>
      <c r="Q15" s="76"/>
      <c r="R15" s="76"/>
    </row>
    <row r="16" spans="1:18" ht="4.5" customHeight="1" x14ac:dyDescent="0.2">
      <c r="B16" s="17"/>
      <c r="C16" s="17"/>
      <c r="D16" s="17"/>
      <c r="E16" s="17"/>
      <c r="F16" s="17"/>
      <c r="G16" s="17"/>
      <c r="H16" s="17"/>
      <c r="I16" s="17"/>
      <c r="J16" s="17"/>
      <c r="K16" s="17"/>
      <c r="L16" s="17"/>
      <c r="M16" s="17"/>
      <c r="N16" s="17"/>
      <c r="O16" s="17"/>
      <c r="P16" s="17"/>
      <c r="Q16" s="17"/>
      <c r="R16" s="17"/>
    </row>
    <row r="17" spans="2:19" ht="7.5" customHeight="1" x14ac:dyDescent="0.2">
      <c r="F17" s="3"/>
      <c r="G17" s="3"/>
      <c r="H17" s="3"/>
      <c r="L17" s="6"/>
      <c r="M17" s="6"/>
    </row>
    <row r="18" spans="2:19" s="2" customFormat="1" ht="24" customHeight="1" x14ac:dyDescent="0.2">
      <c r="B18" s="7" t="s">
        <v>9</v>
      </c>
      <c r="C18" s="36" t="s">
        <v>38</v>
      </c>
      <c r="D18" s="35" t="s">
        <v>18</v>
      </c>
      <c r="E18" s="36" t="s">
        <v>19</v>
      </c>
      <c r="F18" s="47" t="s">
        <v>20</v>
      </c>
      <c r="G18" s="48"/>
      <c r="H18" s="49"/>
      <c r="I18" s="35" t="s">
        <v>21</v>
      </c>
      <c r="J18" s="36" t="s">
        <v>22</v>
      </c>
      <c r="K18" s="32" t="s">
        <v>23</v>
      </c>
      <c r="L18" s="61" t="s">
        <v>24</v>
      </c>
      <c r="M18" s="62"/>
      <c r="N18" s="63"/>
      <c r="O18" s="47" t="s">
        <v>25</v>
      </c>
      <c r="P18" s="48"/>
      <c r="Q18" s="49"/>
      <c r="R18" s="36" t="s">
        <v>26</v>
      </c>
      <c r="S18"/>
    </row>
    <row r="19" spans="2:19" ht="17.25" customHeight="1" x14ac:dyDescent="0.2">
      <c r="B19" s="23">
        <f>ROWS($B$19:B19)</f>
        <v>1</v>
      </c>
      <c r="C19" s="24">
        <f ca="1">IF(ValuesEntered,LoanStart,"")</f>
        <v>41967</v>
      </c>
      <c r="D19" s="25">
        <f>E9</f>
        <v>200000</v>
      </c>
      <c r="E19" s="26">
        <f ca="1">IF(ValuesEntered,-IPMT($E$5/12,1,$E$7-ROWS($C$19:C19)+1,D19),"")</f>
        <v>833.33333333333337</v>
      </c>
      <c r="F19" s="41">
        <f ca="1">IF(ValuesEntered,-PPMT($E$5/12,1,$E$7-ROWS($C$19:C19)+1,D19),"")</f>
        <v>240.30991269094474</v>
      </c>
      <c r="G19" s="42"/>
      <c r="H19" s="43"/>
      <c r="I19" s="25">
        <v>100</v>
      </c>
      <c r="J19" s="26">
        <f>$R$7</f>
        <v>375</v>
      </c>
      <c r="K19" s="25">
        <f>IF(D19&lt;0.8*$E$3,0,$P$11)</f>
        <v>0</v>
      </c>
      <c r="L19" s="41">
        <f ca="1">IF(ValuesEntered,E19+F19+I19+J19+K19,"")</f>
        <v>1548.6432460242781</v>
      </c>
      <c r="M19" s="42"/>
      <c r="N19" s="43"/>
      <c r="O19" s="41">
        <f ca="1">IF(ValuesEntered,D19-F19-I19,"")</f>
        <v>199659.69008730905</v>
      </c>
      <c r="P19" s="42"/>
      <c r="Q19" s="43"/>
      <c r="R19" s="27">
        <f ca="1">IF(ValuesEntered,IF(R18&lt;1,0,NPER($E$5/12,-$J$3,O19)),"")</f>
        <v>358.58509272201883</v>
      </c>
    </row>
    <row r="20" spans="2:19" ht="17.25" customHeight="1" x14ac:dyDescent="0.2">
      <c r="B20" s="23">
        <f>ROWS($B$19:B20)</f>
        <v>2</v>
      </c>
      <c r="C20" s="24">
        <f ca="1">IF(ValuesEntered,IF(O19&gt;0,EDATE(C19,1),""),"")</f>
        <v>41997</v>
      </c>
      <c r="D20" s="25">
        <f t="shared" ref="D20:D83" ca="1" si="0">IF(C20="",0,O19)</f>
        <v>199659.69008730905</v>
      </c>
      <c r="E20" s="26">
        <f t="shared" ref="E20:E83" ca="1" si="1">IFERROR(-IPMT($E$5/12,1,R19,D20),0)</f>
        <v>831.91537536378769</v>
      </c>
      <c r="F20" s="41">
        <f t="shared" ref="F20:F83" ca="1" si="2">IFERROR(-PPMT($E$5/12,1,R19,D20),0)</f>
        <v>241.72787066048883</v>
      </c>
      <c r="G20" s="42"/>
      <c r="H20" s="43"/>
      <c r="I20" s="25">
        <v>100</v>
      </c>
      <c r="J20" s="26">
        <f t="shared" ref="J20:J83" ca="1" si="3">IF(C20="",0,$R$7)</f>
        <v>375</v>
      </c>
      <c r="K20" s="25">
        <f t="shared" ref="K20:K83" ca="1" si="4">IF(C20="",0,IF(D20&lt;0.8*$E$3,0,$P$11))</f>
        <v>0</v>
      </c>
      <c r="L20" s="41">
        <f t="shared" ref="L20:L83" ca="1" si="5">IF(C20="",0,E20+F20+I20+J20+K20)</f>
        <v>1548.6432460242766</v>
      </c>
      <c r="M20" s="42"/>
      <c r="N20" s="43"/>
      <c r="O20" s="41">
        <f t="shared" ref="O20:O83" ca="1" si="6">IF(C20="",0,D20-F20-I20)</f>
        <v>199317.96221664856</v>
      </c>
      <c r="P20" s="42"/>
      <c r="Q20" s="43"/>
      <c r="R20" s="27">
        <f ca="1">IF(ValuesEntered,IF(R19&lt;1,0,NPER($E$5/12,-$J$3,O20)),"")</f>
        <v>357.17261717381945</v>
      </c>
    </row>
    <row r="21" spans="2:19" ht="17.25" customHeight="1" x14ac:dyDescent="0.2">
      <c r="B21" s="23">
        <f>ROWS($B$19:B21)</f>
        <v>3</v>
      </c>
      <c r="C21" s="24">
        <f t="shared" ref="C21:C83" ca="1" si="7">IF(O20&gt;0,EDATE(C20,1),"")</f>
        <v>42028</v>
      </c>
      <c r="D21" s="25">
        <f t="shared" ca="1" si="0"/>
        <v>199317.96221664856</v>
      </c>
      <c r="E21" s="26">
        <f t="shared" ca="1" si="1"/>
        <v>830.49150923603565</v>
      </c>
      <c r="F21" s="41">
        <f t="shared" ca="1" si="2"/>
        <v>243.15173678824092</v>
      </c>
      <c r="G21" s="42"/>
      <c r="H21" s="43"/>
      <c r="I21" s="25"/>
      <c r="J21" s="26">
        <f t="shared" ca="1" si="3"/>
        <v>375</v>
      </c>
      <c r="K21" s="25">
        <f t="shared" ca="1" si="4"/>
        <v>0</v>
      </c>
      <c r="L21" s="41">
        <f t="shared" ca="1" si="5"/>
        <v>1448.6432460242766</v>
      </c>
      <c r="M21" s="42"/>
      <c r="N21" s="43"/>
      <c r="O21" s="41">
        <f t="shared" ca="1" si="6"/>
        <v>199074.81047986032</v>
      </c>
      <c r="P21" s="42"/>
      <c r="Q21" s="43"/>
      <c r="R21" s="27">
        <f ca="1">IF(ValuesEntered,IF(R20&lt;1,0,NPER($E$5/12,-$J$3,O21)),"")</f>
        <v>356.17261717381945</v>
      </c>
    </row>
    <row r="22" spans="2:19" ht="17.25" customHeight="1" x14ac:dyDescent="0.2">
      <c r="B22" s="23">
        <f>ROWS($B$19:B22)</f>
        <v>4</v>
      </c>
      <c r="C22" s="24">
        <f t="shared" ca="1" si="7"/>
        <v>42059</v>
      </c>
      <c r="D22" s="25">
        <f t="shared" ca="1" si="0"/>
        <v>199074.81047986032</v>
      </c>
      <c r="E22" s="26">
        <f t="shared" ca="1" si="1"/>
        <v>829.47837699941795</v>
      </c>
      <c r="F22" s="41">
        <f t="shared" ca="1" si="2"/>
        <v>244.16486902485863</v>
      </c>
      <c r="G22" s="42"/>
      <c r="H22" s="43"/>
      <c r="I22" s="25"/>
      <c r="J22" s="26">
        <f t="shared" ca="1" si="3"/>
        <v>375</v>
      </c>
      <c r="K22" s="25">
        <f t="shared" ca="1" si="4"/>
        <v>0</v>
      </c>
      <c r="L22" s="41">
        <f t="shared" ca="1" si="5"/>
        <v>1448.6432460242766</v>
      </c>
      <c r="M22" s="42"/>
      <c r="N22" s="43"/>
      <c r="O22" s="41">
        <f t="shared" ca="1" si="6"/>
        <v>198830.64561083546</v>
      </c>
      <c r="P22" s="42"/>
      <c r="Q22" s="43"/>
      <c r="R22" s="27">
        <f ca="1">IF(ValuesEntered,IF(R21&lt;1,0,NPER($E$5/12,-$J$3,O22)),"")</f>
        <v>355.17261717381945</v>
      </c>
    </row>
    <row r="23" spans="2:19" ht="17.25" customHeight="1" x14ac:dyDescent="0.2">
      <c r="B23" s="23">
        <f>ROWS($B$19:B23)</f>
        <v>5</v>
      </c>
      <c r="C23" s="24">
        <f t="shared" ca="1" si="7"/>
        <v>42087</v>
      </c>
      <c r="D23" s="25">
        <f t="shared" ca="1" si="0"/>
        <v>198830.64561083546</v>
      </c>
      <c r="E23" s="26">
        <f t="shared" ca="1" si="1"/>
        <v>828.46102337848106</v>
      </c>
      <c r="F23" s="41">
        <f t="shared" ca="1" si="2"/>
        <v>245.18222264579549</v>
      </c>
      <c r="G23" s="42"/>
      <c r="H23" s="43"/>
      <c r="I23" s="25"/>
      <c r="J23" s="26">
        <f t="shared" ca="1" si="3"/>
        <v>375</v>
      </c>
      <c r="K23" s="25">
        <f t="shared" ca="1" si="4"/>
        <v>0</v>
      </c>
      <c r="L23" s="41">
        <f t="shared" ca="1" si="5"/>
        <v>1448.6432460242766</v>
      </c>
      <c r="M23" s="42"/>
      <c r="N23" s="43"/>
      <c r="O23" s="41">
        <f t="shared" ca="1" si="6"/>
        <v>198585.46338818967</v>
      </c>
      <c r="P23" s="42"/>
      <c r="Q23" s="43"/>
      <c r="R23" s="27">
        <f ca="1">IF(ValuesEntered,IF(R22&lt;1,0,NPER($E$5/12,-$J$3,O23)),"")</f>
        <v>354.1726171738195</v>
      </c>
    </row>
    <row r="24" spans="2:19" ht="17.25" customHeight="1" x14ac:dyDescent="0.2">
      <c r="B24" s="23">
        <f>ROWS($B$19:B24)</f>
        <v>6</v>
      </c>
      <c r="C24" s="24">
        <f t="shared" ca="1" si="7"/>
        <v>42118</v>
      </c>
      <c r="D24" s="25">
        <f t="shared" ca="1" si="0"/>
        <v>198585.46338818967</v>
      </c>
      <c r="E24" s="26">
        <f t="shared" ca="1" si="1"/>
        <v>827.4394307841236</v>
      </c>
      <c r="F24" s="41">
        <f t="shared" ca="1" si="2"/>
        <v>246.20381524015298</v>
      </c>
      <c r="G24" s="42"/>
      <c r="H24" s="43"/>
      <c r="I24" s="25"/>
      <c r="J24" s="26">
        <f t="shared" ca="1" si="3"/>
        <v>375</v>
      </c>
      <c r="K24" s="25">
        <f t="shared" ca="1" si="4"/>
        <v>0</v>
      </c>
      <c r="L24" s="41">
        <f t="shared" ca="1" si="5"/>
        <v>1448.6432460242766</v>
      </c>
      <c r="M24" s="42"/>
      <c r="N24" s="43"/>
      <c r="O24" s="41">
        <f t="shared" ca="1" si="6"/>
        <v>198339.25957294952</v>
      </c>
      <c r="P24" s="42"/>
      <c r="Q24" s="43"/>
      <c r="R24" s="27">
        <f ca="1">IF(ValuesEntered,IF(R23&lt;1,0,NPER($E$5/12,-$J$3,O24)),"")</f>
        <v>353.1726171738195</v>
      </c>
    </row>
    <row r="25" spans="2:19" ht="17.25" customHeight="1" x14ac:dyDescent="0.2">
      <c r="B25" s="23">
        <f>ROWS($B$19:B25)</f>
        <v>7</v>
      </c>
      <c r="C25" s="24">
        <f t="shared" ca="1" si="7"/>
        <v>42148</v>
      </c>
      <c r="D25" s="25">
        <f t="shared" ca="1" si="0"/>
        <v>198339.25957294952</v>
      </c>
      <c r="E25" s="26">
        <f t="shared" ca="1" si="1"/>
        <v>826.41358155395631</v>
      </c>
      <c r="F25" s="41">
        <f t="shared" ca="1" si="2"/>
        <v>247.22966447032027</v>
      </c>
      <c r="G25" s="42"/>
      <c r="H25" s="43"/>
      <c r="I25" s="25"/>
      <c r="J25" s="26">
        <f t="shared" ca="1" si="3"/>
        <v>375</v>
      </c>
      <c r="K25" s="25">
        <f t="shared" ca="1" si="4"/>
        <v>0</v>
      </c>
      <c r="L25" s="41">
        <f t="shared" ca="1" si="5"/>
        <v>1448.6432460242766</v>
      </c>
      <c r="M25" s="42"/>
      <c r="N25" s="43"/>
      <c r="O25" s="41">
        <f t="shared" ca="1" si="6"/>
        <v>198092.02990847919</v>
      </c>
      <c r="P25" s="42"/>
      <c r="Q25" s="43"/>
      <c r="R25" s="27">
        <f ca="1">IF(ValuesEntered,IF(R24&lt;1,0,NPER($E$5/12,-$J$3,O25)),"")</f>
        <v>352.17261717381956</v>
      </c>
    </row>
    <row r="26" spans="2:19" ht="17.25" customHeight="1" x14ac:dyDescent="0.2">
      <c r="B26" s="23">
        <f>ROWS($B$19:B26)</f>
        <v>8</v>
      </c>
      <c r="C26" s="24">
        <f t="shared" ca="1" si="7"/>
        <v>42179</v>
      </c>
      <c r="D26" s="25">
        <f t="shared" ca="1" si="0"/>
        <v>198092.02990847919</v>
      </c>
      <c r="E26" s="26">
        <f t="shared" ca="1" si="1"/>
        <v>825.38345795199666</v>
      </c>
      <c r="F26" s="41">
        <f t="shared" ca="1" si="2"/>
        <v>248.25978807227986</v>
      </c>
      <c r="G26" s="42"/>
      <c r="H26" s="43"/>
      <c r="I26" s="25"/>
      <c r="J26" s="26">
        <f t="shared" ca="1" si="3"/>
        <v>375</v>
      </c>
      <c r="K26" s="25">
        <f t="shared" ca="1" si="4"/>
        <v>0</v>
      </c>
      <c r="L26" s="41">
        <f t="shared" ca="1" si="5"/>
        <v>1448.6432460242766</v>
      </c>
      <c r="M26" s="42"/>
      <c r="N26" s="43"/>
      <c r="O26" s="41">
        <f t="shared" ca="1" si="6"/>
        <v>197843.7701204069</v>
      </c>
      <c r="P26" s="42"/>
      <c r="Q26" s="43"/>
      <c r="R26" s="27">
        <f ca="1">IF(ValuesEntered,IF(R25&lt;1,0,NPER($E$5/12,-$J$3,O26)),"")</f>
        <v>351.17261717381939</v>
      </c>
    </row>
    <row r="27" spans="2:19" ht="17.25" customHeight="1" x14ac:dyDescent="0.2">
      <c r="B27" s="23">
        <f>ROWS($B$19:B27)</f>
        <v>9</v>
      </c>
      <c r="C27" s="24">
        <f t="shared" ca="1" si="7"/>
        <v>42209</v>
      </c>
      <c r="D27" s="25">
        <f t="shared" ca="1" si="0"/>
        <v>197843.7701204069</v>
      </c>
      <c r="E27" s="26">
        <f t="shared" ca="1" si="1"/>
        <v>824.34904216836208</v>
      </c>
      <c r="F27" s="41">
        <f t="shared" ca="1" si="2"/>
        <v>249.29420385591453</v>
      </c>
      <c r="G27" s="42"/>
      <c r="H27" s="43"/>
      <c r="I27" s="25"/>
      <c r="J27" s="26">
        <f t="shared" ca="1" si="3"/>
        <v>375</v>
      </c>
      <c r="K27" s="25">
        <f t="shared" ca="1" si="4"/>
        <v>0</v>
      </c>
      <c r="L27" s="41">
        <f t="shared" ca="1" si="5"/>
        <v>1448.6432460242766</v>
      </c>
      <c r="M27" s="42"/>
      <c r="N27" s="43"/>
      <c r="O27" s="41">
        <f t="shared" ca="1" si="6"/>
        <v>197594.47591655099</v>
      </c>
      <c r="P27" s="42"/>
      <c r="Q27" s="43"/>
      <c r="R27" s="27">
        <f ca="1">IF(ValuesEntered,IF(R26&lt;1,0,NPER($E$5/12,-$J$3,O27)),"")</f>
        <v>350.17261717381945</v>
      </c>
    </row>
    <row r="28" spans="2:19" ht="17.25" customHeight="1" x14ac:dyDescent="0.2">
      <c r="B28" s="23">
        <f>ROWS($B$19:B28)</f>
        <v>10</v>
      </c>
      <c r="C28" s="24">
        <f t="shared" ca="1" si="7"/>
        <v>42240</v>
      </c>
      <c r="D28" s="25">
        <f t="shared" ca="1" si="0"/>
        <v>197594.47591655099</v>
      </c>
      <c r="E28" s="26">
        <f t="shared" ca="1" si="1"/>
        <v>823.31031631896246</v>
      </c>
      <c r="F28" s="41">
        <f t="shared" ca="1" si="2"/>
        <v>250.33292970531411</v>
      </c>
      <c r="G28" s="42"/>
      <c r="H28" s="43"/>
      <c r="I28" s="25"/>
      <c r="J28" s="26">
        <f t="shared" ca="1" si="3"/>
        <v>375</v>
      </c>
      <c r="K28" s="25">
        <f t="shared" ca="1" si="4"/>
        <v>0</v>
      </c>
      <c r="L28" s="41">
        <f t="shared" ca="1" si="5"/>
        <v>1448.6432460242766</v>
      </c>
      <c r="M28" s="42"/>
      <c r="N28" s="43"/>
      <c r="O28" s="41">
        <f t="shared" ca="1" si="6"/>
        <v>197344.14298684566</v>
      </c>
      <c r="P28" s="42"/>
      <c r="Q28" s="43"/>
      <c r="R28" s="27">
        <f ca="1">IF(ValuesEntered,IF(R27&lt;1,0,NPER($E$5/12,-$J$3,O28)),"")</f>
        <v>349.17261717381933</v>
      </c>
    </row>
    <row r="29" spans="2:19" ht="17.25" customHeight="1" x14ac:dyDescent="0.2">
      <c r="B29" s="23">
        <f>ROWS($B$19:B29)</f>
        <v>11</v>
      </c>
      <c r="C29" s="24">
        <f t="shared" ca="1" si="7"/>
        <v>42271</v>
      </c>
      <c r="D29" s="25">
        <f t="shared" ca="1" si="0"/>
        <v>197344.14298684566</v>
      </c>
      <c r="E29" s="26">
        <f t="shared" ca="1" si="1"/>
        <v>822.26726244519023</v>
      </c>
      <c r="F29" s="41">
        <f t="shared" ca="1" si="2"/>
        <v>251.37598357908635</v>
      </c>
      <c r="G29" s="42"/>
      <c r="H29" s="43"/>
      <c r="I29" s="25"/>
      <c r="J29" s="26">
        <f t="shared" ca="1" si="3"/>
        <v>375</v>
      </c>
      <c r="K29" s="25">
        <f t="shared" ca="1" si="4"/>
        <v>0</v>
      </c>
      <c r="L29" s="41">
        <f t="shared" ca="1" si="5"/>
        <v>1448.6432460242766</v>
      </c>
      <c r="M29" s="42"/>
      <c r="N29" s="43"/>
      <c r="O29" s="41">
        <f t="shared" ca="1" si="6"/>
        <v>197092.76700326658</v>
      </c>
      <c r="P29" s="42"/>
      <c r="Q29" s="43"/>
      <c r="R29" s="27">
        <f ca="1">IF(ValuesEntered,IF(R28&lt;1,0,NPER($E$5/12,-$J$3,O29)),"")</f>
        <v>348.17261717381939</v>
      </c>
    </row>
    <row r="30" spans="2:19" ht="17.25" customHeight="1" x14ac:dyDescent="0.2">
      <c r="B30" s="23">
        <f>ROWS($B$19:B30)</f>
        <v>12</v>
      </c>
      <c r="C30" s="24">
        <f t="shared" ca="1" si="7"/>
        <v>42301</v>
      </c>
      <c r="D30" s="25">
        <f t="shared" ca="1" si="0"/>
        <v>197092.76700326658</v>
      </c>
      <c r="E30" s="26">
        <f t="shared" ca="1" si="1"/>
        <v>821.21986251361068</v>
      </c>
      <c r="F30" s="41">
        <f t="shared" ca="1" si="2"/>
        <v>252.42338351066584</v>
      </c>
      <c r="G30" s="42"/>
      <c r="H30" s="43"/>
      <c r="I30" s="25"/>
      <c r="J30" s="26">
        <f t="shared" ca="1" si="3"/>
        <v>375</v>
      </c>
      <c r="K30" s="25">
        <f t="shared" ca="1" si="4"/>
        <v>0</v>
      </c>
      <c r="L30" s="41">
        <f t="shared" ca="1" si="5"/>
        <v>1448.6432460242766</v>
      </c>
      <c r="M30" s="42"/>
      <c r="N30" s="43"/>
      <c r="O30" s="41">
        <f t="shared" ca="1" si="6"/>
        <v>196840.34361975591</v>
      </c>
      <c r="P30" s="42"/>
      <c r="Q30" s="43"/>
      <c r="R30" s="27">
        <f ca="1">IF(ValuesEntered,IF(R29&lt;1,0,NPER($E$5/12,-$J$3,O30)),"")</f>
        <v>347.17261717381939</v>
      </c>
    </row>
    <row r="31" spans="2:19" ht="17.25" customHeight="1" x14ac:dyDescent="0.2">
      <c r="B31" s="23">
        <f>ROWS($B$19:B31)</f>
        <v>13</v>
      </c>
      <c r="C31" s="24">
        <f t="shared" ca="1" si="7"/>
        <v>42332</v>
      </c>
      <c r="D31" s="25">
        <f t="shared" ca="1" si="0"/>
        <v>196840.34361975591</v>
      </c>
      <c r="E31" s="26">
        <f t="shared" ca="1" si="1"/>
        <v>820.16809841564964</v>
      </c>
      <c r="F31" s="41">
        <f t="shared" ca="1" si="2"/>
        <v>253.47514760862688</v>
      </c>
      <c r="G31" s="42"/>
      <c r="H31" s="43"/>
      <c r="I31" s="25"/>
      <c r="J31" s="26">
        <f t="shared" ca="1" si="3"/>
        <v>375</v>
      </c>
      <c r="K31" s="25">
        <f t="shared" ca="1" si="4"/>
        <v>0</v>
      </c>
      <c r="L31" s="41">
        <f t="shared" ca="1" si="5"/>
        <v>1448.6432460242766</v>
      </c>
      <c r="M31" s="42"/>
      <c r="N31" s="43"/>
      <c r="O31" s="41">
        <f t="shared" ca="1" si="6"/>
        <v>196586.86847214727</v>
      </c>
      <c r="P31" s="42"/>
      <c r="Q31" s="43"/>
      <c r="R31" s="27">
        <f ca="1">IF(ValuesEntered,IF(R30&lt;1,0,NPER($E$5/12,-$J$3,O31)),"")</f>
        <v>346.17261717381933</v>
      </c>
    </row>
    <row r="32" spans="2:19" ht="17.25" customHeight="1" x14ac:dyDescent="0.2">
      <c r="B32" s="23">
        <f>ROWS($B$19:B32)</f>
        <v>14</v>
      </c>
      <c r="C32" s="24">
        <f t="shared" ca="1" si="7"/>
        <v>42362</v>
      </c>
      <c r="D32" s="25">
        <f t="shared" ca="1" si="0"/>
        <v>196586.86847214727</v>
      </c>
      <c r="E32" s="26">
        <f t="shared" ca="1" si="1"/>
        <v>819.11195196728022</v>
      </c>
      <c r="F32" s="41">
        <f t="shared" ca="1" si="2"/>
        <v>254.53129405699624</v>
      </c>
      <c r="G32" s="42"/>
      <c r="H32" s="43"/>
      <c r="I32" s="25"/>
      <c r="J32" s="26">
        <f t="shared" ca="1" si="3"/>
        <v>375</v>
      </c>
      <c r="K32" s="25">
        <f t="shared" ca="1" si="4"/>
        <v>0</v>
      </c>
      <c r="L32" s="41">
        <f t="shared" ca="1" si="5"/>
        <v>1448.6432460242766</v>
      </c>
      <c r="M32" s="42"/>
      <c r="N32" s="43"/>
      <c r="O32" s="41">
        <f t="shared" ca="1" si="6"/>
        <v>196332.33717809027</v>
      </c>
      <c r="P32" s="42"/>
      <c r="Q32" s="43"/>
      <c r="R32" s="27">
        <f ca="1">IF(ValuesEntered,IF(R31&lt;1,0,NPER($E$5/12,-$J$3,O32)),"")</f>
        <v>345.17261717381928</v>
      </c>
    </row>
    <row r="33" spans="2:18" ht="17.25" customHeight="1" x14ac:dyDescent="0.2">
      <c r="B33" s="23">
        <f>ROWS($B$19:B33)</f>
        <v>15</v>
      </c>
      <c r="C33" s="24">
        <f t="shared" ca="1" si="7"/>
        <v>42393</v>
      </c>
      <c r="D33" s="25">
        <f t="shared" ca="1" si="0"/>
        <v>196332.33717809027</v>
      </c>
      <c r="E33" s="26">
        <f t="shared" ca="1" si="1"/>
        <v>818.0514049087094</v>
      </c>
      <c r="F33" s="41">
        <f t="shared" ca="1" si="2"/>
        <v>255.59184111556721</v>
      </c>
      <c r="G33" s="42"/>
      <c r="H33" s="43"/>
      <c r="I33" s="25"/>
      <c r="J33" s="26">
        <f t="shared" ca="1" si="3"/>
        <v>375</v>
      </c>
      <c r="K33" s="25">
        <f t="shared" ca="1" si="4"/>
        <v>0</v>
      </c>
      <c r="L33" s="41">
        <f t="shared" ca="1" si="5"/>
        <v>1448.6432460242766</v>
      </c>
      <c r="M33" s="42"/>
      <c r="N33" s="43"/>
      <c r="O33" s="41">
        <f t="shared" ca="1" si="6"/>
        <v>196076.74533697471</v>
      </c>
      <c r="P33" s="42"/>
      <c r="Q33" s="43"/>
      <c r="R33" s="27">
        <f ca="1">IF(ValuesEntered,IF(R32&lt;1,0,NPER($E$5/12,-$J$3,O33)),"")</f>
        <v>344.17261717381939</v>
      </c>
    </row>
    <row r="34" spans="2:18" ht="17.25" customHeight="1" x14ac:dyDescent="0.2">
      <c r="B34" s="23">
        <f>ROWS($B$19:B34)</f>
        <v>16</v>
      </c>
      <c r="C34" s="24">
        <f t="shared" ca="1" si="7"/>
        <v>42424</v>
      </c>
      <c r="D34" s="25">
        <f t="shared" ca="1" si="0"/>
        <v>196076.74533697471</v>
      </c>
      <c r="E34" s="26">
        <f t="shared" ca="1" si="1"/>
        <v>816.98643890406129</v>
      </c>
      <c r="F34" s="41">
        <f t="shared" ca="1" si="2"/>
        <v>256.65680712021521</v>
      </c>
      <c r="G34" s="42"/>
      <c r="H34" s="43"/>
      <c r="I34" s="25"/>
      <c r="J34" s="26">
        <f t="shared" ca="1" si="3"/>
        <v>375</v>
      </c>
      <c r="K34" s="25">
        <f t="shared" ca="1" si="4"/>
        <v>0</v>
      </c>
      <c r="L34" s="41">
        <f t="shared" ca="1" si="5"/>
        <v>1448.6432460242766</v>
      </c>
      <c r="M34" s="42"/>
      <c r="N34" s="43"/>
      <c r="O34" s="41">
        <f t="shared" ca="1" si="6"/>
        <v>195820.08852985449</v>
      </c>
      <c r="P34" s="42"/>
      <c r="Q34" s="43"/>
      <c r="R34" s="27">
        <f ca="1">IF(ValuesEntered,IF(R33&lt;1,0,NPER($E$5/12,-$J$3,O34)),"")</f>
        <v>343.17261717381939</v>
      </c>
    </row>
    <row r="35" spans="2:18" ht="17.25" customHeight="1" x14ac:dyDescent="0.2">
      <c r="B35" s="23">
        <f>ROWS($B$19:B35)</f>
        <v>17</v>
      </c>
      <c r="C35" s="24">
        <f t="shared" ca="1" si="7"/>
        <v>42453</v>
      </c>
      <c r="D35" s="25">
        <f t="shared" ca="1" si="0"/>
        <v>195820.08852985449</v>
      </c>
      <c r="E35" s="26">
        <f t="shared" ca="1" si="1"/>
        <v>815.91703554106039</v>
      </c>
      <c r="F35" s="41">
        <f t="shared" ca="1" si="2"/>
        <v>257.72621048321611</v>
      </c>
      <c r="G35" s="42"/>
      <c r="H35" s="43"/>
      <c r="I35" s="25"/>
      <c r="J35" s="26">
        <f t="shared" ca="1" si="3"/>
        <v>375</v>
      </c>
      <c r="K35" s="25">
        <f t="shared" ca="1" si="4"/>
        <v>0</v>
      </c>
      <c r="L35" s="41">
        <f t="shared" ca="1" si="5"/>
        <v>1448.6432460242766</v>
      </c>
      <c r="M35" s="42"/>
      <c r="N35" s="43"/>
      <c r="O35" s="41">
        <f t="shared" ca="1" si="6"/>
        <v>195562.36231937128</v>
      </c>
      <c r="P35" s="42"/>
      <c r="Q35" s="43"/>
      <c r="R35" s="27">
        <f ca="1">IF(ValuesEntered,IF(R34&lt;1,0,NPER($E$5/12,-$J$3,O35)),"")</f>
        <v>342.17261717381945</v>
      </c>
    </row>
    <row r="36" spans="2:18" ht="17.25" customHeight="1" x14ac:dyDescent="0.2">
      <c r="B36" s="23">
        <f>ROWS($B$19:B36)</f>
        <v>18</v>
      </c>
      <c r="C36" s="24">
        <f t="shared" ca="1" si="7"/>
        <v>42484</v>
      </c>
      <c r="D36" s="25">
        <f t="shared" ca="1" si="0"/>
        <v>195562.36231937128</v>
      </c>
      <c r="E36" s="26">
        <f t="shared" ca="1" si="1"/>
        <v>814.84317633071373</v>
      </c>
      <c r="F36" s="41">
        <f t="shared" ca="1" si="2"/>
        <v>258.80006969356276</v>
      </c>
      <c r="G36" s="42"/>
      <c r="H36" s="43"/>
      <c r="I36" s="25"/>
      <c r="J36" s="26">
        <f t="shared" ca="1" si="3"/>
        <v>375</v>
      </c>
      <c r="K36" s="25">
        <f t="shared" ca="1" si="4"/>
        <v>0</v>
      </c>
      <c r="L36" s="41">
        <f t="shared" ca="1" si="5"/>
        <v>1448.6432460242766</v>
      </c>
      <c r="M36" s="42"/>
      <c r="N36" s="43"/>
      <c r="O36" s="41">
        <f t="shared" ca="1" si="6"/>
        <v>195303.56224967772</v>
      </c>
      <c r="P36" s="42"/>
      <c r="Q36" s="43"/>
      <c r="R36" s="27">
        <f ca="1">IF(ValuesEntered,IF(R35&lt;1,0,NPER($E$5/12,-$J$3,O36)),"")</f>
        <v>341.17261717381939</v>
      </c>
    </row>
    <row r="37" spans="2:18" ht="17.25" customHeight="1" x14ac:dyDescent="0.2">
      <c r="B37" s="23">
        <f>ROWS($B$19:B37)</f>
        <v>19</v>
      </c>
      <c r="C37" s="24">
        <f t="shared" ca="1" si="7"/>
        <v>42514</v>
      </c>
      <c r="D37" s="25">
        <f t="shared" ca="1" si="0"/>
        <v>195303.56224967772</v>
      </c>
      <c r="E37" s="26">
        <f t="shared" ca="1" si="1"/>
        <v>813.76484270699052</v>
      </c>
      <c r="F37" s="41">
        <f t="shared" ca="1" si="2"/>
        <v>259.87840331728609</v>
      </c>
      <c r="G37" s="42"/>
      <c r="H37" s="43"/>
      <c r="I37" s="25"/>
      <c r="J37" s="26">
        <f t="shared" ca="1" si="3"/>
        <v>375</v>
      </c>
      <c r="K37" s="25">
        <f t="shared" ca="1" si="4"/>
        <v>0</v>
      </c>
      <c r="L37" s="41">
        <f t="shared" ca="1" si="5"/>
        <v>1448.6432460242766</v>
      </c>
      <c r="M37" s="42"/>
      <c r="N37" s="43"/>
      <c r="O37" s="41">
        <f t="shared" ca="1" si="6"/>
        <v>195043.68384636042</v>
      </c>
      <c r="P37" s="42"/>
      <c r="Q37" s="43"/>
      <c r="R37" s="27">
        <f ca="1">IF(ValuesEntered,IF(R36&lt;1,0,NPER($E$5/12,-$J$3,O37)),"")</f>
        <v>340.17261717381939</v>
      </c>
    </row>
    <row r="38" spans="2:18" ht="17.25" customHeight="1" x14ac:dyDescent="0.2">
      <c r="B38" s="23">
        <f>ROWS($B$19:B38)</f>
        <v>20</v>
      </c>
      <c r="C38" s="24">
        <f t="shared" ca="1" si="7"/>
        <v>42545</v>
      </c>
      <c r="D38" s="25">
        <f t="shared" ca="1" si="0"/>
        <v>195043.68384636042</v>
      </c>
      <c r="E38" s="26">
        <f t="shared" ca="1" si="1"/>
        <v>812.68201602650174</v>
      </c>
      <c r="F38" s="41">
        <f t="shared" ca="1" si="2"/>
        <v>260.96122999777469</v>
      </c>
      <c r="G38" s="42"/>
      <c r="H38" s="43"/>
      <c r="I38" s="25"/>
      <c r="J38" s="26">
        <f t="shared" ca="1" si="3"/>
        <v>375</v>
      </c>
      <c r="K38" s="25">
        <f t="shared" ca="1" si="4"/>
        <v>0</v>
      </c>
      <c r="L38" s="41">
        <f t="shared" ca="1" si="5"/>
        <v>1448.6432460242763</v>
      </c>
      <c r="M38" s="42"/>
      <c r="N38" s="43"/>
      <c r="O38" s="41">
        <f t="shared" ca="1" si="6"/>
        <v>194782.72261636265</v>
      </c>
      <c r="P38" s="42"/>
      <c r="Q38" s="43"/>
      <c r="R38" s="27">
        <f ca="1">IF(ValuesEntered,IF(R37&lt;1,0,NPER($E$5/12,-$J$3,O38)),"")</f>
        <v>339.17261717381933</v>
      </c>
    </row>
    <row r="39" spans="2:18" ht="17.25" customHeight="1" x14ac:dyDescent="0.2">
      <c r="B39" s="23">
        <f>ROWS($B$19:B39)</f>
        <v>21</v>
      </c>
      <c r="C39" s="24">
        <f t="shared" ca="1" si="7"/>
        <v>42575</v>
      </c>
      <c r="D39" s="25">
        <f t="shared" ca="1" si="0"/>
        <v>194782.72261636265</v>
      </c>
      <c r="E39" s="26">
        <f t="shared" ca="1" si="1"/>
        <v>811.59467756817764</v>
      </c>
      <c r="F39" s="41">
        <f t="shared" ca="1" si="2"/>
        <v>262.04856845609885</v>
      </c>
      <c r="G39" s="42"/>
      <c r="H39" s="43"/>
      <c r="I39" s="25"/>
      <c r="J39" s="26">
        <f t="shared" ca="1" si="3"/>
        <v>375</v>
      </c>
      <c r="K39" s="25">
        <f t="shared" ca="1" si="4"/>
        <v>0</v>
      </c>
      <c r="L39" s="41">
        <f t="shared" ca="1" si="5"/>
        <v>1448.6432460242766</v>
      </c>
      <c r="M39" s="42"/>
      <c r="N39" s="43"/>
      <c r="O39" s="41">
        <f t="shared" ca="1" si="6"/>
        <v>194520.67404790656</v>
      </c>
      <c r="P39" s="42"/>
      <c r="Q39" s="43"/>
      <c r="R39" s="27">
        <f ca="1">IF(ValuesEntered,IF(R38&lt;1,0,NPER($E$5/12,-$J$3,O39)),"")</f>
        <v>338.17261717381939</v>
      </c>
    </row>
    <row r="40" spans="2:18" ht="17.25" customHeight="1" x14ac:dyDescent="0.2">
      <c r="B40" s="23">
        <f>ROWS($B$19:B40)</f>
        <v>22</v>
      </c>
      <c r="C40" s="24">
        <f t="shared" ca="1" si="7"/>
        <v>42606</v>
      </c>
      <c r="D40" s="25">
        <f t="shared" ca="1" si="0"/>
        <v>194520.67404790656</v>
      </c>
      <c r="E40" s="26">
        <f t="shared" ca="1" si="1"/>
        <v>810.50280853294396</v>
      </c>
      <c r="F40" s="41">
        <f t="shared" ca="1" si="2"/>
        <v>263.14043749133248</v>
      </c>
      <c r="G40" s="42"/>
      <c r="H40" s="43"/>
      <c r="I40" s="25"/>
      <c r="J40" s="26">
        <f t="shared" ca="1" si="3"/>
        <v>375</v>
      </c>
      <c r="K40" s="25">
        <f t="shared" ca="1" si="4"/>
        <v>0</v>
      </c>
      <c r="L40" s="41">
        <f t="shared" ca="1" si="5"/>
        <v>1448.6432460242763</v>
      </c>
      <c r="M40" s="42"/>
      <c r="N40" s="43"/>
      <c r="O40" s="41">
        <f t="shared" ca="1" si="6"/>
        <v>194257.53361041524</v>
      </c>
      <c r="P40" s="42"/>
      <c r="Q40" s="43"/>
      <c r="R40" s="27">
        <f ca="1">IF(ValuesEntered,IF(R39&lt;1,0,NPER($E$5/12,-$J$3,O40)),"")</f>
        <v>337.1726171738195</v>
      </c>
    </row>
    <row r="41" spans="2:18" ht="17.25" customHeight="1" x14ac:dyDescent="0.2">
      <c r="B41" s="23">
        <f>ROWS($B$19:B41)</f>
        <v>23</v>
      </c>
      <c r="C41" s="24">
        <f t="shared" ca="1" si="7"/>
        <v>42637</v>
      </c>
      <c r="D41" s="25">
        <f t="shared" ca="1" si="0"/>
        <v>194257.53361041524</v>
      </c>
      <c r="E41" s="26">
        <f t="shared" ca="1" si="1"/>
        <v>809.40639004339687</v>
      </c>
      <c r="F41" s="41">
        <f t="shared" ca="1" si="2"/>
        <v>264.23685598087962</v>
      </c>
      <c r="G41" s="42"/>
      <c r="H41" s="43"/>
      <c r="I41" s="25"/>
      <c r="J41" s="26">
        <f t="shared" ca="1" si="3"/>
        <v>375</v>
      </c>
      <c r="K41" s="25">
        <f t="shared" ca="1" si="4"/>
        <v>0</v>
      </c>
      <c r="L41" s="41">
        <f t="shared" ca="1" si="5"/>
        <v>1448.6432460242766</v>
      </c>
      <c r="M41" s="42"/>
      <c r="N41" s="43"/>
      <c r="O41" s="41">
        <f t="shared" ca="1" si="6"/>
        <v>193993.29675443436</v>
      </c>
      <c r="P41" s="42"/>
      <c r="Q41" s="43"/>
      <c r="R41" s="27">
        <f ca="1">IF(ValuesEntered,IF(R40&lt;1,0,NPER($E$5/12,-$J$3,O41)),"")</f>
        <v>336.17261717381945</v>
      </c>
    </row>
    <row r="42" spans="2:18" ht="17.25" customHeight="1" x14ac:dyDescent="0.2">
      <c r="B42" s="23">
        <f>ROWS($B$19:B42)</f>
        <v>24</v>
      </c>
      <c r="C42" s="24">
        <f t="shared" ca="1" si="7"/>
        <v>42667</v>
      </c>
      <c r="D42" s="25">
        <f t="shared" ca="1" si="0"/>
        <v>193993.29675443436</v>
      </c>
      <c r="E42" s="26">
        <f t="shared" ca="1" si="1"/>
        <v>808.3054031434765</v>
      </c>
      <c r="F42" s="41">
        <f t="shared" ca="1" si="2"/>
        <v>265.3378428808</v>
      </c>
      <c r="G42" s="42"/>
      <c r="H42" s="43"/>
      <c r="I42" s="25"/>
      <c r="J42" s="26">
        <f t="shared" ca="1" si="3"/>
        <v>375</v>
      </c>
      <c r="K42" s="25">
        <f t="shared" ca="1" si="4"/>
        <v>0</v>
      </c>
      <c r="L42" s="41">
        <f t="shared" ca="1" si="5"/>
        <v>1448.6432460242766</v>
      </c>
      <c r="M42" s="42"/>
      <c r="N42" s="43"/>
      <c r="O42" s="41">
        <f t="shared" ca="1" si="6"/>
        <v>193727.95891155355</v>
      </c>
      <c r="P42" s="42"/>
      <c r="Q42" s="43"/>
      <c r="R42" s="27">
        <f ca="1">IF(ValuesEntered,IF(R41&lt;1,0,NPER($E$5/12,-$J$3,O42)),"")</f>
        <v>335.17261717381945</v>
      </c>
    </row>
    <row r="43" spans="2:18" ht="17.25" customHeight="1" x14ac:dyDescent="0.2">
      <c r="B43" s="23">
        <f>ROWS($B$19:B43)</f>
        <v>25</v>
      </c>
      <c r="C43" s="24">
        <f t="shared" ca="1" si="7"/>
        <v>42698</v>
      </c>
      <c r="D43" s="25">
        <f t="shared" ca="1" si="0"/>
        <v>193727.95891155355</v>
      </c>
      <c r="E43" s="26">
        <f t="shared" ca="1" si="1"/>
        <v>807.19982879813983</v>
      </c>
      <c r="F43" s="41">
        <f t="shared" ca="1" si="2"/>
        <v>266.44341722613666</v>
      </c>
      <c r="G43" s="42"/>
      <c r="H43" s="43"/>
      <c r="I43" s="25"/>
      <c r="J43" s="26">
        <f t="shared" ca="1" si="3"/>
        <v>375</v>
      </c>
      <c r="K43" s="25">
        <f t="shared" ca="1" si="4"/>
        <v>0</v>
      </c>
      <c r="L43" s="41">
        <f t="shared" ca="1" si="5"/>
        <v>1448.6432460242766</v>
      </c>
      <c r="M43" s="42"/>
      <c r="N43" s="43"/>
      <c r="O43" s="41">
        <f t="shared" ca="1" si="6"/>
        <v>193461.51549432741</v>
      </c>
      <c r="P43" s="42"/>
      <c r="Q43" s="43"/>
      <c r="R43" s="27">
        <f ca="1">IF(ValuesEntered,IF(R42&lt;1,0,NPER($E$5/12,-$J$3,O43)),"")</f>
        <v>334.17261717381939</v>
      </c>
    </row>
    <row r="44" spans="2:18" ht="17.25" customHeight="1" x14ac:dyDescent="0.2">
      <c r="B44" s="23">
        <f>ROWS($B$19:B44)</f>
        <v>26</v>
      </c>
      <c r="C44" s="24">
        <f t="shared" ca="1" si="7"/>
        <v>42728</v>
      </c>
      <c r="D44" s="25">
        <f t="shared" ca="1" si="0"/>
        <v>193461.51549432741</v>
      </c>
      <c r="E44" s="26">
        <f t="shared" ca="1" si="1"/>
        <v>806.08964789303081</v>
      </c>
      <c r="F44" s="41">
        <f t="shared" ca="1" si="2"/>
        <v>267.55359813124562</v>
      </c>
      <c r="G44" s="42"/>
      <c r="H44" s="43"/>
      <c r="I44" s="25"/>
      <c r="J44" s="26">
        <f t="shared" ca="1" si="3"/>
        <v>375</v>
      </c>
      <c r="K44" s="25">
        <f t="shared" ca="1" si="4"/>
        <v>0</v>
      </c>
      <c r="L44" s="41">
        <f t="shared" ca="1" si="5"/>
        <v>1448.6432460242763</v>
      </c>
      <c r="M44" s="42"/>
      <c r="N44" s="43"/>
      <c r="O44" s="41">
        <f t="shared" ca="1" si="6"/>
        <v>193193.96189619615</v>
      </c>
      <c r="P44" s="42"/>
      <c r="Q44" s="43"/>
      <c r="R44" s="27">
        <f ca="1">IF(ValuesEntered,IF(R43&lt;1,0,NPER($E$5/12,-$J$3,O44)),"")</f>
        <v>333.17261717381939</v>
      </c>
    </row>
    <row r="45" spans="2:18" ht="17.25" customHeight="1" x14ac:dyDescent="0.2">
      <c r="B45" s="23">
        <f>ROWS($B$19:B45)</f>
        <v>27</v>
      </c>
      <c r="C45" s="24">
        <f t="shared" ca="1" si="7"/>
        <v>42759</v>
      </c>
      <c r="D45" s="25">
        <f t="shared" ca="1" si="0"/>
        <v>193193.96189619615</v>
      </c>
      <c r="E45" s="26">
        <f t="shared" ca="1" si="1"/>
        <v>804.97484123415063</v>
      </c>
      <c r="F45" s="41">
        <f t="shared" ca="1" si="2"/>
        <v>268.66840479012581</v>
      </c>
      <c r="G45" s="42"/>
      <c r="H45" s="43"/>
      <c r="I45" s="25"/>
      <c r="J45" s="26">
        <f t="shared" ca="1" si="3"/>
        <v>375</v>
      </c>
      <c r="K45" s="25">
        <f t="shared" ca="1" si="4"/>
        <v>0</v>
      </c>
      <c r="L45" s="41">
        <f t="shared" ca="1" si="5"/>
        <v>1448.6432460242763</v>
      </c>
      <c r="M45" s="42"/>
      <c r="N45" s="43"/>
      <c r="O45" s="41">
        <f t="shared" ca="1" si="6"/>
        <v>192925.29349140602</v>
      </c>
      <c r="P45" s="42"/>
      <c r="Q45" s="43"/>
      <c r="R45" s="27">
        <f ca="1">IF(ValuesEntered,IF(R44&lt;1,0,NPER($E$5/12,-$J$3,O45)),"")</f>
        <v>332.17261717381933</v>
      </c>
    </row>
    <row r="46" spans="2:18" ht="17.25" customHeight="1" x14ac:dyDescent="0.2">
      <c r="B46" s="23">
        <f>ROWS($B$19:B46)</f>
        <v>28</v>
      </c>
      <c r="C46" s="24">
        <f t="shared" ca="1" si="7"/>
        <v>42790</v>
      </c>
      <c r="D46" s="25">
        <f t="shared" ca="1" si="0"/>
        <v>192925.29349140602</v>
      </c>
      <c r="E46" s="26">
        <f t="shared" ca="1" si="1"/>
        <v>803.85538954752508</v>
      </c>
      <c r="F46" s="41">
        <f t="shared" ca="1" si="2"/>
        <v>269.78785647675147</v>
      </c>
      <c r="G46" s="42"/>
      <c r="H46" s="43"/>
      <c r="I46" s="25"/>
      <c r="J46" s="26">
        <f t="shared" ca="1" si="3"/>
        <v>375</v>
      </c>
      <c r="K46" s="25">
        <f t="shared" ca="1" si="4"/>
        <v>0</v>
      </c>
      <c r="L46" s="41">
        <f t="shared" ca="1" si="5"/>
        <v>1448.6432460242766</v>
      </c>
      <c r="M46" s="42"/>
      <c r="N46" s="43"/>
      <c r="O46" s="41">
        <f t="shared" ca="1" si="6"/>
        <v>192655.50563492926</v>
      </c>
      <c r="P46" s="42"/>
      <c r="Q46" s="43"/>
      <c r="R46" s="27">
        <f ca="1">IF(ValuesEntered,IF(R45&lt;1,0,NPER($E$5/12,-$J$3,O46)),"")</f>
        <v>331.17261717381933</v>
      </c>
    </row>
    <row r="47" spans="2:18" ht="17.25" customHeight="1" x14ac:dyDescent="0.2">
      <c r="B47" s="23">
        <f>ROWS($B$19:B47)</f>
        <v>29</v>
      </c>
      <c r="C47" s="24">
        <f t="shared" ca="1" si="7"/>
        <v>42818</v>
      </c>
      <c r="D47" s="25">
        <f t="shared" ca="1" si="0"/>
        <v>192655.50563492926</v>
      </c>
      <c r="E47" s="26">
        <f t="shared" ca="1" si="1"/>
        <v>802.73127347887191</v>
      </c>
      <c r="F47" s="41">
        <f t="shared" ca="1" si="2"/>
        <v>270.91197254540458</v>
      </c>
      <c r="G47" s="42"/>
      <c r="H47" s="43"/>
      <c r="I47" s="25"/>
      <c r="J47" s="26">
        <f t="shared" ca="1" si="3"/>
        <v>375</v>
      </c>
      <c r="K47" s="25">
        <f t="shared" ca="1" si="4"/>
        <v>0</v>
      </c>
      <c r="L47" s="41">
        <f t="shared" ca="1" si="5"/>
        <v>1448.6432460242766</v>
      </c>
      <c r="M47" s="42"/>
      <c r="N47" s="43"/>
      <c r="O47" s="41">
        <f t="shared" ca="1" si="6"/>
        <v>192384.59366238385</v>
      </c>
      <c r="P47" s="42"/>
      <c r="Q47" s="43"/>
      <c r="R47" s="27">
        <f ca="1">IF(ValuesEntered,IF(R46&lt;1,0,NPER($E$5/12,-$J$3,O47)),"")</f>
        <v>330.17261717381928</v>
      </c>
    </row>
    <row r="48" spans="2:18" ht="17.25" customHeight="1" x14ac:dyDescent="0.2">
      <c r="B48" s="23">
        <f>ROWS($B$19:B48)</f>
        <v>30</v>
      </c>
      <c r="C48" s="24">
        <f t="shared" ca="1" si="7"/>
        <v>42849</v>
      </c>
      <c r="D48" s="25">
        <f t="shared" ca="1" si="0"/>
        <v>192384.59366238385</v>
      </c>
      <c r="E48" s="26">
        <f t="shared" ca="1" si="1"/>
        <v>801.60247359326604</v>
      </c>
      <c r="F48" s="41">
        <f t="shared" ca="1" si="2"/>
        <v>272.04077243101051</v>
      </c>
      <c r="G48" s="42"/>
      <c r="H48" s="43"/>
      <c r="I48" s="25"/>
      <c r="J48" s="26">
        <f t="shared" ca="1" si="3"/>
        <v>375</v>
      </c>
      <c r="K48" s="25">
        <f t="shared" ca="1" si="4"/>
        <v>0</v>
      </c>
      <c r="L48" s="41">
        <f t="shared" ca="1" si="5"/>
        <v>1448.6432460242766</v>
      </c>
      <c r="M48" s="42"/>
      <c r="N48" s="43"/>
      <c r="O48" s="41">
        <f t="shared" ca="1" si="6"/>
        <v>192112.55288995284</v>
      </c>
      <c r="P48" s="42"/>
      <c r="Q48" s="43"/>
      <c r="R48" s="27">
        <f ca="1">IF(ValuesEntered,IF(R47&lt;1,0,NPER($E$5/12,-$J$3,O48)),"")</f>
        <v>329.17261717381928</v>
      </c>
    </row>
    <row r="49" spans="2:18" ht="17.25" customHeight="1" x14ac:dyDescent="0.2">
      <c r="B49" s="23">
        <f>ROWS($B$19:B49)</f>
        <v>31</v>
      </c>
      <c r="C49" s="24">
        <f t="shared" ca="1" si="7"/>
        <v>42879</v>
      </c>
      <c r="D49" s="25">
        <f t="shared" ca="1" si="0"/>
        <v>192112.55288995284</v>
      </c>
      <c r="E49" s="26">
        <f t="shared" ca="1" si="1"/>
        <v>800.46897037480346</v>
      </c>
      <c r="F49" s="41">
        <f t="shared" ca="1" si="2"/>
        <v>273.17427564947303</v>
      </c>
      <c r="G49" s="42"/>
      <c r="H49" s="43"/>
      <c r="I49" s="25"/>
      <c r="J49" s="26">
        <f t="shared" ca="1" si="3"/>
        <v>375</v>
      </c>
      <c r="K49" s="25">
        <f t="shared" ca="1" si="4"/>
        <v>0</v>
      </c>
      <c r="L49" s="41">
        <f t="shared" ca="1" si="5"/>
        <v>1448.6432460242766</v>
      </c>
      <c r="M49" s="42"/>
      <c r="N49" s="43"/>
      <c r="O49" s="41">
        <f t="shared" ca="1" si="6"/>
        <v>191839.37861430336</v>
      </c>
      <c r="P49" s="42"/>
      <c r="Q49" s="43"/>
      <c r="R49" s="27">
        <f ca="1">IF(ValuesEntered,IF(R48&lt;1,0,NPER($E$5/12,-$J$3,O49)),"")</f>
        <v>328.17261717381922</v>
      </c>
    </row>
    <row r="50" spans="2:18" ht="17.25" customHeight="1" x14ac:dyDescent="0.2">
      <c r="B50" s="23">
        <f>ROWS($B$19:B50)</f>
        <v>32</v>
      </c>
      <c r="C50" s="24">
        <f t="shared" ca="1" si="7"/>
        <v>42910</v>
      </c>
      <c r="D50" s="25">
        <f t="shared" ca="1" si="0"/>
        <v>191839.37861430336</v>
      </c>
      <c r="E50" s="26">
        <f t="shared" ca="1" si="1"/>
        <v>799.33074422626396</v>
      </c>
      <c r="F50" s="41">
        <f t="shared" ca="1" si="2"/>
        <v>274.31250179801259</v>
      </c>
      <c r="G50" s="42"/>
      <c r="H50" s="43"/>
      <c r="I50" s="25"/>
      <c r="J50" s="26">
        <f t="shared" ca="1" si="3"/>
        <v>375</v>
      </c>
      <c r="K50" s="25">
        <f t="shared" ca="1" si="4"/>
        <v>0</v>
      </c>
      <c r="L50" s="41">
        <f t="shared" ca="1" si="5"/>
        <v>1448.6432460242766</v>
      </c>
      <c r="M50" s="42"/>
      <c r="N50" s="43"/>
      <c r="O50" s="41">
        <f t="shared" ca="1" si="6"/>
        <v>191565.06611250536</v>
      </c>
      <c r="P50" s="42"/>
      <c r="Q50" s="43"/>
      <c r="R50" s="27">
        <f ca="1">IF(ValuesEntered,IF(R49&lt;1,0,NPER($E$5/12,-$J$3,O50)),"")</f>
        <v>327.17261717381933</v>
      </c>
    </row>
    <row r="51" spans="2:18" ht="17.25" customHeight="1" x14ac:dyDescent="0.2">
      <c r="B51" s="23">
        <f>ROWS($B$19:B51)</f>
        <v>33</v>
      </c>
      <c r="C51" s="24">
        <f t="shared" ca="1" si="7"/>
        <v>42940</v>
      </c>
      <c r="D51" s="25">
        <f t="shared" ca="1" si="0"/>
        <v>191565.06611250536</v>
      </c>
      <c r="E51" s="26">
        <f t="shared" ca="1" si="1"/>
        <v>798.18777546877232</v>
      </c>
      <c r="F51" s="41">
        <f t="shared" ca="1" si="2"/>
        <v>275.45547055550406</v>
      </c>
      <c r="G51" s="42"/>
      <c r="H51" s="43"/>
      <c r="I51" s="25"/>
      <c r="J51" s="26">
        <f t="shared" ca="1" si="3"/>
        <v>375</v>
      </c>
      <c r="K51" s="25">
        <f t="shared" ca="1" si="4"/>
        <v>0</v>
      </c>
      <c r="L51" s="41">
        <f t="shared" ca="1" si="5"/>
        <v>1448.6432460242763</v>
      </c>
      <c r="M51" s="42"/>
      <c r="N51" s="43"/>
      <c r="O51" s="41">
        <f t="shared" ca="1" si="6"/>
        <v>191289.61064194987</v>
      </c>
      <c r="P51" s="42"/>
      <c r="Q51" s="43"/>
      <c r="R51" s="27">
        <f ca="1">IF(ValuesEntered,IF(R50&lt;1,0,NPER($E$5/12,-$J$3,O51)),"")</f>
        <v>326.17261717381939</v>
      </c>
    </row>
    <row r="52" spans="2:18" ht="17.25" customHeight="1" x14ac:dyDescent="0.2">
      <c r="B52" s="23">
        <f>ROWS($B$19:B52)</f>
        <v>34</v>
      </c>
      <c r="C52" s="24">
        <f t="shared" ca="1" si="7"/>
        <v>42971</v>
      </c>
      <c r="D52" s="25">
        <f t="shared" ca="1" si="0"/>
        <v>191289.61064194987</v>
      </c>
      <c r="E52" s="26">
        <f t="shared" ca="1" si="1"/>
        <v>797.04004434145781</v>
      </c>
      <c r="F52" s="41">
        <f t="shared" ca="1" si="2"/>
        <v>276.60320168281868</v>
      </c>
      <c r="G52" s="42"/>
      <c r="H52" s="43"/>
      <c r="I52" s="25"/>
      <c r="J52" s="26">
        <f t="shared" ca="1" si="3"/>
        <v>375</v>
      </c>
      <c r="K52" s="25">
        <f t="shared" ca="1" si="4"/>
        <v>0</v>
      </c>
      <c r="L52" s="41">
        <f t="shared" ca="1" si="5"/>
        <v>1448.6432460242766</v>
      </c>
      <c r="M52" s="42"/>
      <c r="N52" s="43"/>
      <c r="O52" s="41">
        <f t="shared" ca="1" si="6"/>
        <v>191013.00744026704</v>
      </c>
      <c r="P52" s="42"/>
      <c r="Q52" s="43"/>
      <c r="R52" s="27">
        <f ca="1">IF(ValuesEntered,IF(R51&lt;1,0,NPER($E$5/12,-$J$3,O52)),"")</f>
        <v>325.17261717381933</v>
      </c>
    </row>
    <row r="53" spans="2:18" ht="17.25" customHeight="1" x14ac:dyDescent="0.2">
      <c r="B53" s="23">
        <f>ROWS($B$19:B53)</f>
        <v>35</v>
      </c>
      <c r="C53" s="24">
        <f t="shared" ca="1" si="7"/>
        <v>43002</v>
      </c>
      <c r="D53" s="25">
        <f t="shared" ca="1" si="0"/>
        <v>191013.00744026704</v>
      </c>
      <c r="E53" s="26">
        <f t="shared" ca="1" si="1"/>
        <v>795.88753100111262</v>
      </c>
      <c r="F53" s="41">
        <f t="shared" ca="1" si="2"/>
        <v>277.75571502316382</v>
      </c>
      <c r="G53" s="42"/>
      <c r="H53" s="43"/>
      <c r="I53" s="25"/>
      <c r="J53" s="26">
        <f t="shared" ca="1" si="3"/>
        <v>375</v>
      </c>
      <c r="K53" s="25">
        <f t="shared" ca="1" si="4"/>
        <v>0</v>
      </c>
      <c r="L53" s="41">
        <f t="shared" ca="1" si="5"/>
        <v>1448.6432460242763</v>
      </c>
      <c r="M53" s="42"/>
      <c r="N53" s="43"/>
      <c r="O53" s="41">
        <f t="shared" ca="1" si="6"/>
        <v>190735.25172524387</v>
      </c>
      <c r="P53" s="42"/>
      <c r="Q53" s="43"/>
      <c r="R53" s="27">
        <f ca="1">IF(ValuesEntered,IF(R52&lt;1,0,NPER($E$5/12,-$J$3,O53)),"")</f>
        <v>324.17261717381933</v>
      </c>
    </row>
    <row r="54" spans="2:18" ht="17.25" customHeight="1" x14ac:dyDescent="0.2">
      <c r="B54" s="23">
        <f>ROWS($B$19:B54)</f>
        <v>36</v>
      </c>
      <c r="C54" s="24">
        <f t="shared" ca="1" si="7"/>
        <v>43032</v>
      </c>
      <c r="D54" s="25">
        <f t="shared" ca="1" si="0"/>
        <v>190735.25172524387</v>
      </c>
      <c r="E54" s="26">
        <f t="shared" ca="1" si="1"/>
        <v>794.73021552184946</v>
      </c>
      <c r="F54" s="41">
        <f t="shared" ca="1" si="2"/>
        <v>278.91303050242703</v>
      </c>
      <c r="G54" s="42"/>
      <c r="H54" s="43"/>
      <c r="I54" s="25"/>
      <c r="J54" s="26">
        <f t="shared" ca="1" si="3"/>
        <v>375</v>
      </c>
      <c r="K54" s="25">
        <f t="shared" ca="1" si="4"/>
        <v>0</v>
      </c>
      <c r="L54" s="41">
        <f t="shared" ca="1" si="5"/>
        <v>1448.6432460242766</v>
      </c>
      <c r="M54" s="42"/>
      <c r="N54" s="43"/>
      <c r="O54" s="41">
        <f t="shared" ca="1" si="6"/>
        <v>190456.33869474145</v>
      </c>
      <c r="P54" s="42"/>
      <c r="Q54" s="43"/>
      <c r="R54" s="27">
        <f ca="1">IF(ValuesEntered,IF(R53&lt;1,0,NPER($E$5/12,-$J$3,O54)),"")</f>
        <v>323.17261717381939</v>
      </c>
    </row>
    <row r="55" spans="2:18" ht="17.25" customHeight="1" x14ac:dyDescent="0.2">
      <c r="B55" s="23">
        <f>ROWS($B$19:B55)</f>
        <v>37</v>
      </c>
      <c r="C55" s="24">
        <f t="shared" ca="1" si="7"/>
        <v>43063</v>
      </c>
      <c r="D55" s="25">
        <f t="shared" ca="1" si="0"/>
        <v>190456.33869474145</v>
      </c>
      <c r="E55" s="26">
        <f t="shared" ca="1" si="1"/>
        <v>793.56807789475602</v>
      </c>
      <c r="F55" s="41">
        <f t="shared" ca="1" si="2"/>
        <v>280.07516812952036</v>
      </c>
      <c r="G55" s="42"/>
      <c r="H55" s="43"/>
      <c r="I55" s="25"/>
      <c r="J55" s="26">
        <f t="shared" ca="1" si="3"/>
        <v>375</v>
      </c>
      <c r="K55" s="25">
        <f t="shared" ca="1" si="4"/>
        <v>0</v>
      </c>
      <c r="L55" s="41">
        <f t="shared" ca="1" si="5"/>
        <v>1448.6432460242763</v>
      </c>
      <c r="M55" s="42"/>
      <c r="N55" s="43"/>
      <c r="O55" s="41">
        <f t="shared" ca="1" si="6"/>
        <v>190176.26352661193</v>
      </c>
      <c r="P55" s="42"/>
      <c r="Q55" s="43"/>
      <c r="R55" s="27">
        <f ca="1">IF(ValuesEntered,IF(R54&lt;1,0,NPER($E$5/12,-$J$3,O55)),"")</f>
        <v>322.17261717381933</v>
      </c>
    </row>
    <row r="56" spans="2:18" ht="17.25" customHeight="1" x14ac:dyDescent="0.2">
      <c r="B56" s="23">
        <f>ROWS($B$19:B56)</f>
        <v>38</v>
      </c>
      <c r="C56" s="24">
        <f t="shared" ca="1" si="7"/>
        <v>43093</v>
      </c>
      <c r="D56" s="25">
        <f t="shared" ca="1" si="0"/>
        <v>190176.26352661193</v>
      </c>
      <c r="E56" s="26">
        <f t="shared" ca="1" si="1"/>
        <v>792.40109802754966</v>
      </c>
      <c r="F56" s="41">
        <f t="shared" ca="1" si="2"/>
        <v>281.24214799672677</v>
      </c>
      <c r="G56" s="42"/>
      <c r="H56" s="43"/>
      <c r="I56" s="25"/>
      <c r="J56" s="26">
        <f t="shared" ca="1" si="3"/>
        <v>375</v>
      </c>
      <c r="K56" s="25">
        <f t="shared" ca="1" si="4"/>
        <v>0</v>
      </c>
      <c r="L56" s="41">
        <f t="shared" ca="1" si="5"/>
        <v>1448.6432460242763</v>
      </c>
      <c r="M56" s="42"/>
      <c r="N56" s="43"/>
      <c r="O56" s="41">
        <f t="shared" ca="1" si="6"/>
        <v>189895.0213786152</v>
      </c>
      <c r="P56" s="42"/>
      <c r="Q56" s="43"/>
      <c r="R56" s="27">
        <f ca="1">IF(ValuesEntered,IF(R55&lt;1,0,NPER($E$5/12,-$J$3,O56)),"")</f>
        <v>321.17261717381939</v>
      </c>
    </row>
    <row r="57" spans="2:18" ht="17.25" customHeight="1" x14ac:dyDescent="0.2">
      <c r="B57" s="23">
        <f>ROWS($B$19:B57)</f>
        <v>39</v>
      </c>
      <c r="C57" s="24">
        <f t="shared" ca="1" si="7"/>
        <v>43124</v>
      </c>
      <c r="D57" s="25">
        <f t="shared" ca="1" si="0"/>
        <v>189895.0213786152</v>
      </c>
      <c r="E57" s="26">
        <f t="shared" ca="1" si="1"/>
        <v>791.22925574423004</v>
      </c>
      <c r="F57" s="41">
        <f t="shared" ca="1" si="2"/>
        <v>282.41399028004633</v>
      </c>
      <c r="G57" s="42"/>
      <c r="H57" s="43"/>
      <c r="I57" s="25"/>
      <c r="J57" s="26">
        <f t="shared" ca="1" si="3"/>
        <v>375</v>
      </c>
      <c r="K57" s="25">
        <f t="shared" ca="1" si="4"/>
        <v>0</v>
      </c>
      <c r="L57" s="41">
        <f t="shared" ca="1" si="5"/>
        <v>1448.6432460242763</v>
      </c>
      <c r="M57" s="42"/>
      <c r="N57" s="43"/>
      <c r="O57" s="41">
        <f t="shared" ca="1" si="6"/>
        <v>189612.60738833516</v>
      </c>
      <c r="P57" s="42"/>
      <c r="Q57" s="43"/>
      <c r="R57" s="27">
        <f ca="1">IF(ValuesEntered,IF(R56&lt;1,0,NPER($E$5/12,-$J$3,O57)),"")</f>
        <v>320.17261717381939</v>
      </c>
    </row>
    <row r="58" spans="2:18" ht="17.25" customHeight="1" x14ac:dyDescent="0.2">
      <c r="B58" s="23">
        <f>ROWS($B$19:B58)</f>
        <v>40</v>
      </c>
      <c r="C58" s="24">
        <f t="shared" ca="1" si="7"/>
        <v>43155</v>
      </c>
      <c r="D58" s="25">
        <f t="shared" ca="1" si="0"/>
        <v>189612.60738833516</v>
      </c>
      <c r="E58" s="26">
        <f t="shared" ca="1" si="1"/>
        <v>790.05253078472981</v>
      </c>
      <c r="F58" s="41">
        <f t="shared" ca="1" si="2"/>
        <v>283.59071523954663</v>
      </c>
      <c r="G58" s="42"/>
      <c r="H58" s="43"/>
      <c r="I58" s="25"/>
      <c r="J58" s="26">
        <f t="shared" ca="1" si="3"/>
        <v>375</v>
      </c>
      <c r="K58" s="25">
        <f t="shared" ca="1" si="4"/>
        <v>0</v>
      </c>
      <c r="L58" s="41">
        <f t="shared" ca="1" si="5"/>
        <v>1448.6432460242763</v>
      </c>
      <c r="M58" s="42"/>
      <c r="N58" s="43"/>
      <c r="O58" s="41">
        <f t="shared" ca="1" si="6"/>
        <v>189329.01667309561</v>
      </c>
      <c r="P58" s="42"/>
      <c r="Q58" s="43"/>
      <c r="R58" s="27">
        <f ca="1">IF(ValuesEntered,IF(R57&lt;1,0,NPER($E$5/12,-$J$3,O58)),"")</f>
        <v>319.17261717381939</v>
      </c>
    </row>
    <row r="59" spans="2:18" ht="17.25" customHeight="1" x14ac:dyDescent="0.2">
      <c r="B59" s="23">
        <f>ROWS($B$19:B59)</f>
        <v>41</v>
      </c>
      <c r="C59" s="24">
        <f t="shared" ca="1" si="7"/>
        <v>43183</v>
      </c>
      <c r="D59" s="25">
        <f t="shared" ca="1" si="0"/>
        <v>189329.01667309561</v>
      </c>
      <c r="E59" s="26">
        <f t="shared" ca="1" si="1"/>
        <v>788.87090280456505</v>
      </c>
      <c r="F59" s="41">
        <f t="shared" ca="1" si="2"/>
        <v>284.77234321971144</v>
      </c>
      <c r="G59" s="42"/>
      <c r="H59" s="43"/>
      <c r="I59" s="25"/>
      <c r="J59" s="26">
        <f t="shared" ca="1" si="3"/>
        <v>375</v>
      </c>
      <c r="K59" s="25">
        <f t="shared" ca="1" si="4"/>
        <v>0</v>
      </c>
      <c r="L59" s="41">
        <f t="shared" ca="1" si="5"/>
        <v>1448.6432460242766</v>
      </c>
      <c r="M59" s="42"/>
      <c r="N59" s="43"/>
      <c r="O59" s="41">
        <f t="shared" ca="1" si="6"/>
        <v>189044.24432987589</v>
      </c>
      <c r="P59" s="42"/>
      <c r="Q59" s="43"/>
      <c r="R59" s="27">
        <f ca="1">IF(ValuesEntered,IF(R58&lt;1,0,NPER($E$5/12,-$J$3,O59)),"")</f>
        <v>318.17261717381933</v>
      </c>
    </row>
    <row r="60" spans="2:18" ht="17.25" customHeight="1" x14ac:dyDescent="0.2">
      <c r="B60" s="23">
        <f>ROWS($B$19:B60)</f>
        <v>42</v>
      </c>
      <c r="C60" s="24">
        <f t="shared" ca="1" si="7"/>
        <v>43214</v>
      </c>
      <c r="D60" s="25">
        <f t="shared" ca="1" si="0"/>
        <v>189044.24432987589</v>
      </c>
      <c r="E60" s="26">
        <f t="shared" ca="1" si="1"/>
        <v>787.68435137448284</v>
      </c>
      <c r="F60" s="41">
        <f t="shared" ca="1" si="2"/>
        <v>285.95889464979354</v>
      </c>
      <c r="G60" s="42"/>
      <c r="H60" s="43"/>
      <c r="I60" s="25"/>
      <c r="J60" s="26">
        <f t="shared" ca="1" si="3"/>
        <v>375</v>
      </c>
      <c r="K60" s="25">
        <f t="shared" ca="1" si="4"/>
        <v>0</v>
      </c>
      <c r="L60" s="41">
        <f t="shared" ca="1" si="5"/>
        <v>1448.6432460242763</v>
      </c>
      <c r="M60" s="42"/>
      <c r="N60" s="43"/>
      <c r="O60" s="41">
        <f t="shared" ca="1" si="6"/>
        <v>188758.28543522611</v>
      </c>
      <c r="P60" s="42"/>
      <c r="Q60" s="43"/>
      <c r="R60" s="27">
        <f ca="1">IF(ValuesEntered,IF(R59&lt;1,0,NPER($E$5/12,-$J$3,O60)),"")</f>
        <v>317.17261717381933</v>
      </c>
    </row>
    <row r="61" spans="2:18" ht="17.25" customHeight="1" x14ac:dyDescent="0.2">
      <c r="B61" s="23">
        <f>ROWS($B$19:B61)</f>
        <v>43</v>
      </c>
      <c r="C61" s="24">
        <f t="shared" ca="1" si="7"/>
        <v>43244</v>
      </c>
      <c r="D61" s="25">
        <f t="shared" ca="1" si="0"/>
        <v>188758.28543522611</v>
      </c>
      <c r="E61" s="26">
        <f t="shared" ca="1" si="1"/>
        <v>786.49285598010874</v>
      </c>
      <c r="F61" s="41">
        <f t="shared" ca="1" si="2"/>
        <v>287.15039004416775</v>
      </c>
      <c r="G61" s="42"/>
      <c r="H61" s="43"/>
      <c r="I61" s="25"/>
      <c r="J61" s="26">
        <f t="shared" ca="1" si="3"/>
        <v>375</v>
      </c>
      <c r="K61" s="25">
        <f t="shared" ca="1" si="4"/>
        <v>0</v>
      </c>
      <c r="L61" s="41">
        <f t="shared" ca="1" si="5"/>
        <v>1448.6432460242766</v>
      </c>
      <c r="M61" s="42"/>
      <c r="N61" s="43"/>
      <c r="O61" s="41">
        <f t="shared" ca="1" si="6"/>
        <v>188471.13504518193</v>
      </c>
      <c r="P61" s="42"/>
      <c r="Q61" s="43"/>
      <c r="R61" s="27">
        <f ca="1">IF(ValuesEntered,IF(R60&lt;1,0,NPER($E$5/12,-$J$3,O61)),"")</f>
        <v>316.17261717381933</v>
      </c>
    </row>
    <row r="62" spans="2:18" ht="17.25" customHeight="1" x14ac:dyDescent="0.2">
      <c r="B62" s="23">
        <f>ROWS($B$19:B62)</f>
        <v>44</v>
      </c>
      <c r="C62" s="24">
        <f t="shared" ca="1" si="7"/>
        <v>43275</v>
      </c>
      <c r="D62" s="25">
        <f t="shared" ca="1" si="0"/>
        <v>188471.13504518193</v>
      </c>
      <c r="E62" s="26">
        <f t="shared" ca="1" si="1"/>
        <v>785.29639602159136</v>
      </c>
      <c r="F62" s="41">
        <f t="shared" ca="1" si="2"/>
        <v>288.34685000268502</v>
      </c>
      <c r="G62" s="42"/>
      <c r="H62" s="43"/>
      <c r="I62" s="25"/>
      <c r="J62" s="26">
        <f t="shared" ca="1" si="3"/>
        <v>375</v>
      </c>
      <c r="K62" s="25">
        <f t="shared" ca="1" si="4"/>
        <v>0</v>
      </c>
      <c r="L62" s="41">
        <f t="shared" ca="1" si="5"/>
        <v>1448.6432460242763</v>
      </c>
      <c r="M62" s="42"/>
      <c r="N62" s="43"/>
      <c r="O62" s="41">
        <f t="shared" ca="1" si="6"/>
        <v>188182.78819517925</v>
      </c>
      <c r="P62" s="42"/>
      <c r="Q62" s="43"/>
      <c r="R62" s="27">
        <f ca="1">IF(ValuesEntered,IF(R61&lt;1,0,NPER($E$5/12,-$J$3,O62)),"")</f>
        <v>315.17261717381939</v>
      </c>
    </row>
    <row r="63" spans="2:18" ht="17.25" customHeight="1" x14ac:dyDescent="0.2">
      <c r="B63" s="23">
        <f>ROWS($B$19:B63)</f>
        <v>45</v>
      </c>
      <c r="C63" s="24">
        <f t="shared" ca="1" si="7"/>
        <v>43305</v>
      </c>
      <c r="D63" s="25">
        <f t="shared" ca="1" si="0"/>
        <v>188182.78819517925</v>
      </c>
      <c r="E63" s="26">
        <f t="shared" ca="1" si="1"/>
        <v>784.0949508132469</v>
      </c>
      <c r="F63" s="41">
        <f t="shared" ca="1" si="2"/>
        <v>289.54829521102954</v>
      </c>
      <c r="G63" s="42"/>
      <c r="H63" s="43"/>
      <c r="I63" s="25"/>
      <c r="J63" s="26">
        <f t="shared" ca="1" si="3"/>
        <v>375</v>
      </c>
      <c r="K63" s="25">
        <f t="shared" ca="1" si="4"/>
        <v>0</v>
      </c>
      <c r="L63" s="41">
        <f t="shared" ca="1" si="5"/>
        <v>1448.6432460242763</v>
      </c>
      <c r="M63" s="42"/>
      <c r="N63" s="43"/>
      <c r="O63" s="41">
        <f t="shared" ca="1" si="6"/>
        <v>187893.23989996823</v>
      </c>
      <c r="P63" s="42"/>
      <c r="Q63" s="43"/>
      <c r="R63" s="27">
        <f ca="1">IF(ValuesEntered,IF(R62&lt;1,0,NPER($E$5/12,-$J$3,O63)),"")</f>
        <v>314.17261717381945</v>
      </c>
    </row>
    <row r="64" spans="2:18" ht="17.25" customHeight="1" x14ac:dyDescent="0.2">
      <c r="B64" s="23">
        <f>ROWS($B$19:B64)</f>
        <v>46</v>
      </c>
      <c r="C64" s="24">
        <f t="shared" ca="1" si="7"/>
        <v>43336</v>
      </c>
      <c r="D64" s="25">
        <f t="shared" ca="1" si="0"/>
        <v>187893.23989996823</v>
      </c>
      <c r="E64" s="26">
        <f t="shared" ca="1" si="1"/>
        <v>782.888499583201</v>
      </c>
      <c r="F64" s="41">
        <f t="shared" ca="1" si="2"/>
        <v>290.75474644107538</v>
      </c>
      <c r="G64" s="42"/>
      <c r="H64" s="43"/>
      <c r="I64" s="25"/>
      <c r="J64" s="26">
        <f t="shared" ca="1" si="3"/>
        <v>375</v>
      </c>
      <c r="K64" s="25">
        <f t="shared" ca="1" si="4"/>
        <v>0</v>
      </c>
      <c r="L64" s="41">
        <f t="shared" ca="1" si="5"/>
        <v>1448.6432460242763</v>
      </c>
      <c r="M64" s="42"/>
      <c r="N64" s="43"/>
      <c r="O64" s="41">
        <f t="shared" ca="1" si="6"/>
        <v>187602.48515352714</v>
      </c>
      <c r="P64" s="42"/>
      <c r="Q64" s="43"/>
      <c r="R64" s="27">
        <f ca="1">IF(ValuesEntered,IF(R63&lt;1,0,NPER($E$5/12,-$J$3,O64)),"")</f>
        <v>313.17261717381933</v>
      </c>
    </row>
    <row r="65" spans="2:18" ht="17.25" customHeight="1" x14ac:dyDescent="0.2">
      <c r="B65" s="23">
        <f>ROWS($B$19:B65)</f>
        <v>47</v>
      </c>
      <c r="C65" s="24">
        <f t="shared" ca="1" si="7"/>
        <v>43367</v>
      </c>
      <c r="D65" s="25">
        <f t="shared" ca="1" si="0"/>
        <v>187602.48515352714</v>
      </c>
      <c r="E65" s="26">
        <f t="shared" ca="1" si="1"/>
        <v>781.67702147302975</v>
      </c>
      <c r="F65" s="41">
        <f t="shared" ca="1" si="2"/>
        <v>291.96622455124668</v>
      </c>
      <c r="G65" s="42"/>
      <c r="H65" s="43"/>
      <c r="I65" s="25"/>
      <c r="J65" s="26">
        <f t="shared" ca="1" si="3"/>
        <v>375</v>
      </c>
      <c r="K65" s="25">
        <f t="shared" ca="1" si="4"/>
        <v>0</v>
      </c>
      <c r="L65" s="41">
        <f t="shared" ca="1" si="5"/>
        <v>1448.6432460242763</v>
      </c>
      <c r="M65" s="42"/>
      <c r="N65" s="43"/>
      <c r="O65" s="41">
        <f t="shared" ca="1" si="6"/>
        <v>187310.51892897589</v>
      </c>
      <c r="P65" s="42"/>
      <c r="Q65" s="43"/>
      <c r="R65" s="27">
        <f ca="1">IF(ValuesEntered,IF(R64&lt;1,0,NPER($E$5/12,-$J$3,O65)),"")</f>
        <v>312.17261717381933</v>
      </c>
    </row>
    <row r="66" spans="2:18" ht="17.25" customHeight="1" x14ac:dyDescent="0.2">
      <c r="B66" s="23">
        <f>ROWS($B$19:B66)</f>
        <v>48</v>
      </c>
      <c r="C66" s="24">
        <f t="shared" ca="1" si="7"/>
        <v>43397</v>
      </c>
      <c r="D66" s="25">
        <f t="shared" ca="1" si="0"/>
        <v>187310.51892897589</v>
      </c>
      <c r="E66" s="26">
        <f t="shared" ca="1" si="1"/>
        <v>780.46049553739954</v>
      </c>
      <c r="F66" s="41">
        <f t="shared" ca="1" si="2"/>
        <v>293.18275048687678</v>
      </c>
      <c r="G66" s="42"/>
      <c r="H66" s="43"/>
      <c r="I66" s="25"/>
      <c r="J66" s="26">
        <f t="shared" ca="1" si="3"/>
        <v>375</v>
      </c>
      <c r="K66" s="25">
        <f t="shared" ca="1" si="4"/>
        <v>0</v>
      </c>
      <c r="L66" s="41">
        <f t="shared" ca="1" si="5"/>
        <v>1448.6432460242763</v>
      </c>
      <c r="M66" s="42"/>
      <c r="N66" s="43"/>
      <c r="O66" s="41">
        <f t="shared" ca="1" si="6"/>
        <v>187017.336178489</v>
      </c>
      <c r="P66" s="42"/>
      <c r="Q66" s="43"/>
      <c r="R66" s="27">
        <f ca="1">IF(ValuesEntered,IF(R65&lt;1,0,NPER($E$5/12,-$J$3,O66)),"")</f>
        <v>311.17261717381922</v>
      </c>
    </row>
    <row r="67" spans="2:18" ht="17.25" customHeight="1" x14ac:dyDescent="0.2">
      <c r="B67" s="23">
        <f>ROWS($B$19:B67)</f>
        <v>49</v>
      </c>
      <c r="C67" s="24">
        <f t="shared" ca="1" si="7"/>
        <v>43428</v>
      </c>
      <c r="D67" s="25">
        <f t="shared" ca="1" si="0"/>
        <v>187017.336178489</v>
      </c>
      <c r="E67" s="26">
        <f t="shared" ca="1" si="1"/>
        <v>779.23890074370411</v>
      </c>
      <c r="F67" s="41">
        <f t="shared" ca="1" si="2"/>
        <v>294.40434528057239</v>
      </c>
      <c r="G67" s="42"/>
      <c r="H67" s="43"/>
      <c r="I67" s="25"/>
      <c r="J67" s="26">
        <f t="shared" ca="1" si="3"/>
        <v>375</v>
      </c>
      <c r="K67" s="25">
        <f t="shared" ca="1" si="4"/>
        <v>0</v>
      </c>
      <c r="L67" s="41">
        <f t="shared" ca="1" si="5"/>
        <v>1448.6432460242766</v>
      </c>
      <c r="M67" s="42"/>
      <c r="N67" s="43"/>
      <c r="O67" s="41">
        <f t="shared" ca="1" si="6"/>
        <v>186722.93183320842</v>
      </c>
      <c r="P67" s="42"/>
      <c r="Q67" s="43"/>
      <c r="R67" s="27">
        <f ca="1">IF(ValuesEntered,IF(R66&lt;1,0,NPER($E$5/12,-$J$3,O67)),"")</f>
        <v>310.17261717381928</v>
      </c>
    </row>
    <row r="68" spans="2:18" ht="17.25" customHeight="1" x14ac:dyDescent="0.2">
      <c r="B68" s="23">
        <f>ROWS($B$19:B68)</f>
        <v>50</v>
      </c>
      <c r="C68" s="24">
        <f t="shared" ca="1" si="7"/>
        <v>43458</v>
      </c>
      <c r="D68" s="25">
        <f t="shared" ca="1" si="0"/>
        <v>186722.93183320842</v>
      </c>
      <c r="E68" s="26">
        <f t="shared" ca="1" si="1"/>
        <v>778.01221597170172</v>
      </c>
      <c r="F68" s="41">
        <f t="shared" ca="1" si="2"/>
        <v>295.63103005257472</v>
      </c>
      <c r="G68" s="42"/>
      <c r="H68" s="43"/>
      <c r="I68" s="25"/>
      <c r="J68" s="26">
        <f t="shared" ca="1" si="3"/>
        <v>375</v>
      </c>
      <c r="K68" s="25">
        <f t="shared" ca="1" si="4"/>
        <v>0</v>
      </c>
      <c r="L68" s="41">
        <f t="shared" ca="1" si="5"/>
        <v>1448.6432460242763</v>
      </c>
      <c r="M68" s="42"/>
      <c r="N68" s="43"/>
      <c r="O68" s="41">
        <f t="shared" ca="1" si="6"/>
        <v>186427.30080315584</v>
      </c>
      <c r="P68" s="42"/>
      <c r="Q68" s="43"/>
      <c r="R68" s="27">
        <f ca="1">IF(ValuesEntered,IF(R67&lt;1,0,NPER($E$5/12,-$J$3,O68)),"")</f>
        <v>309.17261717381922</v>
      </c>
    </row>
    <row r="69" spans="2:18" ht="17.25" customHeight="1" x14ac:dyDescent="0.2">
      <c r="B69" s="23">
        <f>ROWS($B$19:B69)</f>
        <v>51</v>
      </c>
      <c r="C69" s="24">
        <f t="shared" ca="1" si="7"/>
        <v>43489</v>
      </c>
      <c r="D69" s="25">
        <f t="shared" ca="1" si="0"/>
        <v>186427.30080315584</v>
      </c>
      <c r="E69" s="26">
        <f t="shared" ca="1" si="1"/>
        <v>776.7804200131493</v>
      </c>
      <c r="F69" s="41">
        <f t="shared" ca="1" si="2"/>
        <v>296.86282601112708</v>
      </c>
      <c r="G69" s="42"/>
      <c r="H69" s="43"/>
      <c r="I69" s="25"/>
      <c r="J69" s="26">
        <f t="shared" ca="1" si="3"/>
        <v>375</v>
      </c>
      <c r="K69" s="25">
        <f t="shared" ca="1" si="4"/>
        <v>0</v>
      </c>
      <c r="L69" s="41">
        <f t="shared" ca="1" si="5"/>
        <v>1448.6432460242763</v>
      </c>
      <c r="M69" s="42"/>
      <c r="N69" s="43"/>
      <c r="O69" s="41">
        <f t="shared" ca="1" si="6"/>
        <v>186130.43797714473</v>
      </c>
      <c r="P69" s="42"/>
      <c r="Q69" s="43"/>
      <c r="R69" s="27">
        <f ca="1">IF(ValuesEntered,IF(R68&lt;1,0,NPER($E$5/12,-$J$3,O69)),"")</f>
        <v>308.17261717381933</v>
      </c>
    </row>
    <row r="70" spans="2:18" ht="17.25" customHeight="1" x14ac:dyDescent="0.2">
      <c r="B70" s="23">
        <f>ROWS($B$19:B70)</f>
        <v>52</v>
      </c>
      <c r="C70" s="24">
        <f t="shared" ca="1" si="7"/>
        <v>43520</v>
      </c>
      <c r="D70" s="25">
        <f t="shared" ca="1" si="0"/>
        <v>186130.43797714473</v>
      </c>
      <c r="E70" s="26">
        <f t="shared" ca="1" si="1"/>
        <v>775.54349157143633</v>
      </c>
      <c r="F70" s="41">
        <f t="shared" ca="1" si="2"/>
        <v>298.09975445283999</v>
      </c>
      <c r="G70" s="42"/>
      <c r="H70" s="43"/>
      <c r="I70" s="25"/>
      <c r="J70" s="26">
        <f t="shared" ca="1" si="3"/>
        <v>375</v>
      </c>
      <c r="K70" s="25">
        <f t="shared" ca="1" si="4"/>
        <v>0</v>
      </c>
      <c r="L70" s="41">
        <f t="shared" ca="1" si="5"/>
        <v>1448.6432460242763</v>
      </c>
      <c r="M70" s="42"/>
      <c r="N70" s="43"/>
      <c r="O70" s="41">
        <f t="shared" ca="1" si="6"/>
        <v>185832.33822269188</v>
      </c>
      <c r="P70" s="42"/>
      <c r="Q70" s="43"/>
      <c r="R70" s="27">
        <f ca="1">IF(ValuesEntered,IF(R69&lt;1,0,NPER($E$5/12,-$J$3,O70)),"")</f>
        <v>307.17261717381928</v>
      </c>
    </row>
    <row r="71" spans="2:18" ht="17.25" customHeight="1" x14ac:dyDescent="0.2">
      <c r="B71" s="23">
        <f>ROWS($B$19:B71)</f>
        <v>53</v>
      </c>
      <c r="C71" s="24">
        <f t="shared" ca="1" si="7"/>
        <v>43548</v>
      </c>
      <c r="D71" s="25">
        <f t="shared" ca="1" si="0"/>
        <v>185832.33822269188</v>
      </c>
      <c r="E71" s="26">
        <f t="shared" ca="1" si="1"/>
        <v>774.30140926121612</v>
      </c>
      <c r="F71" s="41">
        <f t="shared" ca="1" si="2"/>
        <v>299.34183676306026</v>
      </c>
      <c r="G71" s="42"/>
      <c r="H71" s="43"/>
      <c r="I71" s="25"/>
      <c r="J71" s="26">
        <f t="shared" ca="1" si="3"/>
        <v>375</v>
      </c>
      <c r="K71" s="25">
        <f t="shared" ca="1" si="4"/>
        <v>0</v>
      </c>
      <c r="L71" s="41">
        <f t="shared" ca="1" si="5"/>
        <v>1448.6432460242763</v>
      </c>
      <c r="M71" s="42"/>
      <c r="N71" s="43"/>
      <c r="O71" s="41">
        <f t="shared" ca="1" si="6"/>
        <v>185532.99638592883</v>
      </c>
      <c r="P71" s="42"/>
      <c r="Q71" s="43"/>
      <c r="R71" s="27">
        <f ca="1">IF(ValuesEntered,IF(R70&lt;1,0,NPER($E$5/12,-$J$3,O71)),"")</f>
        <v>306.17261717381939</v>
      </c>
    </row>
    <row r="72" spans="2:18" ht="17.25" customHeight="1" x14ac:dyDescent="0.2">
      <c r="B72" s="23">
        <f>ROWS($B$19:B72)</f>
        <v>54</v>
      </c>
      <c r="C72" s="24">
        <f t="shared" ca="1" si="7"/>
        <v>43579</v>
      </c>
      <c r="D72" s="25">
        <f t="shared" ca="1" si="0"/>
        <v>185532.99638592883</v>
      </c>
      <c r="E72" s="26">
        <f t="shared" ca="1" si="1"/>
        <v>773.05415160803682</v>
      </c>
      <c r="F72" s="41">
        <f t="shared" ca="1" si="2"/>
        <v>300.5890944162395</v>
      </c>
      <c r="G72" s="42"/>
      <c r="H72" s="43"/>
      <c r="I72" s="25"/>
      <c r="J72" s="26">
        <f t="shared" ca="1" si="3"/>
        <v>375</v>
      </c>
      <c r="K72" s="25">
        <f t="shared" ca="1" si="4"/>
        <v>0</v>
      </c>
      <c r="L72" s="41">
        <f t="shared" ca="1" si="5"/>
        <v>1448.6432460242763</v>
      </c>
      <c r="M72" s="42"/>
      <c r="N72" s="43"/>
      <c r="O72" s="41">
        <f t="shared" ca="1" si="6"/>
        <v>185232.40729151259</v>
      </c>
      <c r="P72" s="42"/>
      <c r="Q72" s="43"/>
      <c r="R72" s="27">
        <f ca="1">IF(ValuesEntered,IF(R71&lt;1,0,NPER($E$5/12,-$J$3,O72)),"")</f>
        <v>305.17261717381933</v>
      </c>
    </row>
    <row r="73" spans="2:18" ht="17.25" customHeight="1" x14ac:dyDescent="0.2">
      <c r="B73" s="23">
        <f>ROWS($B$19:B73)</f>
        <v>55</v>
      </c>
      <c r="C73" s="24">
        <f t="shared" ca="1" si="7"/>
        <v>43609</v>
      </c>
      <c r="D73" s="25">
        <f t="shared" ca="1" si="0"/>
        <v>185232.40729151259</v>
      </c>
      <c r="E73" s="26">
        <f t="shared" ca="1" si="1"/>
        <v>771.80169704796913</v>
      </c>
      <c r="F73" s="41">
        <f t="shared" ca="1" si="2"/>
        <v>301.84154897630725</v>
      </c>
      <c r="G73" s="42"/>
      <c r="H73" s="43"/>
      <c r="I73" s="25"/>
      <c r="J73" s="26">
        <f t="shared" ca="1" si="3"/>
        <v>375</v>
      </c>
      <c r="K73" s="25">
        <f t="shared" ca="1" si="4"/>
        <v>0</v>
      </c>
      <c r="L73" s="41">
        <f t="shared" ca="1" si="5"/>
        <v>1448.6432460242763</v>
      </c>
      <c r="M73" s="42"/>
      <c r="N73" s="43"/>
      <c r="O73" s="41">
        <f t="shared" ca="1" si="6"/>
        <v>184930.56574253627</v>
      </c>
      <c r="P73" s="42"/>
      <c r="Q73" s="43"/>
      <c r="R73" s="27">
        <f ca="1">IF(ValuesEntered,IF(R72&lt;1,0,NPER($E$5/12,-$J$3,O73)),"")</f>
        <v>304.17261717381928</v>
      </c>
    </row>
    <row r="74" spans="2:18" ht="17.25" customHeight="1" x14ac:dyDescent="0.2">
      <c r="B74" s="23">
        <f>ROWS($B$19:B74)</f>
        <v>56</v>
      </c>
      <c r="C74" s="24">
        <f t="shared" ca="1" si="7"/>
        <v>43640</v>
      </c>
      <c r="D74" s="25">
        <f t="shared" ca="1" si="0"/>
        <v>184930.56574253627</v>
      </c>
      <c r="E74" s="26">
        <f t="shared" ca="1" si="1"/>
        <v>770.54402392723443</v>
      </c>
      <c r="F74" s="41">
        <f t="shared" ca="1" si="2"/>
        <v>303.09922209704195</v>
      </c>
      <c r="G74" s="42"/>
      <c r="H74" s="43"/>
      <c r="I74" s="25"/>
      <c r="J74" s="26">
        <f t="shared" ca="1" si="3"/>
        <v>375</v>
      </c>
      <c r="K74" s="25">
        <f t="shared" ca="1" si="4"/>
        <v>0</v>
      </c>
      <c r="L74" s="41">
        <f t="shared" ca="1" si="5"/>
        <v>1448.6432460242763</v>
      </c>
      <c r="M74" s="42"/>
      <c r="N74" s="43"/>
      <c r="O74" s="41">
        <f t="shared" ca="1" si="6"/>
        <v>184627.46652043922</v>
      </c>
      <c r="P74" s="42"/>
      <c r="Q74" s="43"/>
      <c r="R74" s="27">
        <f ca="1">IF(ValuesEntered,IF(R73&lt;1,0,NPER($E$5/12,-$J$3,O74)),"")</f>
        <v>303.17261717381928</v>
      </c>
    </row>
    <row r="75" spans="2:18" ht="17.25" customHeight="1" x14ac:dyDescent="0.2">
      <c r="B75" s="23">
        <f>ROWS($B$19:B75)</f>
        <v>57</v>
      </c>
      <c r="C75" s="24">
        <f t="shared" ca="1" si="7"/>
        <v>43670</v>
      </c>
      <c r="D75" s="25">
        <f t="shared" ca="1" si="0"/>
        <v>184627.46652043922</v>
      </c>
      <c r="E75" s="26">
        <f t="shared" ca="1" si="1"/>
        <v>769.28111050183009</v>
      </c>
      <c r="F75" s="41">
        <f t="shared" ca="1" si="2"/>
        <v>304.36213552244629</v>
      </c>
      <c r="G75" s="42"/>
      <c r="H75" s="43"/>
      <c r="I75" s="25"/>
      <c r="J75" s="26">
        <f t="shared" ca="1" si="3"/>
        <v>375</v>
      </c>
      <c r="K75" s="25">
        <f t="shared" ca="1" si="4"/>
        <v>0</v>
      </c>
      <c r="L75" s="41">
        <f t="shared" ca="1" si="5"/>
        <v>1448.6432460242763</v>
      </c>
      <c r="M75" s="42"/>
      <c r="N75" s="43"/>
      <c r="O75" s="41">
        <f t="shared" ca="1" si="6"/>
        <v>184323.10438491678</v>
      </c>
      <c r="P75" s="42"/>
      <c r="Q75" s="43"/>
      <c r="R75" s="27">
        <f ca="1">IF(ValuesEntered,IF(R74&lt;1,0,NPER($E$5/12,-$J$3,O75)),"")</f>
        <v>302.17261717381928</v>
      </c>
    </row>
    <row r="76" spans="2:18" ht="17.25" customHeight="1" x14ac:dyDescent="0.2">
      <c r="B76" s="23">
        <f>ROWS($B$19:B76)</f>
        <v>58</v>
      </c>
      <c r="C76" s="24">
        <f t="shared" ca="1" si="7"/>
        <v>43701</v>
      </c>
      <c r="D76" s="25">
        <f t="shared" ca="1" si="0"/>
        <v>184323.10438491678</v>
      </c>
      <c r="E76" s="26">
        <f t="shared" ca="1" si="1"/>
        <v>768.0129349371532</v>
      </c>
      <c r="F76" s="41">
        <f t="shared" ca="1" si="2"/>
        <v>305.63031108712312</v>
      </c>
      <c r="G76" s="42"/>
      <c r="H76" s="43"/>
      <c r="I76" s="25"/>
      <c r="J76" s="26">
        <f t="shared" ca="1" si="3"/>
        <v>375</v>
      </c>
      <c r="K76" s="25">
        <f t="shared" ca="1" si="4"/>
        <v>0</v>
      </c>
      <c r="L76" s="41">
        <f t="shared" ca="1" si="5"/>
        <v>1448.6432460242763</v>
      </c>
      <c r="M76" s="42"/>
      <c r="N76" s="43"/>
      <c r="O76" s="41">
        <f t="shared" ca="1" si="6"/>
        <v>184017.47407382965</v>
      </c>
      <c r="P76" s="42"/>
      <c r="Q76" s="43"/>
      <c r="R76" s="27">
        <f ca="1">IF(ValuesEntered,IF(R75&lt;1,0,NPER($E$5/12,-$J$3,O76)),"")</f>
        <v>301.17261717381933</v>
      </c>
    </row>
    <row r="77" spans="2:18" ht="17.25" customHeight="1" x14ac:dyDescent="0.2">
      <c r="B77" s="23">
        <f>ROWS($B$19:B77)</f>
        <v>59</v>
      </c>
      <c r="C77" s="24">
        <f t="shared" ca="1" si="7"/>
        <v>43732</v>
      </c>
      <c r="D77" s="25">
        <f t="shared" ca="1" si="0"/>
        <v>184017.47407382965</v>
      </c>
      <c r="E77" s="26">
        <f t="shared" ca="1" si="1"/>
        <v>766.73947530762359</v>
      </c>
      <c r="F77" s="41">
        <f t="shared" ca="1" si="2"/>
        <v>306.90377071665267</v>
      </c>
      <c r="G77" s="42"/>
      <c r="H77" s="43"/>
      <c r="I77" s="25"/>
      <c r="J77" s="26">
        <f t="shared" ca="1" si="3"/>
        <v>375</v>
      </c>
      <c r="K77" s="25">
        <f t="shared" ca="1" si="4"/>
        <v>0</v>
      </c>
      <c r="L77" s="41">
        <f t="shared" ca="1" si="5"/>
        <v>1448.6432460242763</v>
      </c>
      <c r="M77" s="42"/>
      <c r="N77" s="43"/>
      <c r="O77" s="41">
        <f t="shared" ca="1" si="6"/>
        <v>183710.570303113</v>
      </c>
      <c r="P77" s="42"/>
      <c r="Q77" s="43"/>
      <c r="R77" s="27">
        <f ca="1">IF(ValuesEntered,IF(R76&lt;1,0,NPER($E$5/12,-$J$3,O77)),"")</f>
        <v>300.17261717381928</v>
      </c>
    </row>
    <row r="78" spans="2:18" ht="17.25" customHeight="1" x14ac:dyDescent="0.2">
      <c r="B78" s="23">
        <f>ROWS($B$19:B78)</f>
        <v>60</v>
      </c>
      <c r="C78" s="24">
        <f t="shared" ca="1" si="7"/>
        <v>43762</v>
      </c>
      <c r="D78" s="25">
        <f t="shared" ca="1" si="0"/>
        <v>183710.570303113</v>
      </c>
      <c r="E78" s="26">
        <f t="shared" ca="1" si="1"/>
        <v>765.46070959630413</v>
      </c>
      <c r="F78" s="41">
        <f t="shared" ca="1" si="2"/>
        <v>308.18253642797214</v>
      </c>
      <c r="G78" s="42"/>
      <c r="H78" s="43"/>
      <c r="I78" s="25"/>
      <c r="J78" s="26">
        <f t="shared" ca="1" si="3"/>
        <v>375</v>
      </c>
      <c r="K78" s="25">
        <f t="shared" ca="1" si="4"/>
        <v>0</v>
      </c>
      <c r="L78" s="41">
        <f t="shared" ca="1" si="5"/>
        <v>1448.6432460242763</v>
      </c>
      <c r="M78" s="42"/>
      <c r="N78" s="43"/>
      <c r="O78" s="41">
        <f t="shared" ca="1" si="6"/>
        <v>183402.38776668502</v>
      </c>
      <c r="P78" s="42"/>
      <c r="Q78" s="43"/>
      <c r="R78" s="27">
        <f ca="1">IF(ValuesEntered,IF(R77&lt;1,0,NPER($E$5/12,-$J$3,O78)),"")</f>
        <v>299.17261717381928</v>
      </c>
    </row>
    <row r="79" spans="2:18" ht="17.25" customHeight="1" x14ac:dyDescent="0.2">
      <c r="B79" s="23">
        <f>ROWS($B$19:B79)</f>
        <v>61</v>
      </c>
      <c r="C79" s="24">
        <f t="shared" ca="1" si="7"/>
        <v>43793</v>
      </c>
      <c r="D79" s="25">
        <f t="shared" ca="1" si="0"/>
        <v>183402.38776668502</v>
      </c>
      <c r="E79" s="26">
        <f t="shared" ca="1" si="1"/>
        <v>764.17661569452093</v>
      </c>
      <c r="F79" s="41">
        <f t="shared" ca="1" si="2"/>
        <v>309.46663032975528</v>
      </c>
      <c r="G79" s="42"/>
      <c r="H79" s="43"/>
      <c r="I79" s="25"/>
      <c r="J79" s="26">
        <f t="shared" ca="1" si="3"/>
        <v>375</v>
      </c>
      <c r="K79" s="25">
        <f t="shared" ca="1" si="4"/>
        <v>0</v>
      </c>
      <c r="L79" s="41">
        <f t="shared" ca="1" si="5"/>
        <v>1448.6432460242763</v>
      </c>
      <c r="M79" s="42"/>
      <c r="N79" s="43"/>
      <c r="O79" s="41">
        <f t="shared" ca="1" si="6"/>
        <v>183092.92113635526</v>
      </c>
      <c r="P79" s="42"/>
      <c r="Q79" s="43"/>
      <c r="R79" s="27">
        <f ca="1">IF(ValuesEntered,IF(R78&lt;1,0,NPER($E$5/12,-$J$3,O79)),"")</f>
        <v>298.17261717381928</v>
      </c>
    </row>
    <row r="80" spans="2:18" ht="17.25" customHeight="1" x14ac:dyDescent="0.2">
      <c r="B80" s="23">
        <f>ROWS($B$19:B80)</f>
        <v>62</v>
      </c>
      <c r="C80" s="24">
        <f t="shared" ca="1" si="7"/>
        <v>43823</v>
      </c>
      <c r="D80" s="25">
        <f t="shared" ca="1" si="0"/>
        <v>183092.92113635526</v>
      </c>
      <c r="E80" s="26">
        <f t="shared" ca="1" si="1"/>
        <v>762.88717140148026</v>
      </c>
      <c r="F80" s="41">
        <f t="shared" ca="1" si="2"/>
        <v>310.75607462279606</v>
      </c>
      <c r="G80" s="42"/>
      <c r="H80" s="43"/>
      <c r="I80" s="25"/>
      <c r="J80" s="26">
        <f t="shared" ca="1" si="3"/>
        <v>375</v>
      </c>
      <c r="K80" s="25">
        <f t="shared" ca="1" si="4"/>
        <v>0</v>
      </c>
      <c r="L80" s="41">
        <f t="shared" ca="1" si="5"/>
        <v>1448.6432460242763</v>
      </c>
      <c r="M80" s="42"/>
      <c r="N80" s="43"/>
      <c r="O80" s="41">
        <f t="shared" ca="1" si="6"/>
        <v>182782.16506173246</v>
      </c>
      <c r="P80" s="42"/>
      <c r="Q80" s="43"/>
      <c r="R80" s="27">
        <f ca="1">IF(ValuesEntered,IF(R79&lt;1,0,NPER($E$5/12,-$J$3,O80)),"")</f>
        <v>297.17261717381922</v>
      </c>
    </row>
    <row r="81" spans="2:18" ht="17.25" customHeight="1" x14ac:dyDescent="0.2">
      <c r="B81" s="23">
        <f>ROWS($B$19:B81)</f>
        <v>63</v>
      </c>
      <c r="C81" s="24">
        <f t="shared" ca="1" si="7"/>
        <v>43854</v>
      </c>
      <c r="D81" s="25">
        <f t="shared" ca="1" si="0"/>
        <v>182782.16506173246</v>
      </c>
      <c r="E81" s="26">
        <f t="shared" ca="1" si="1"/>
        <v>761.59235442388524</v>
      </c>
      <c r="F81" s="41">
        <f t="shared" ca="1" si="2"/>
        <v>312.0508916003912</v>
      </c>
      <c r="G81" s="42"/>
      <c r="H81" s="43"/>
      <c r="I81" s="25"/>
      <c r="J81" s="26">
        <f t="shared" ca="1" si="3"/>
        <v>375</v>
      </c>
      <c r="K81" s="25">
        <f t="shared" ca="1" si="4"/>
        <v>0</v>
      </c>
      <c r="L81" s="41">
        <f t="shared" ca="1" si="5"/>
        <v>1448.6432460242763</v>
      </c>
      <c r="M81" s="42"/>
      <c r="N81" s="43"/>
      <c r="O81" s="41">
        <f t="shared" ca="1" si="6"/>
        <v>182470.11417013206</v>
      </c>
      <c r="P81" s="42"/>
      <c r="Q81" s="43"/>
      <c r="R81" s="27">
        <f ca="1">IF(ValuesEntered,IF(R80&lt;1,0,NPER($E$5/12,-$J$3,O81)),"")</f>
        <v>296.17261717381928</v>
      </c>
    </row>
    <row r="82" spans="2:18" ht="17.25" customHeight="1" x14ac:dyDescent="0.2">
      <c r="B82" s="23">
        <f>ROWS($B$19:B82)</f>
        <v>64</v>
      </c>
      <c r="C82" s="24">
        <f t="shared" ca="1" si="7"/>
        <v>43885</v>
      </c>
      <c r="D82" s="25">
        <f t="shared" ca="1" si="0"/>
        <v>182470.11417013206</v>
      </c>
      <c r="E82" s="26">
        <f t="shared" ca="1" si="1"/>
        <v>760.29214237555027</v>
      </c>
      <c r="F82" s="41">
        <f t="shared" ca="1" si="2"/>
        <v>313.351103648726</v>
      </c>
      <c r="G82" s="42"/>
      <c r="H82" s="43"/>
      <c r="I82" s="25"/>
      <c r="J82" s="26">
        <f t="shared" ca="1" si="3"/>
        <v>375</v>
      </c>
      <c r="K82" s="25">
        <f t="shared" ca="1" si="4"/>
        <v>0</v>
      </c>
      <c r="L82" s="41">
        <f t="shared" ca="1" si="5"/>
        <v>1448.6432460242763</v>
      </c>
      <c r="M82" s="42"/>
      <c r="N82" s="43"/>
      <c r="O82" s="41">
        <f t="shared" ca="1" si="6"/>
        <v>182156.76306648334</v>
      </c>
      <c r="P82" s="42"/>
      <c r="Q82" s="43"/>
      <c r="R82" s="27">
        <f ca="1">IF(ValuesEntered,IF(R81&lt;1,0,NPER($E$5/12,-$J$3,O82)),"")</f>
        <v>295.17261717381922</v>
      </c>
    </row>
    <row r="83" spans="2:18" ht="17.25" customHeight="1" x14ac:dyDescent="0.2">
      <c r="B83" s="23">
        <f>ROWS($B$19:B83)</f>
        <v>65</v>
      </c>
      <c r="C83" s="24">
        <f t="shared" ca="1" si="7"/>
        <v>43914</v>
      </c>
      <c r="D83" s="25">
        <f t="shared" ca="1" si="0"/>
        <v>182156.76306648334</v>
      </c>
      <c r="E83" s="26">
        <f t="shared" ca="1" si="1"/>
        <v>758.9865127770139</v>
      </c>
      <c r="F83" s="41">
        <f t="shared" ca="1" si="2"/>
        <v>314.65673324726248</v>
      </c>
      <c r="G83" s="42"/>
      <c r="H83" s="43"/>
      <c r="I83" s="25"/>
      <c r="J83" s="26">
        <f t="shared" ca="1" si="3"/>
        <v>375</v>
      </c>
      <c r="K83" s="25">
        <f t="shared" ca="1" si="4"/>
        <v>0</v>
      </c>
      <c r="L83" s="41">
        <f t="shared" ca="1" si="5"/>
        <v>1448.6432460242763</v>
      </c>
      <c r="M83" s="42"/>
      <c r="N83" s="43"/>
      <c r="O83" s="41">
        <f t="shared" ca="1" si="6"/>
        <v>181842.10633323606</v>
      </c>
      <c r="P83" s="42"/>
      <c r="Q83" s="43"/>
      <c r="R83" s="27">
        <f ca="1">IF(ValuesEntered,IF(R82&lt;1,0,NPER($E$5/12,-$J$3,O83)),"")</f>
        <v>294.17261717381922</v>
      </c>
    </row>
    <row r="84" spans="2:18" ht="17.25" customHeight="1" x14ac:dyDescent="0.2">
      <c r="B84" s="23">
        <f>ROWS($B$19:B84)</f>
        <v>66</v>
      </c>
      <c r="C84" s="24">
        <f t="shared" ref="C84:C147" ca="1" si="8">IF(O83&gt;0,EDATE(C83,1),"")</f>
        <v>43945</v>
      </c>
      <c r="D84" s="25">
        <f t="shared" ref="D84:D147" ca="1" si="9">IF(C84="",0,O83)</f>
        <v>181842.10633323606</v>
      </c>
      <c r="E84" s="26">
        <f t="shared" ref="E84:E147" ca="1" si="10">IFERROR(-IPMT($E$5/12,1,R83,D84),0)</f>
        <v>757.67544305515025</v>
      </c>
      <c r="F84" s="41">
        <f t="shared" ref="F84:F147" ca="1" si="11">IFERROR(-PPMT($E$5/12,1,R83,D84),0)</f>
        <v>315.96780296912601</v>
      </c>
      <c r="G84" s="42"/>
      <c r="H84" s="43"/>
      <c r="I84" s="25"/>
      <c r="J84" s="26">
        <f t="shared" ref="J84:J147" ca="1" si="12">IF(C84="",0,$R$7)</f>
        <v>375</v>
      </c>
      <c r="K84" s="25">
        <f t="shared" ref="K84:K147" ca="1" si="13">IF(C84="",0,IF(D84&lt;0.8*$E$3,0,$P$11))</f>
        <v>0</v>
      </c>
      <c r="L84" s="41">
        <f t="shared" ref="L84:L147" ca="1" si="14">IF(C84="",0,E84+F84+I84+J84+K84)</f>
        <v>1448.6432460242763</v>
      </c>
      <c r="M84" s="42"/>
      <c r="N84" s="43"/>
      <c r="O84" s="41">
        <f t="shared" ref="O84:O147" ca="1" si="15">IF(C84="",0,D84-F84-I84)</f>
        <v>181526.13853026694</v>
      </c>
      <c r="P84" s="42"/>
      <c r="Q84" s="43"/>
      <c r="R84" s="27">
        <f ca="1">IF(ValuesEntered,IF(R83&lt;1,0,NPER($E$5/12,-$J$3,O84)),"")</f>
        <v>293.17261717381916</v>
      </c>
    </row>
    <row r="85" spans="2:18" ht="17.25" customHeight="1" x14ac:dyDescent="0.2">
      <c r="B85" s="23">
        <f>ROWS($B$19:B85)</f>
        <v>67</v>
      </c>
      <c r="C85" s="24">
        <f t="shared" ca="1" si="8"/>
        <v>43975</v>
      </c>
      <c r="D85" s="25">
        <f t="shared" ca="1" si="9"/>
        <v>181526.13853026694</v>
      </c>
      <c r="E85" s="26">
        <f t="shared" ca="1" si="10"/>
        <v>756.35891054277886</v>
      </c>
      <c r="F85" s="41">
        <f t="shared" ca="1" si="11"/>
        <v>317.28433548149752</v>
      </c>
      <c r="G85" s="42"/>
      <c r="H85" s="43"/>
      <c r="I85" s="25"/>
      <c r="J85" s="26">
        <f t="shared" ca="1" si="12"/>
        <v>375</v>
      </c>
      <c r="K85" s="25">
        <f t="shared" ca="1" si="13"/>
        <v>0</v>
      </c>
      <c r="L85" s="41">
        <f t="shared" ca="1" si="14"/>
        <v>1448.6432460242763</v>
      </c>
      <c r="M85" s="42"/>
      <c r="N85" s="43"/>
      <c r="O85" s="41">
        <f t="shared" ca="1" si="15"/>
        <v>181208.85419478544</v>
      </c>
      <c r="P85" s="42"/>
      <c r="Q85" s="43"/>
      <c r="R85" s="27">
        <f ca="1">IF(ValuesEntered,IF(R84&lt;1,0,NPER($E$5/12,-$J$3,O85)),"")</f>
        <v>292.17261717381922</v>
      </c>
    </row>
    <row r="86" spans="2:18" ht="17.25" customHeight="1" x14ac:dyDescent="0.2">
      <c r="B86" s="23">
        <f>ROWS($B$19:B86)</f>
        <v>68</v>
      </c>
      <c r="C86" s="24">
        <f t="shared" ca="1" si="8"/>
        <v>44006</v>
      </c>
      <c r="D86" s="25">
        <f t="shared" ca="1" si="9"/>
        <v>181208.85419478544</v>
      </c>
      <c r="E86" s="26">
        <f t="shared" ca="1" si="10"/>
        <v>755.03689247827265</v>
      </c>
      <c r="F86" s="41">
        <f t="shared" ca="1" si="11"/>
        <v>318.60635354600356</v>
      </c>
      <c r="G86" s="42"/>
      <c r="H86" s="43"/>
      <c r="I86" s="25"/>
      <c r="J86" s="26">
        <f t="shared" ca="1" si="12"/>
        <v>375</v>
      </c>
      <c r="K86" s="25">
        <f t="shared" ca="1" si="13"/>
        <v>0</v>
      </c>
      <c r="L86" s="41">
        <f t="shared" ca="1" si="14"/>
        <v>1448.6432460242763</v>
      </c>
      <c r="M86" s="42"/>
      <c r="N86" s="43"/>
      <c r="O86" s="41">
        <f t="shared" ca="1" si="15"/>
        <v>180890.24784123944</v>
      </c>
      <c r="P86" s="42"/>
      <c r="Q86" s="43"/>
      <c r="R86" s="27">
        <f ca="1">IF(ValuesEntered,IF(R85&lt;1,0,NPER($E$5/12,-$J$3,O86)),"")</f>
        <v>291.17261717381922</v>
      </c>
    </row>
    <row r="87" spans="2:18" ht="17.25" customHeight="1" x14ac:dyDescent="0.2">
      <c r="B87" s="23">
        <f>ROWS($B$19:B87)</f>
        <v>69</v>
      </c>
      <c r="C87" s="24">
        <f t="shared" ca="1" si="8"/>
        <v>44036</v>
      </c>
      <c r="D87" s="25">
        <f t="shared" ca="1" si="9"/>
        <v>180890.24784123944</v>
      </c>
      <c r="E87" s="26">
        <f t="shared" ca="1" si="10"/>
        <v>753.70936600516438</v>
      </c>
      <c r="F87" s="41">
        <f t="shared" ca="1" si="11"/>
        <v>319.93388001911194</v>
      </c>
      <c r="G87" s="42"/>
      <c r="H87" s="43"/>
      <c r="I87" s="25"/>
      <c r="J87" s="26">
        <f t="shared" ca="1" si="12"/>
        <v>375</v>
      </c>
      <c r="K87" s="25">
        <f t="shared" ca="1" si="13"/>
        <v>0</v>
      </c>
      <c r="L87" s="41">
        <f t="shared" ca="1" si="14"/>
        <v>1448.6432460242763</v>
      </c>
      <c r="M87" s="42"/>
      <c r="N87" s="43"/>
      <c r="O87" s="41">
        <f t="shared" ca="1" si="15"/>
        <v>180570.31396122032</v>
      </c>
      <c r="P87" s="42"/>
      <c r="Q87" s="43"/>
      <c r="R87" s="27">
        <f ca="1">IF(ValuesEntered,IF(R86&lt;1,0,NPER($E$5/12,-$J$3,O87)),"")</f>
        <v>290.17261717381922</v>
      </c>
    </row>
    <row r="88" spans="2:18" ht="17.25" customHeight="1" x14ac:dyDescent="0.2">
      <c r="B88" s="23">
        <f>ROWS($B$19:B88)</f>
        <v>70</v>
      </c>
      <c r="C88" s="24">
        <f t="shared" ca="1" si="8"/>
        <v>44067</v>
      </c>
      <c r="D88" s="25">
        <f t="shared" ca="1" si="9"/>
        <v>180570.31396122032</v>
      </c>
      <c r="E88" s="26">
        <f t="shared" ca="1" si="10"/>
        <v>752.37630817175136</v>
      </c>
      <c r="F88" s="41">
        <f t="shared" ca="1" si="11"/>
        <v>321.2669378525249</v>
      </c>
      <c r="G88" s="42"/>
      <c r="H88" s="43"/>
      <c r="I88" s="25"/>
      <c r="J88" s="26">
        <f t="shared" ca="1" si="12"/>
        <v>375</v>
      </c>
      <c r="K88" s="25">
        <f t="shared" ca="1" si="13"/>
        <v>0</v>
      </c>
      <c r="L88" s="41">
        <f t="shared" ca="1" si="14"/>
        <v>1448.6432460242763</v>
      </c>
      <c r="M88" s="42"/>
      <c r="N88" s="43"/>
      <c r="O88" s="41">
        <f t="shared" ca="1" si="15"/>
        <v>180249.04702336781</v>
      </c>
      <c r="P88" s="42"/>
      <c r="Q88" s="43"/>
      <c r="R88" s="27">
        <f ca="1">IF(ValuesEntered,IF(R87&lt;1,0,NPER($E$5/12,-$J$3,O88)),"")</f>
        <v>289.17261717381928</v>
      </c>
    </row>
    <row r="89" spans="2:18" ht="17.25" customHeight="1" x14ac:dyDescent="0.2">
      <c r="B89" s="23">
        <f>ROWS($B$19:B89)</f>
        <v>71</v>
      </c>
      <c r="C89" s="24">
        <f t="shared" ca="1" si="8"/>
        <v>44098</v>
      </c>
      <c r="D89" s="25">
        <f t="shared" ca="1" si="9"/>
        <v>180249.04702336781</v>
      </c>
      <c r="E89" s="26">
        <f t="shared" ca="1" si="10"/>
        <v>751.03769593069921</v>
      </c>
      <c r="F89" s="41">
        <f t="shared" ca="1" si="11"/>
        <v>322.60555009357699</v>
      </c>
      <c r="G89" s="42"/>
      <c r="H89" s="43"/>
      <c r="I89" s="25"/>
      <c r="J89" s="26">
        <f t="shared" ca="1" si="12"/>
        <v>375</v>
      </c>
      <c r="K89" s="25">
        <f t="shared" ca="1" si="13"/>
        <v>0</v>
      </c>
      <c r="L89" s="41">
        <f t="shared" ca="1" si="14"/>
        <v>1448.6432460242763</v>
      </c>
      <c r="M89" s="42"/>
      <c r="N89" s="43"/>
      <c r="O89" s="41">
        <f t="shared" ca="1" si="15"/>
        <v>179926.44147327423</v>
      </c>
      <c r="P89" s="42"/>
      <c r="Q89" s="43"/>
      <c r="R89" s="27">
        <f ca="1">IF(ValuesEntered,IF(R88&lt;1,0,NPER($E$5/12,-$J$3,O89)),"")</f>
        <v>288.17261717381922</v>
      </c>
    </row>
    <row r="90" spans="2:18" ht="17.25" customHeight="1" x14ac:dyDescent="0.2">
      <c r="B90" s="23">
        <f>ROWS($B$19:B90)</f>
        <v>72</v>
      </c>
      <c r="C90" s="24">
        <f t="shared" ca="1" si="8"/>
        <v>44128</v>
      </c>
      <c r="D90" s="25">
        <f t="shared" ca="1" si="9"/>
        <v>179926.44147327423</v>
      </c>
      <c r="E90" s="26">
        <f t="shared" ca="1" si="10"/>
        <v>749.69350613864265</v>
      </c>
      <c r="F90" s="41">
        <f t="shared" ca="1" si="11"/>
        <v>323.94973988563362</v>
      </c>
      <c r="G90" s="42"/>
      <c r="H90" s="43"/>
      <c r="I90" s="25"/>
      <c r="J90" s="26">
        <f t="shared" ca="1" si="12"/>
        <v>375</v>
      </c>
      <c r="K90" s="25">
        <f t="shared" ca="1" si="13"/>
        <v>0</v>
      </c>
      <c r="L90" s="41">
        <f t="shared" ca="1" si="14"/>
        <v>1448.6432460242763</v>
      </c>
      <c r="M90" s="42"/>
      <c r="N90" s="43"/>
      <c r="O90" s="41">
        <f t="shared" ca="1" si="15"/>
        <v>179602.4917333886</v>
      </c>
      <c r="P90" s="42"/>
      <c r="Q90" s="43"/>
      <c r="R90" s="27">
        <f ca="1">IF(ValuesEntered,IF(R89&lt;1,0,NPER($E$5/12,-$J$3,O90)),"")</f>
        <v>287.17261717381928</v>
      </c>
    </row>
    <row r="91" spans="2:18" ht="17.25" customHeight="1" x14ac:dyDescent="0.2">
      <c r="B91" s="23">
        <f>ROWS($B$19:B91)</f>
        <v>73</v>
      </c>
      <c r="C91" s="24">
        <f t="shared" ca="1" si="8"/>
        <v>44159</v>
      </c>
      <c r="D91" s="25">
        <f t="shared" ca="1" si="9"/>
        <v>179602.4917333886</v>
      </c>
      <c r="E91" s="26">
        <f t="shared" ca="1" si="10"/>
        <v>748.34371555578582</v>
      </c>
      <c r="F91" s="41">
        <f t="shared" ca="1" si="11"/>
        <v>325.29953046849033</v>
      </c>
      <c r="G91" s="42"/>
      <c r="H91" s="43"/>
      <c r="I91" s="25"/>
      <c r="J91" s="26">
        <f t="shared" ca="1" si="12"/>
        <v>375</v>
      </c>
      <c r="K91" s="25">
        <f t="shared" ca="1" si="13"/>
        <v>0</v>
      </c>
      <c r="L91" s="41">
        <f t="shared" ca="1" si="14"/>
        <v>1448.6432460242761</v>
      </c>
      <c r="M91" s="42"/>
      <c r="N91" s="43"/>
      <c r="O91" s="41">
        <f t="shared" ca="1" si="15"/>
        <v>179277.19220292009</v>
      </c>
      <c r="P91" s="42"/>
      <c r="Q91" s="43"/>
      <c r="R91" s="27">
        <f ca="1">IF(ValuesEntered,IF(R90&lt;1,0,NPER($E$5/12,-$J$3,O91)),"")</f>
        <v>286.17261717381916</v>
      </c>
    </row>
    <row r="92" spans="2:18" ht="17.25" customHeight="1" x14ac:dyDescent="0.2">
      <c r="B92" s="23">
        <f>ROWS($B$19:B92)</f>
        <v>74</v>
      </c>
      <c r="C92" s="24">
        <f t="shared" ca="1" si="8"/>
        <v>44189</v>
      </c>
      <c r="D92" s="25">
        <f t="shared" ca="1" si="9"/>
        <v>179277.19220292009</v>
      </c>
      <c r="E92" s="26">
        <f t="shared" ca="1" si="10"/>
        <v>746.98830084550036</v>
      </c>
      <c r="F92" s="41">
        <f t="shared" ca="1" si="11"/>
        <v>326.65494517877596</v>
      </c>
      <c r="G92" s="42"/>
      <c r="H92" s="43"/>
      <c r="I92" s="25"/>
      <c r="J92" s="26">
        <f t="shared" ca="1" si="12"/>
        <v>375</v>
      </c>
      <c r="K92" s="25">
        <f t="shared" ca="1" si="13"/>
        <v>0</v>
      </c>
      <c r="L92" s="41">
        <f t="shared" ca="1" si="14"/>
        <v>1448.6432460242763</v>
      </c>
      <c r="M92" s="42"/>
      <c r="N92" s="43"/>
      <c r="O92" s="41">
        <f t="shared" ca="1" si="15"/>
        <v>178950.53725774132</v>
      </c>
      <c r="P92" s="42"/>
      <c r="Q92" s="43"/>
      <c r="R92" s="27">
        <f ca="1">IF(ValuesEntered,IF(R91&lt;1,0,NPER($E$5/12,-$J$3,O92)),"")</f>
        <v>285.17261717381916</v>
      </c>
    </row>
    <row r="93" spans="2:18" ht="17.25" customHeight="1" x14ac:dyDescent="0.2">
      <c r="B93" s="23">
        <f>ROWS($B$19:B93)</f>
        <v>75</v>
      </c>
      <c r="C93" s="24">
        <f t="shared" ca="1" si="8"/>
        <v>44220</v>
      </c>
      <c r="D93" s="25">
        <f t="shared" ca="1" si="9"/>
        <v>178950.53725774132</v>
      </c>
      <c r="E93" s="26">
        <f t="shared" ca="1" si="10"/>
        <v>745.62723857392211</v>
      </c>
      <c r="F93" s="41">
        <f t="shared" ca="1" si="11"/>
        <v>328.01600745035415</v>
      </c>
      <c r="G93" s="42"/>
      <c r="H93" s="43"/>
      <c r="I93" s="25"/>
      <c r="J93" s="26">
        <f t="shared" ca="1" si="12"/>
        <v>375</v>
      </c>
      <c r="K93" s="25">
        <f t="shared" ca="1" si="13"/>
        <v>0</v>
      </c>
      <c r="L93" s="41">
        <f t="shared" ca="1" si="14"/>
        <v>1448.6432460242763</v>
      </c>
      <c r="M93" s="42"/>
      <c r="N93" s="43"/>
      <c r="O93" s="41">
        <f t="shared" ca="1" si="15"/>
        <v>178622.52125029097</v>
      </c>
      <c r="P93" s="42"/>
      <c r="Q93" s="43"/>
      <c r="R93" s="27">
        <f ca="1">IF(ValuesEntered,IF(R92&lt;1,0,NPER($E$5/12,-$J$3,O93)),"")</f>
        <v>284.17261717381922</v>
      </c>
    </row>
    <row r="94" spans="2:18" ht="17.25" customHeight="1" x14ac:dyDescent="0.2">
      <c r="B94" s="23">
        <f>ROWS($B$19:B94)</f>
        <v>76</v>
      </c>
      <c r="C94" s="24">
        <f t="shared" ca="1" si="8"/>
        <v>44251</v>
      </c>
      <c r="D94" s="25">
        <f t="shared" ca="1" si="9"/>
        <v>178622.52125029097</v>
      </c>
      <c r="E94" s="26">
        <f t="shared" ca="1" si="10"/>
        <v>744.26050520954573</v>
      </c>
      <c r="F94" s="41">
        <f t="shared" ca="1" si="11"/>
        <v>329.38274081473054</v>
      </c>
      <c r="G94" s="42"/>
      <c r="H94" s="43"/>
      <c r="I94" s="25"/>
      <c r="J94" s="26">
        <f t="shared" ca="1" si="12"/>
        <v>375</v>
      </c>
      <c r="K94" s="25">
        <f t="shared" ca="1" si="13"/>
        <v>0</v>
      </c>
      <c r="L94" s="41">
        <f t="shared" ca="1" si="14"/>
        <v>1448.6432460242763</v>
      </c>
      <c r="M94" s="42"/>
      <c r="N94" s="43"/>
      <c r="O94" s="41">
        <f t="shared" ca="1" si="15"/>
        <v>178293.13850947624</v>
      </c>
      <c r="P94" s="42"/>
      <c r="Q94" s="43"/>
      <c r="R94" s="27">
        <f ca="1">IF(ValuesEntered,IF(R93&lt;1,0,NPER($E$5/12,-$J$3,O94)),"")</f>
        <v>283.17261717381922</v>
      </c>
    </row>
    <row r="95" spans="2:18" ht="17.25" customHeight="1" x14ac:dyDescent="0.2">
      <c r="B95" s="23">
        <f>ROWS($B$19:B95)</f>
        <v>77</v>
      </c>
      <c r="C95" s="24">
        <f t="shared" ca="1" si="8"/>
        <v>44279</v>
      </c>
      <c r="D95" s="25">
        <f t="shared" ca="1" si="9"/>
        <v>178293.13850947624</v>
      </c>
      <c r="E95" s="26">
        <f t="shared" ca="1" si="10"/>
        <v>742.88807712281766</v>
      </c>
      <c r="F95" s="41">
        <f t="shared" ca="1" si="11"/>
        <v>330.75516890145855</v>
      </c>
      <c r="G95" s="42"/>
      <c r="H95" s="43"/>
      <c r="I95" s="25"/>
      <c r="J95" s="26">
        <f t="shared" ca="1" si="12"/>
        <v>375</v>
      </c>
      <c r="K95" s="25">
        <f t="shared" ca="1" si="13"/>
        <v>0</v>
      </c>
      <c r="L95" s="41">
        <f t="shared" ca="1" si="14"/>
        <v>1448.6432460242763</v>
      </c>
      <c r="M95" s="42"/>
      <c r="N95" s="43"/>
      <c r="O95" s="41">
        <f t="shared" ca="1" si="15"/>
        <v>177962.38334057477</v>
      </c>
      <c r="P95" s="42"/>
      <c r="Q95" s="43"/>
      <c r="R95" s="27">
        <f ca="1">IF(ValuesEntered,IF(R94&lt;1,0,NPER($E$5/12,-$J$3,O95)),"")</f>
        <v>282.17261717381916</v>
      </c>
    </row>
    <row r="96" spans="2:18" ht="17.25" customHeight="1" x14ac:dyDescent="0.2">
      <c r="B96" s="23">
        <f>ROWS($B$19:B96)</f>
        <v>78</v>
      </c>
      <c r="C96" s="24">
        <f t="shared" ca="1" si="8"/>
        <v>44310</v>
      </c>
      <c r="D96" s="25">
        <f t="shared" ca="1" si="9"/>
        <v>177962.38334057477</v>
      </c>
      <c r="E96" s="26">
        <f t="shared" ca="1" si="10"/>
        <v>741.50993058572817</v>
      </c>
      <c r="F96" s="41">
        <f t="shared" ca="1" si="11"/>
        <v>332.13331543854815</v>
      </c>
      <c r="G96" s="42"/>
      <c r="H96" s="43"/>
      <c r="I96" s="25"/>
      <c r="J96" s="26">
        <f t="shared" ca="1" si="12"/>
        <v>375</v>
      </c>
      <c r="K96" s="25">
        <f t="shared" ca="1" si="13"/>
        <v>0</v>
      </c>
      <c r="L96" s="41">
        <f t="shared" ca="1" si="14"/>
        <v>1448.6432460242763</v>
      </c>
      <c r="M96" s="42"/>
      <c r="N96" s="43"/>
      <c r="O96" s="41">
        <f t="shared" ca="1" si="15"/>
        <v>177630.25002513622</v>
      </c>
      <c r="P96" s="42"/>
      <c r="Q96" s="43"/>
      <c r="R96" s="27">
        <f ca="1">IF(ValuesEntered,IF(R95&lt;1,0,NPER($E$5/12,-$J$3,O96)),"")</f>
        <v>281.17261717381916</v>
      </c>
    </row>
    <row r="97" spans="2:18" ht="17.25" customHeight="1" x14ac:dyDescent="0.2">
      <c r="B97" s="23">
        <f>ROWS($B$19:B97)</f>
        <v>79</v>
      </c>
      <c r="C97" s="24">
        <f t="shared" ca="1" si="8"/>
        <v>44340</v>
      </c>
      <c r="D97" s="25">
        <f t="shared" ca="1" si="9"/>
        <v>177630.25002513622</v>
      </c>
      <c r="E97" s="26">
        <f t="shared" ca="1" si="10"/>
        <v>740.12604177140088</v>
      </c>
      <c r="F97" s="41">
        <f t="shared" ca="1" si="11"/>
        <v>333.51720425287533</v>
      </c>
      <c r="G97" s="42"/>
      <c r="H97" s="43"/>
      <c r="I97" s="25"/>
      <c r="J97" s="26">
        <f t="shared" ca="1" si="12"/>
        <v>375</v>
      </c>
      <c r="K97" s="25">
        <f t="shared" ca="1" si="13"/>
        <v>0</v>
      </c>
      <c r="L97" s="41">
        <f t="shared" ca="1" si="14"/>
        <v>1448.6432460242763</v>
      </c>
      <c r="M97" s="42"/>
      <c r="N97" s="43"/>
      <c r="O97" s="41">
        <f t="shared" ca="1" si="15"/>
        <v>177296.73282088334</v>
      </c>
      <c r="P97" s="42"/>
      <c r="Q97" s="43"/>
      <c r="R97" s="27">
        <f ca="1">IF(ValuesEntered,IF(R96&lt;1,0,NPER($E$5/12,-$J$3,O97)),"")</f>
        <v>280.17261717381916</v>
      </c>
    </row>
    <row r="98" spans="2:18" ht="17.25" customHeight="1" x14ac:dyDescent="0.2">
      <c r="B98" s="23">
        <f>ROWS($B$19:B98)</f>
        <v>80</v>
      </c>
      <c r="C98" s="24">
        <f t="shared" ca="1" si="8"/>
        <v>44371</v>
      </c>
      <c r="D98" s="25">
        <f t="shared" ca="1" si="9"/>
        <v>177296.73282088334</v>
      </c>
      <c r="E98" s="26">
        <f t="shared" ca="1" si="10"/>
        <v>738.73638675368056</v>
      </c>
      <c r="F98" s="41">
        <f t="shared" ca="1" si="11"/>
        <v>334.90685927059565</v>
      </c>
      <c r="G98" s="42"/>
      <c r="H98" s="43"/>
      <c r="I98" s="25"/>
      <c r="J98" s="26">
        <f t="shared" ca="1" si="12"/>
        <v>375</v>
      </c>
      <c r="K98" s="25">
        <f t="shared" ca="1" si="13"/>
        <v>0</v>
      </c>
      <c r="L98" s="41">
        <f t="shared" ca="1" si="14"/>
        <v>1448.6432460242763</v>
      </c>
      <c r="M98" s="42"/>
      <c r="N98" s="43"/>
      <c r="O98" s="41">
        <f t="shared" ca="1" si="15"/>
        <v>176961.82596161275</v>
      </c>
      <c r="P98" s="42"/>
      <c r="Q98" s="43"/>
      <c r="R98" s="27">
        <f ca="1">IF(ValuesEntered,IF(R97&lt;1,0,NPER($E$5/12,-$J$3,O98)),"")</f>
        <v>279.17261717381922</v>
      </c>
    </row>
    <row r="99" spans="2:18" ht="17.25" customHeight="1" x14ac:dyDescent="0.2">
      <c r="B99" s="23">
        <f>ROWS($B$19:B99)</f>
        <v>81</v>
      </c>
      <c r="C99" s="24">
        <f t="shared" ca="1" si="8"/>
        <v>44401</v>
      </c>
      <c r="D99" s="25">
        <f t="shared" ca="1" si="9"/>
        <v>176961.82596161275</v>
      </c>
      <c r="E99" s="26">
        <f t="shared" ca="1" si="10"/>
        <v>737.34094150671979</v>
      </c>
      <c r="F99" s="41">
        <f t="shared" ca="1" si="11"/>
        <v>336.30230451755637</v>
      </c>
      <c r="G99" s="42"/>
      <c r="H99" s="43"/>
      <c r="I99" s="25"/>
      <c r="J99" s="26">
        <f t="shared" ca="1" si="12"/>
        <v>375</v>
      </c>
      <c r="K99" s="25">
        <f t="shared" ca="1" si="13"/>
        <v>0</v>
      </c>
      <c r="L99" s="41">
        <f t="shared" ca="1" si="14"/>
        <v>1448.6432460242761</v>
      </c>
      <c r="M99" s="42"/>
      <c r="N99" s="43"/>
      <c r="O99" s="41">
        <f t="shared" ca="1" si="15"/>
        <v>176625.52365709518</v>
      </c>
      <c r="P99" s="42"/>
      <c r="Q99" s="43"/>
      <c r="R99" s="27">
        <f ca="1">IF(ValuesEntered,IF(R98&lt;1,0,NPER($E$5/12,-$J$3,O99)),"")</f>
        <v>278.17261717381916</v>
      </c>
    </row>
    <row r="100" spans="2:18" ht="17.25" customHeight="1" x14ac:dyDescent="0.2">
      <c r="B100" s="23">
        <f>ROWS($B$19:B100)</f>
        <v>82</v>
      </c>
      <c r="C100" s="24">
        <f t="shared" ca="1" si="8"/>
        <v>44432</v>
      </c>
      <c r="D100" s="25">
        <f t="shared" ca="1" si="9"/>
        <v>176625.52365709518</v>
      </c>
      <c r="E100" s="26">
        <f t="shared" ca="1" si="10"/>
        <v>735.93968190456326</v>
      </c>
      <c r="F100" s="41">
        <f t="shared" ca="1" si="11"/>
        <v>337.70356411971295</v>
      </c>
      <c r="G100" s="42"/>
      <c r="H100" s="43"/>
      <c r="I100" s="25"/>
      <c r="J100" s="26">
        <f t="shared" ca="1" si="12"/>
        <v>375</v>
      </c>
      <c r="K100" s="25">
        <f t="shared" ca="1" si="13"/>
        <v>0</v>
      </c>
      <c r="L100" s="41">
        <f t="shared" ca="1" si="14"/>
        <v>1448.6432460242763</v>
      </c>
      <c r="M100" s="42"/>
      <c r="N100" s="43"/>
      <c r="O100" s="41">
        <f t="shared" ca="1" si="15"/>
        <v>176287.82009297548</v>
      </c>
      <c r="P100" s="42"/>
      <c r="Q100" s="43"/>
      <c r="R100" s="27">
        <f ca="1">IF(ValuesEntered,IF(R99&lt;1,0,NPER($E$5/12,-$J$3,O100)),"")</f>
        <v>277.17261717381922</v>
      </c>
    </row>
    <row r="101" spans="2:18" ht="17.25" customHeight="1" x14ac:dyDescent="0.2">
      <c r="B101" s="23">
        <f>ROWS($B$19:B101)</f>
        <v>83</v>
      </c>
      <c r="C101" s="24">
        <f t="shared" ca="1" si="8"/>
        <v>44463</v>
      </c>
      <c r="D101" s="25">
        <f t="shared" ca="1" si="9"/>
        <v>176287.82009297548</v>
      </c>
      <c r="E101" s="26">
        <f t="shared" ca="1" si="10"/>
        <v>734.53258372073117</v>
      </c>
      <c r="F101" s="41">
        <f t="shared" ca="1" si="11"/>
        <v>339.11066230354504</v>
      </c>
      <c r="G101" s="42"/>
      <c r="H101" s="43"/>
      <c r="I101" s="25"/>
      <c r="J101" s="26">
        <f t="shared" ca="1" si="12"/>
        <v>375</v>
      </c>
      <c r="K101" s="25">
        <f t="shared" ca="1" si="13"/>
        <v>0</v>
      </c>
      <c r="L101" s="41">
        <f t="shared" ca="1" si="14"/>
        <v>1448.6432460242763</v>
      </c>
      <c r="M101" s="42"/>
      <c r="N101" s="43"/>
      <c r="O101" s="41">
        <f t="shared" ca="1" si="15"/>
        <v>175948.70943067194</v>
      </c>
      <c r="P101" s="42"/>
      <c r="Q101" s="43"/>
      <c r="R101" s="27">
        <f ca="1">IF(ValuesEntered,IF(R100&lt;1,0,NPER($E$5/12,-$J$3,O101)),"")</f>
        <v>276.17261717381916</v>
      </c>
    </row>
    <row r="102" spans="2:18" ht="17.25" customHeight="1" x14ac:dyDescent="0.2">
      <c r="B102" s="23">
        <f>ROWS($B$19:B102)</f>
        <v>84</v>
      </c>
      <c r="C102" s="24">
        <f t="shared" ca="1" si="8"/>
        <v>44493</v>
      </c>
      <c r="D102" s="25">
        <f t="shared" ca="1" si="9"/>
        <v>175948.70943067194</v>
      </c>
      <c r="E102" s="26">
        <f t="shared" ca="1" si="10"/>
        <v>733.11962262779969</v>
      </c>
      <c r="F102" s="41">
        <f t="shared" ca="1" si="11"/>
        <v>340.52362339647664</v>
      </c>
      <c r="G102" s="42"/>
      <c r="H102" s="43"/>
      <c r="I102" s="25"/>
      <c r="J102" s="26">
        <f t="shared" ca="1" si="12"/>
        <v>375</v>
      </c>
      <c r="K102" s="25">
        <f t="shared" ca="1" si="13"/>
        <v>0</v>
      </c>
      <c r="L102" s="41">
        <f t="shared" ca="1" si="14"/>
        <v>1448.6432460242763</v>
      </c>
      <c r="M102" s="42"/>
      <c r="N102" s="43"/>
      <c r="O102" s="41">
        <f t="shared" ca="1" si="15"/>
        <v>175608.18580727547</v>
      </c>
      <c r="P102" s="42"/>
      <c r="Q102" s="43"/>
      <c r="R102" s="27">
        <f ca="1">IF(ValuesEntered,IF(R101&lt;1,0,NPER($E$5/12,-$J$3,O102)),"")</f>
        <v>275.17261717381928</v>
      </c>
    </row>
    <row r="103" spans="2:18" ht="17.25" customHeight="1" x14ac:dyDescent="0.2">
      <c r="B103" s="23">
        <f>ROWS($B$19:B103)</f>
        <v>85</v>
      </c>
      <c r="C103" s="24">
        <f t="shared" ca="1" si="8"/>
        <v>44524</v>
      </c>
      <c r="D103" s="25">
        <f t="shared" ca="1" si="9"/>
        <v>175608.18580727547</v>
      </c>
      <c r="E103" s="26">
        <f t="shared" ca="1" si="10"/>
        <v>731.70077419698111</v>
      </c>
      <c r="F103" s="41">
        <f t="shared" ca="1" si="11"/>
        <v>341.94247182729498</v>
      </c>
      <c r="G103" s="42"/>
      <c r="H103" s="43"/>
      <c r="I103" s="25"/>
      <c r="J103" s="26">
        <f t="shared" ca="1" si="12"/>
        <v>375</v>
      </c>
      <c r="K103" s="25">
        <f t="shared" ca="1" si="13"/>
        <v>0</v>
      </c>
      <c r="L103" s="41">
        <f t="shared" ca="1" si="14"/>
        <v>1448.6432460242761</v>
      </c>
      <c r="M103" s="42"/>
      <c r="N103" s="43"/>
      <c r="O103" s="41">
        <f t="shared" ca="1" si="15"/>
        <v>175266.24333544818</v>
      </c>
      <c r="P103" s="42"/>
      <c r="Q103" s="43"/>
      <c r="R103" s="27">
        <f ca="1">IF(ValuesEntered,IF(R102&lt;1,0,NPER($E$5/12,-$J$3,O103)),"")</f>
        <v>274.17261717381928</v>
      </c>
    </row>
    <row r="104" spans="2:18" ht="17.25" customHeight="1" x14ac:dyDescent="0.2">
      <c r="B104" s="23">
        <f>ROWS($B$19:B104)</f>
        <v>86</v>
      </c>
      <c r="C104" s="24">
        <f t="shared" ca="1" si="8"/>
        <v>44554</v>
      </c>
      <c r="D104" s="25">
        <f t="shared" ca="1" si="9"/>
        <v>175266.24333544818</v>
      </c>
      <c r="E104" s="26">
        <f t="shared" ca="1" si="10"/>
        <v>730.27601389770075</v>
      </c>
      <c r="F104" s="41">
        <f t="shared" ca="1" si="11"/>
        <v>343.36723212657546</v>
      </c>
      <c r="G104" s="42"/>
      <c r="H104" s="43"/>
      <c r="I104" s="25"/>
      <c r="J104" s="26">
        <f t="shared" ca="1" si="12"/>
        <v>375</v>
      </c>
      <c r="K104" s="25">
        <f t="shared" ca="1" si="13"/>
        <v>0</v>
      </c>
      <c r="L104" s="41">
        <f t="shared" ca="1" si="14"/>
        <v>1448.6432460242763</v>
      </c>
      <c r="M104" s="42"/>
      <c r="N104" s="43"/>
      <c r="O104" s="41">
        <f t="shared" ca="1" si="15"/>
        <v>174922.87610332161</v>
      </c>
      <c r="P104" s="42"/>
      <c r="Q104" s="43"/>
      <c r="R104" s="27">
        <f ca="1">IF(ValuesEntered,IF(R103&lt;1,0,NPER($E$5/12,-$J$3,O104)),"")</f>
        <v>273.17261717381928</v>
      </c>
    </row>
    <row r="105" spans="2:18" ht="17.25" customHeight="1" x14ac:dyDescent="0.2">
      <c r="B105" s="23">
        <f>ROWS($B$19:B105)</f>
        <v>87</v>
      </c>
      <c r="C105" s="24">
        <f t="shared" ca="1" si="8"/>
        <v>44585</v>
      </c>
      <c r="D105" s="25">
        <f t="shared" ca="1" si="9"/>
        <v>174922.87610332161</v>
      </c>
      <c r="E105" s="26">
        <f t="shared" ca="1" si="10"/>
        <v>728.84531709717339</v>
      </c>
      <c r="F105" s="41">
        <f t="shared" ca="1" si="11"/>
        <v>344.79792892710276</v>
      </c>
      <c r="G105" s="42"/>
      <c r="H105" s="43"/>
      <c r="I105" s="25"/>
      <c r="J105" s="26">
        <f t="shared" ca="1" si="12"/>
        <v>375</v>
      </c>
      <c r="K105" s="25">
        <f t="shared" ca="1" si="13"/>
        <v>0</v>
      </c>
      <c r="L105" s="41">
        <f t="shared" ca="1" si="14"/>
        <v>1448.6432460242761</v>
      </c>
      <c r="M105" s="42"/>
      <c r="N105" s="43"/>
      <c r="O105" s="41">
        <f t="shared" ca="1" si="15"/>
        <v>174578.0781743945</v>
      </c>
      <c r="P105" s="42"/>
      <c r="Q105" s="43"/>
      <c r="R105" s="27">
        <f ca="1">IF(ValuesEntered,IF(R104&lt;1,0,NPER($E$5/12,-$J$3,O105)),"")</f>
        <v>272.17261717381916</v>
      </c>
    </row>
    <row r="106" spans="2:18" ht="17.25" customHeight="1" x14ac:dyDescent="0.2">
      <c r="B106" s="23">
        <f>ROWS($B$19:B106)</f>
        <v>88</v>
      </c>
      <c r="C106" s="24">
        <f t="shared" ca="1" si="8"/>
        <v>44616</v>
      </c>
      <c r="D106" s="25">
        <f t="shared" ca="1" si="9"/>
        <v>174578.0781743945</v>
      </c>
      <c r="E106" s="26">
        <f t="shared" ca="1" si="10"/>
        <v>727.40865905997703</v>
      </c>
      <c r="F106" s="41">
        <f t="shared" ca="1" si="11"/>
        <v>346.2345869642993</v>
      </c>
      <c r="G106" s="42"/>
      <c r="H106" s="43"/>
      <c r="I106" s="25"/>
      <c r="J106" s="26">
        <f t="shared" ca="1" si="12"/>
        <v>375</v>
      </c>
      <c r="K106" s="25">
        <f t="shared" ca="1" si="13"/>
        <v>0</v>
      </c>
      <c r="L106" s="41">
        <f t="shared" ca="1" si="14"/>
        <v>1448.6432460242763</v>
      </c>
      <c r="M106" s="42"/>
      <c r="N106" s="43"/>
      <c r="O106" s="41">
        <f t="shared" ca="1" si="15"/>
        <v>174231.84358743019</v>
      </c>
      <c r="P106" s="42"/>
      <c r="Q106" s="43"/>
      <c r="R106" s="27">
        <f ca="1">IF(ValuesEntered,IF(R105&lt;1,0,NPER($E$5/12,-$J$3,O106)),"")</f>
        <v>271.17261717381928</v>
      </c>
    </row>
    <row r="107" spans="2:18" ht="17.25" customHeight="1" x14ac:dyDescent="0.2">
      <c r="B107" s="23">
        <f>ROWS($B$19:B107)</f>
        <v>89</v>
      </c>
      <c r="C107" s="24">
        <f t="shared" ca="1" si="8"/>
        <v>44644</v>
      </c>
      <c r="D107" s="25">
        <f t="shared" ca="1" si="9"/>
        <v>174231.84358743019</v>
      </c>
      <c r="E107" s="26">
        <f t="shared" ca="1" si="10"/>
        <v>725.96601494762581</v>
      </c>
      <c r="F107" s="41">
        <f t="shared" ca="1" si="11"/>
        <v>347.67723107665034</v>
      </c>
      <c r="G107" s="42"/>
      <c r="H107" s="43"/>
      <c r="I107" s="25"/>
      <c r="J107" s="26">
        <f t="shared" ca="1" si="12"/>
        <v>375</v>
      </c>
      <c r="K107" s="25">
        <f t="shared" ca="1" si="13"/>
        <v>0</v>
      </c>
      <c r="L107" s="41">
        <f t="shared" ca="1" si="14"/>
        <v>1448.6432460242761</v>
      </c>
      <c r="M107" s="42"/>
      <c r="N107" s="43"/>
      <c r="O107" s="41">
        <f t="shared" ca="1" si="15"/>
        <v>173884.16635635355</v>
      </c>
      <c r="P107" s="42"/>
      <c r="Q107" s="43"/>
      <c r="R107" s="27">
        <f ca="1">IF(ValuesEntered,IF(R106&lt;1,0,NPER($E$5/12,-$J$3,O107)),"")</f>
        <v>270.17261717381928</v>
      </c>
    </row>
    <row r="108" spans="2:18" ht="17.25" customHeight="1" x14ac:dyDescent="0.2">
      <c r="B108" s="23">
        <f>ROWS($B$19:B108)</f>
        <v>90</v>
      </c>
      <c r="C108" s="24">
        <f t="shared" ca="1" si="8"/>
        <v>44675</v>
      </c>
      <c r="D108" s="25">
        <f t="shared" ca="1" si="9"/>
        <v>173884.16635635355</v>
      </c>
      <c r="E108" s="26">
        <f t="shared" ca="1" si="10"/>
        <v>724.51735981813977</v>
      </c>
      <c r="F108" s="41">
        <f t="shared" ca="1" si="11"/>
        <v>349.12588620613633</v>
      </c>
      <c r="G108" s="42"/>
      <c r="H108" s="43"/>
      <c r="I108" s="25"/>
      <c r="J108" s="26">
        <f t="shared" ca="1" si="12"/>
        <v>375</v>
      </c>
      <c r="K108" s="25">
        <f t="shared" ca="1" si="13"/>
        <v>0</v>
      </c>
      <c r="L108" s="41">
        <f t="shared" ca="1" si="14"/>
        <v>1448.6432460242761</v>
      </c>
      <c r="M108" s="42"/>
      <c r="N108" s="43"/>
      <c r="O108" s="41">
        <f t="shared" ca="1" si="15"/>
        <v>173535.04047014742</v>
      </c>
      <c r="P108" s="42"/>
      <c r="Q108" s="43"/>
      <c r="R108" s="27">
        <f ca="1">IF(ValuesEntered,IF(R107&lt;1,0,NPER($E$5/12,-$J$3,O108)),"")</f>
        <v>269.17261717381928</v>
      </c>
    </row>
    <row r="109" spans="2:18" ht="17.25" customHeight="1" x14ac:dyDescent="0.2">
      <c r="B109" s="23">
        <f>ROWS($B$19:B109)</f>
        <v>91</v>
      </c>
      <c r="C109" s="24">
        <f t="shared" ca="1" si="8"/>
        <v>44705</v>
      </c>
      <c r="D109" s="25">
        <f t="shared" ca="1" si="9"/>
        <v>173535.04047014742</v>
      </c>
      <c r="E109" s="26">
        <f t="shared" ca="1" si="10"/>
        <v>723.06266862561426</v>
      </c>
      <c r="F109" s="41">
        <f t="shared" ca="1" si="11"/>
        <v>350.580577398662</v>
      </c>
      <c r="G109" s="42"/>
      <c r="H109" s="43"/>
      <c r="I109" s="25"/>
      <c r="J109" s="26">
        <f t="shared" ca="1" si="12"/>
        <v>375</v>
      </c>
      <c r="K109" s="25">
        <f t="shared" ca="1" si="13"/>
        <v>0</v>
      </c>
      <c r="L109" s="41">
        <f t="shared" ca="1" si="14"/>
        <v>1448.6432460242763</v>
      </c>
      <c r="M109" s="42"/>
      <c r="N109" s="43"/>
      <c r="O109" s="41">
        <f t="shared" ca="1" si="15"/>
        <v>173184.45989274877</v>
      </c>
      <c r="P109" s="42"/>
      <c r="Q109" s="43"/>
      <c r="R109" s="27">
        <f ca="1">IF(ValuesEntered,IF(R108&lt;1,0,NPER($E$5/12,-$J$3,O109)),"")</f>
        <v>268.17261717381928</v>
      </c>
    </row>
    <row r="110" spans="2:18" ht="17.25" customHeight="1" x14ac:dyDescent="0.2">
      <c r="B110" s="23">
        <f>ROWS($B$19:B110)</f>
        <v>92</v>
      </c>
      <c r="C110" s="24">
        <f t="shared" ca="1" si="8"/>
        <v>44736</v>
      </c>
      <c r="D110" s="25">
        <f t="shared" ca="1" si="9"/>
        <v>173184.45989274877</v>
      </c>
      <c r="E110" s="26">
        <f t="shared" ca="1" si="10"/>
        <v>721.60191621978652</v>
      </c>
      <c r="F110" s="41">
        <f t="shared" ca="1" si="11"/>
        <v>352.04132980448969</v>
      </c>
      <c r="G110" s="42"/>
      <c r="H110" s="43"/>
      <c r="I110" s="25"/>
      <c r="J110" s="26">
        <f t="shared" ca="1" si="12"/>
        <v>375</v>
      </c>
      <c r="K110" s="25">
        <f t="shared" ca="1" si="13"/>
        <v>0</v>
      </c>
      <c r="L110" s="41">
        <f t="shared" ca="1" si="14"/>
        <v>1448.6432460242763</v>
      </c>
      <c r="M110" s="42"/>
      <c r="N110" s="43"/>
      <c r="O110" s="41">
        <f t="shared" ca="1" si="15"/>
        <v>172832.41856294428</v>
      </c>
      <c r="P110" s="42"/>
      <c r="Q110" s="43"/>
      <c r="R110" s="27">
        <f ca="1">IF(ValuesEntered,IF(R109&lt;1,0,NPER($E$5/12,-$J$3,O110)),"")</f>
        <v>267.17261717381928</v>
      </c>
    </row>
    <row r="111" spans="2:18" ht="17.25" customHeight="1" x14ac:dyDescent="0.2">
      <c r="B111" s="23">
        <f>ROWS($B$19:B111)</f>
        <v>93</v>
      </c>
      <c r="C111" s="24">
        <f t="shared" ca="1" si="8"/>
        <v>44766</v>
      </c>
      <c r="D111" s="25">
        <f t="shared" ca="1" si="9"/>
        <v>172832.41856294428</v>
      </c>
      <c r="E111" s="26">
        <f t="shared" ca="1" si="10"/>
        <v>720.13507734560119</v>
      </c>
      <c r="F111" s="41">
        <f t="shared" ca="1" si="11"/>
        <v>353.50816867867513</v>
      </c>
      <c r="G111" s="42"/>
      <c r="H111" s="43"/>
      <c r="I111" s="25"/>
      <c r="J111" s="26">
        <f t="shared" ca="1" si="12"/>
        <v>375</v>
      </c>
      <c r="K111" s="25">
        <f t="shared" ca="1" si="13"/>
        <v>0</v>
      </c>
      <c r="L111" s="41">
        <f t="shared" ca="1" si="14"/>
        <v>1448.6432460242763</v>
      </c>
      <c r="M111" s="42"/>
      <c r="N111" s="43"/>
      <c r="O111" s="41">
        <f t="shared" ca="1" si="15"/>
        <v>172478.91039426561</v>
      </c>
      <c r="P111" s="42"/>
      <c r="Q111" s="43"/>
      <c r="R111" s="27">
        <f ca="1">IF(ValuesEntered,IF(R110&lt;1,0,NPER($E$5/12,-$J$3,O111)),"")</f>
        <v>266.17261717381933</v>
      </c>
    </row>
    <row r="112" spans="2:18" ht="17.25" customHeight="1" x14ac:dyDescent="0.2">
      <c r="B112" s="23">
        <f>ROWS($B$19:B112)</f>
        <v>94</v>
      </c>
      <c r="C112" s="24">
        <f t="shared" ca="1" si="8"/>
        <v>44797</v>
      </c>
      <c r="D112" s="25">
        <f t="shared" ca="1" si="9"/>
        <v>172478.91039426561</v>
      </c>
      <c r="E112" s="26">
        <f t="shared" ca="1" si="10"/>
        <v>718.66212664277339</v>
      </c>
      <c r="F112" s="41">
        <f t="shared" ca="1" si="11"/>
        <v>354.98111938150277</v>
      </c>
      <c r="G112" s="42"/>
      <c r="H112" s="43"/>
      <c r="I112" s="25"/>
      <c r="J112" s="26">
        <f t="shared" ca="1" si="12"/>
        <v>375</v>
      </c>
      <c r="K112" s="25">
        <f t="shared" ca="1" si="13"/>
        <v>0</v>
      </c>
      <c r="L112" s="41">
        <f t="shared" ca="1" si="14"/>
        <v>1448.6432460242761</v>
      </c>
      <c r="M112" s="42"/>
      <c r="N112" s="43"/>
      <c r="O112" s="41">
        <f t="shared" ca="1" si="15"/>
        <v>172123.92927488411</v>
      </c>
      <c r="P112" s="42"/>
      <c r="Q112" s="43"/>
      <c r="R112" s="27">
        <f ca="1">IF(ValuesEntered,IF(R111&lt;1,0,NPER($E$5/12,-$J$3,O112)),"")</f>
        <v>265.17261717381933</v>
      </c>
    </row>
    <row r="113" spans="2:18" ht="17.25" customHeight="1" x14ac:dyDescent="0.2">
      <c r="B113" s="23">
        <f>ROWS($B$19:B113)</f>
        <v>95</v>
      </c>
      <c r="C113" s="24">
        <f t="shared" ca="1" si="8"/>
        <v>44828</v>
      </c>
      <c r="D113" s="25">
        <f t="shared" ca="1" si="9"/>
        <v>172123.92927488411</v>
      </c>
      <c r="E113" s="26">
        <f t="shared" ca="1" si="10"/>
        <v>717.18303864535051</v>
      </c>
      <c r="F113" s="41">
        <f t="shared" ca="1" si="11"/>
        <v>356.46020737892582</v>
      </c>
      <c r="G113" s="42"/>
      <c r="H113" s="43"/>
      <c r="I113" s="25"/>
      <c r="J113" s="26">
        <f t="shared" ca="1" si="12"/>
        <v>375</v>
      </c>
      <c r="K113" s="25">
        <f t="shared" ca="1" si="13"/>
        <v>0</v>
      </c>
      <c r="L113" s="41">
        <f t="shared" ca="1" si="14"/>
        <v>1448.6432460242763</v>
      </c>
      <c r="M113" s="42"/>
      <c r="N113" s="43"/>
      <c r="O113" s="41">
        <f t="shared" ca="1" si="15"/>
        <v>171767.46906750518</v>
      </c>
      <c r="P113" s="42"/>
      <c r="Q113" s="43"/>
      <c r="R113" s="27">
        <f ca="1">IF(ValuesEntered,IF(R112&lt;1,0,NPER($E$5/12,-$J$3,O113)),"")</f>
        <v>264.17261717381933</v>
      </c>
    </row>
    <row r="114" spans="2:18" ht="17.25" customHeight="1" x14ac:dyDescent="0.2">
      <c r="B114" s="23">
        <f>ROWS($B$19:B114)</f>
        <v>96</v>
      </c>
      <c r="C114" s="24">
        <f t="shared" ca="1" si="8"/>
        <v>44858</v>
      </c>
      <c r="D114" s="25">
        <f t="shared" ca="1" si="9"/>
        <v>171767.46906750518</v>
      </c>
      <c r="E114" s="26">
        <f t="shared" ca="1" si="10"/>
        <v>715.69778778127159</v>
      </c>
      <c r="F114" s="41">
        <f t="shared" ca="1" si="11"/>
        <v>357.94545824300457</v>
      </c>
      <c r="G114" s="42"/>
      <c r="H114" s="43"/>
      <c r="I114" s="25"/>
      <c r="J114" s="26">
        <f t="shared" ca="1" si="12"/>
        <v>375</v>
      </c>
      <c r="K114" s="25">
        <f t="shared" ca="1" si="13"/>
        <v>0</v>
      </c>
      <c r="L114" s="41">
        <f t="shared" ca="1" si="14"/>
        <v>1448.6432460242761</v>
      </c>
      <c r="M114" s="42"/>
      <c r="N114" s="43"/>
      <c r="O114" s="41">
        <f t="shared" ca="1" si="15"/>
        <v>171409.52360926216</v>
      </c>
      <c r="P114" s="42"/>
      <c r="Q114" s="43"/>
      <c r="R114" s="27">
        <f ca="1">IF(ValuesEntered,IF(R113&lt;1,0,NPER($E$5/12,-$J$3,O114)),"")</f>
        <v>263.17261717381922</v>
      </c>
    </row>
    <row r="115" spans="2:18" ht="17.25" customHeight="1" x14ac:dyDescent="0.2">
      <c r="B115" s="23">
        <f>ROWS($B$19:B115)</f>
        <v>97</v>
      </c>
      <c r="C115" s="24">
        <f t="shared" ca="1" si="8"/>
        <v>44889</v>
      </c>
      <c r="D115" s="25">
        <f t="shared" ca="1" si="9"/>
        <v>171409.52360926216</v>
      </c>
      <c r="E115" s="26">
        <f t="shared" ca="1" si="10"/>
        <v>714.20634837192563</v>
      </c>
      <c r="F115" s="41">
        <f t="shared" ca="1" si="11"/>
        <v>359.43689765235058</v>
      </c>
      <c r="G115" s="42"/>
      <c r="H115" s="43"/>
      <c r="I115" s="25"/>
      <c r="J115" s="26">
        <f t="shared" ca="1" si="12"/>
        <v>375</v>
      </c>
      <c r="K115" s="25">
        <f t="shared" ca="1" si="13"/>
        <v>0</v>
      </c>
      <c r="L115" s="41">
        <f t="shared" ca="1" si="14"/>
        <v>1448.6432460242763</v>
      </c>
      <c r="M115" s="42"/>
      <c r="N115" s="43"/>
      <c r="O115" s="41">
        <f t="shared" ca="1" si="15"/>
        <v>171050.08671160982</v>
      </c>
      <c r="P115" s="42"/>
      <c r="Q115" s="43"/>
      <c r="R115" s="27">
        <f ca="1">IF(ValuesEntered,IF(R114&lt;1,0,NPER($E$5/12,-$J$3,O115)),"")</f>
        <v>262.17261717381933</v>
      </c>
    </row>
    <row r="116" spans="2:18" ht="17.25" customHeight="1" x14ac:dyDescent="0.2">
      <c r="B116" s="23">
        <f>ROWS($B$19:B116)</f>
        <v>98</v>
      </c>
      <c r="C116" s="24">
        <f t="shared" ca="1" si="8"/>
        <v>44919</v>
      </c>
      <c r="D116" s="25">
        <f t="shared" ca="1" si="9"/>
        <v>171050.08671160982</v>
      </c>
      <c r="E116" s="26">
        <f t="shared" ca="1" si="10"/>
        <v>712.70869463170754</v>
      </c>
      <c r="F116" s="41">
        <f t="shared" ca="1" si="11"/>
        <v>360.93455139256855</v>
      </c>
      <c r="G116" s="42"/>
      <c r="H116" s="43"/>
      <c r="I116" s="25"/>
      <c r="J116" s="26">
        <f t="shared" ca="1" si="12"/>
        <v>375</v>
      </c>
      <c r="K116" s="25">
        <f t="shared" ca="1" si="13"/>
        <v>0</v>
      </c>
      <c r="L116" s="41">
        <f t="shared" ca="1" si="14"/>
        <v>1448.6432460242761</v>
      </c>
      <c r="M116" s="42"/>
      <c r="N116" s="43"/>
      <c r="O116" s="41">
        <f t="shared" ca="1" si="15"/>
        <v>170689.15216021726</v>
      </c>
      <c r="P116" s="42"/>
      <c r="Q116" s="43"/>
      <c r="R116" s="27">
        <f ca="1">IF(ValuesEntered,IF(R115&lt;1,0,NPER($E$5/12,-$J$3,O116)),"")</f>
        <v>261.17261717381933</v>
      </c>
    </row>
    <row r="117" spans="2:18" ht="17.25" customHeight="1" x14ac:dyDescent="0.2">
      <c r="B117" s="23">
        <f>ROWS($B$19:B117)</f>
        <v>99</v>
      </c>
      <c r="C117" s="24">
        <f t="shared" ca="1" si="8"/>
        <v>44950</v>
      </c>
      <c r="D117" s="25">
        <f t="shared" ca="1" si="9"/>
        <v>170689.15216021726</v>
      </c>
      <c r="E117" s="26">
        <f t="shared" ca="1" si="10"/>
        <v>711.20480066757193</v>
      </c>
      <c r="F117" s="41">
        <f t="shared" ca="1" si="11"/>
        <v>362.43844535670428</v>
      </c>
      <c r="G117" s="42"/>
      <c r="H117" s="43"/>
      <c r="I117" s="25"/>
      <c r="J117" s="26">
        <f t="shared" ca="1" si="12"/>
        <v>375</v>
      </c>
      <c r="K117" s="25">
        <f t="shared" ca="1" si="13"/>
        <v>0</v>
      </c>
      <c r="L117" s="41">
        <f t="shared" ca="1" si="14"/>
        <v>1448.6432460242763</v>
      </c>
      <c r="M117" s="42"/>
      <c r="N117" s="43"/>
      <c r="O117" s="41">
        <f t="shared" ca="1" si="15"/>
        <v>170326.71371486055</v>
      </c>
      <c r="P117" s="42"/>
      <c r="Q117" s="43"/>
      <c r="R117" s="27">
        <f ca="1">IF(ValuesEntered,IF(R116&lt;1,0,NPER($E$5/12,-$J$3,O117)),"")</f>
        <v>260.17261717381933</v>
      </c>
    </row>
    <row r="118" spans="2:18" ht="17.25" customHeight="1" x14ac:dyDescent="0.2">
      <c r="B118" s="23">
        <f>ROWS($B$19:B118)</f>
        <v>100</v>
      </c>
      <c r="C118" s="24">
        <f t="shared" ca="1" si="8"/>
        <v>44981</v>
      </c>
      <c r="D118" s="25">
        <f t="shared" ca="1" si="9"/>
        <v>170326.71371486055</v>
      </c>
      <c r="E118" s="26">
        <f t="shared" ca="1" si="10"/>
        <v>709.6946404785856</v>
      </c>
      <c r="F118" s="41">
        <f t="shared" ca="1" si="11"/>
        <v>363.9486055456905</v>
      </c>
      <c r="G118" s="42"/>
      <c r="H118" s="43"/>
      <c r="I118" s="25"/>
      <c r="J118" s="26">
        <f t="shared" ca="1" si="12"/>
        <v>375</v>
      </c>
      <c r="K118" s="25">
        <f t="shared" ca="1" si="13"/>
        <v>0</v>
      </c>
      <c r="L118" s="41">
        <f t="shared" ca="1" si="14"/>
        <v>1448.6432460242761</v>
      </c>
      <c r="M118" s="42"/>
      <c r="N118" s="43"/>
      <c r="O118" s="41">
        <f t="shared" ca="1" si="15"/>
        <v>169962.76510931487</v>
      </c>
      <c r="P118" s="42"/>
      <c r="Q118" s="43"/>
      <c r="R118" s="27">
        <f ca="1">IF(ValuesEntered,IF(R117&lt;1,0,NPER($E$5/12,-$J$3,O118)),"")</f>
        <v>259.17261717381933</v>
      </c>
    </row>
    <row r="119" spans="2:18" ht="17.25" customHeight="1" x14ac:dyDescent="0.2">
      <c r="B119" s="23">
        <f>ROWS($B$19:B119)</f>
        <v>101</v>
      </c>
      <c r="C119" s="24">
        <f t="shared" ca="1" si="8"/>
        <v>45009</v>
      </c>
      <c r="D119" s="25">
        <f t="shared" ca="1" si="9"/>
        <v>169962.76510931487</v>
      </c>
      <c r="E119" s="26">
        <f t="shared" ca="1" si="10"/>
        <v>708.17818795547862</v>
      </c>
      <c r="F119" s="41">
        <f t="shared" ca="1" si="11"/>
        <v>365.46505806879753</v>
      </c>
      <c r="G119" s="42"/>
      <c r="H119" s="43"/>
      <c r="I119" s="25"/>
      <c r="J119" s="26">
        <f t="shared" ca="1" si="12"/>
        <v>375</v>
      </c>
      <c r="K119" s="25">
        <f t="shared" ca="1" si="13"/>
        <v>0</v>
      </c>
      <c r="L119" s="41">
        <f t="shared" ca="1" si="14"/>
        <v>1448.6432460242761</v>
      </c>
      <c r="M119" s="42"/>
      <c r="N119" s="43"/>
      <c r="O119" s="41">
        <f t="shared" ca="1" si="15"/>
        <v>169597.30005124607</v>
      </c>
      <c r="P119" s="42"/>
      <c r="Q119" s="43"/>
      <c r="R119" s="27">
        <f ca="1">IF(ValuesEntered,IF(R118&lt;1,0,NPER($E$5/12,-$J$3,O119)),"")</f>
        <v>258.17261717381939</v>
      </c>
    </row>
    <row r="120" spans="2:18" ht="17.25" customHeight="1" x14ac:dyDescent="0.2">
      <c r="B120" s="23">
        <f>ROWS($B$19:B120)</f>
        <v>102</v>
      </c>
      <c r="C120" s="24">
        <f t="shared" ca="1" si="8"/>
        <v>45040</v>
      </c>
      <c r="D120" s="25">
        <f t="shared" ca="1" si="9"/>
        <v>169597.30005124607</v>
      </c>
      <c r="E120" s="26">
        <f t="shared" ca="1" si="10"/>
        <v>706.65541688019198</v>
      </c>
      <c r="F120" s="41">
        <f t="shared" ca="1" si="11"/>
        <v>366.987829144084</v>
      </c>
      <c r="G120" s="42"/>
      <c r="H120" s="43"/>
      <c r="I120" s="25"/>
      <c r="J120" s="26">
        <f t="shared" ca="1" si="12"/>
        <v>375</v>
      </c>
      <c r="K120" s="25">
        <f t="shared" ca="1" si="13"/>
        <v>0</v>
      </c>
      <c r="L120" s="41">
        <f t="shared" ca="1" si="14"/>
        <v>1448.6432460242759</v>
      </c>
      <c r="M120" s="42"/>
      <c r="N120" s="43"/>
      <c r="O120" s="41">
        <f t="shared" ca="1" si="15"/>
        <v>169230.31222210199</v>
      </c>
      <c r="P120" s="42"/>
      <c r="Q120" s="43"/>
      <c r="R120" s="27">
        <f ca="1">IF(ValuesEntered,IF(R119&lt;1,0,NPER($E$5/12,-$J$3,O120)),"")</f>
        <v>257.17261717381939</v>
      </c>
    </row>
    <row r="121" spans="2:18" ht="17.25" customHeight="1" x14ac:dyDescent="0.2">
      <c r="B121" s="23">
        <f>ROWS($B$19:B121)</f>
        <v>103</v>
      </c>
      <c r="C121" s="24">
        <f t="shared" ca="1" si="8"/>
        <v>45070</v>
      </c>
      <c r="D121" s="25">
        <f t="shared" ca="1" si="9"/>
        <v>169230.31222210199</v>
      </c>
      <c r="E121" s="26">
        <f t="shared" ca="1" si="10"/>
        <v>705.12630092542497</v>
      </c>
      <c r="F121" s="41">
        <f t="shared" ca="1" si="11"/>
        <v>368.51694509885112</v>
      </c>
      <c r="G121" s="42"/>
      <c r="H121" s="43"/>
      <c r="I121" s="25"/>
      <c r="J121" s="26">
        <f t="shared" ca="1" si="12"/>
        <v>375</v>
      </c>
      <c r="K121" s="25">
        <f t="shared" ca="1" si="13"/>
        <v>0</v>
      </c>
      <c r="L121" s="41">
        <f t="shared" ca="1" si="14"/>
        <v>1448.6432460242761</v>
      </c>
      <c r="M121" s="42"/>
      <c r="N121" s="43"/>
      <c r="O121" s="41">
        <f t="shared" ca="1" si="15"/>
        <v>168861.79527700314</v>
      </c>
      <c r="P121" s="42"/>
      <c r="Q121" s="43"/>
      <c r="R121" s="27">
        <f ca="1">IF(ValuesEntered,IF(R120&lt;1,0,NPER($E$5/12,-$J$3,O121)),"")</f>
        <v>256.17261717381939</v>
      </c>
    </row>
    <row r="122" spans="2:18" ht="17.25" customHeight="1" x14ac:dyDescent="0.2">
      <c r="B122" s="23">
        <f>ROWS($B$19:B122)</f>
        <v>104</v>
      </c>
      <c r="C122" s="24">
        <f t="shared" ca="1" si="8"/>
        <v>45101</v>
      </c>
      <c r="D122" s="25">
        <f t="shared" ca="1" si="9"/>
        <v>168861.79527700314</v>
      </c>
      <c r="E122" s="26">
        <f t="shared" ca="1" si="10"/>
        <v>703.59081365417978</v>
      </c>
      <c r="F122" s="41">
        <f t="shared" ca="1" si="11"/>
        <v>370.05243237009648</v>
      </c>
      <c r="G122" s="42"/>
      <c r="H122" s="43"/>
      <c r="I122" s="25"/>
      <c r="J122" s="26">
        <f t="shared" ca="1" si="12"/>
        <v>375</v>
      </c>
      <c r="K122" s="25">
        <f t="shared" ca="1" si="13"/>
        <v>0</v>
      </c>
      <c r="L122" s="41">
        <f t="shared" ca="1" si="14"/>
        <v>1448.6432460242763</v>
      </c>
      <c r="M122" s="42"/>
      <c r="N122" s="43"/>
      <c r="O122" s="41">
        <f t="shared" ca="1" si="15"/>
        <v>168491.74284463303</v>
      </c>
      <c r="P122" s="42"/>
      <c r="Q122" s="43"/>
      <c r="R122" s="27">
        <f ca="1">IF(ValuesEntered,IF(R121&lt;1,0,NPER($E$5/12,-$J$3,O122)),"")</f>
        <v>255.17261717381933</v>
      </c>
    </row>
    <row r="123" spans="2:18" ht="17.25" customHeight="1" x14ac:dyDescent="0.2">
      <c r="B123" s="23">
        <f>ROWS($B$19:B123)</f>
        <v>105</v>
      </c>
      <c r="C123" s="24">
        <f t="shared" ca="1" si="8"/>
        <v>45131</v>
      </c>
      <c r="D123" s="25">
        <f t="shared" ca="1" si="9"/>
        <v>168491.74284463303</v>
      </c>
      <c r="E123" s="26">
        <f t="shared" ca="1" si="10"/>
        <v>702.04892851930424</v>
      </c>
      <c r="F123" s="41">
        <f t="shared" ca="1" si="11"/>
        <v>371.5943175049718</v>
      </c>
      <c r="G123" s="42"/>
      <c r="H123" s="43"/>
      <c r="I123" s="25"/>
      <c r="J123" s="26">
        <f t="shared" ca="1" si="12"/>
        <v>375</v>
      </c>
      <c r="K123" s="25">
        <f t="shared" ca="1" si="13"/>
        <v>0</v>
      </c>
      <c r="L123" s="41">
        <f t="shared" ca="1" si="14"/>
        <v>1448.6432460242761</v>
      </c>
      <c r="M123" s="42"/>
      <c r="N123" s="43"/>
      <c r="O123" s="41">
        <f t="shared" ca="1" si="15"/>
        <v>168120.14852712807</v>
      </c>
      <c r="P123" s="42"/>
      <c r="Q123" s="43"/>
      <c r="R123" s="27">
        <f ca="1">IF(ValuesEntered,IF(R122&lt;1,0,NPER($E$5/12,-$J$3,O123)),"")</f>
        <v>254.17261717381942</v>
      </c>
    </row>
    <row r="124" spans="2:18" ht="17.25" customHeight="1" x14ac:dyDescent="0.2">
      <c r="B124" s="23">
        <f>ROWS($B$19:B124)</f>
        <v>106</v>
      </c>
      <c r="C124" s="24">
        <f t="shared" ca="1" si="8"/>
        <v>45162</v>
      </c>
      <c r="D124" s="25">
        <f t="shared" ca="1" si="9"/>
        <v>168120.14852712807</v>
      </c>
      <c r="E124" s="26">
        <f t="shared" ca="1" si="10"/>
        <v>700.50061886303365</v>
      </c>
      <c r="F124" s="41">
        <f t="shared" ca="1" si="11"/>
        <v>373.14262716124244</v>
      </c>
      <c r="G124" s="42"/>
      <c r="H124" s="43"/>
      <c r="I124" s="25"/>
      <c r="J124" s="26">
        <f t="shared" ca="1" si="12"/>
        <v>375</v>
      </c>
      <c r="K124" s="25">
        <f t="shared" ca="1" si="13"/>
        <v>0</v>
      </c>
      <c r="L124" s="41">
        <f t="shared" ca="1" si="14"/>
        <v>1448.6432460242761</v>
      </c>
      <c r="M124" s="42"/>
      <c r="N124" s="43"/>
      <c r="O124" s="41">
        <f t="shared" ca="1" si="15"/>
        <v>167747.00589996684</v>
      </c>
      <c r="P124" s="42"/>
      <c r="Q124" s="43"/>
      <c r="R124" s="27">
        <f ca="1">IF(ValuesEntered,IF(R123&lt;1,0,NPER($E$5/12,-$J$3,O124)),"")</f>
        <v>253.17261717381939</v>
      </c>
    </row>
    <row r="125" spans="2:18" ht="17.25" customHeight="1" x14ac:dyDescent="0.2">
      <c r="B125" s="23">
        <f>ROWS($B$19:B125)</f>
        <v>107</v>
      </c>
      <c r="C125" s="24">
        <f t="shared" ca="1" si="8"/>
        <v>45193</v>
      </c>
      <c r="D125" s="25">
        <f t="shared" ca="1" si="9"/>
        <v>167747.00589996684</v>
      </c>
      <c r="E125" s="26">
        <f t="shared" ca="1" si="10"/>
        <v>698.94585791652844</v>
      </c>
      <c r="F125" s="41">
        <f t="shared" ca="1" si="11"/>
        <v>374.6973881077476</v>
      </c>
      <c r="G125" s="42"/>
      <c r="H125" s="43"/>
      <c r="I125" s="25"/>
      <c r="J125" s="26">
        <f t="shared" ca="1" si="12"/>
        <v>375</v>
      </c>
      <c r="K125" s="25">
        <f t="shared" ca="1" si="13"/>
        <v>0</v>
      </c>
      <c r="L125" s="41">
        <f t="shared" ca="1" si="14"/>
        <v>1448.6432460242761</v>
      </c>
      <c r="M125" s="42"/>
      <c r="N125" s="43"/>
      <c r="O125" s="41">
        <f t="shared" ca="1" si="15"/>
        <v>167372.3085118591</v>
      </c>
      <c r="P125" s="42"/>
      <c r="Q125" s="43"/>
      <c r="R125" s="27">
        <f ca="1">IF(ValuesEntered,IF(R124&lt;1,0,NPER($E$5/12,-$J$3,O125)),"")</f>
        <v>252.17261717381942</v>
      </c>
    </row>
    <row r="126" spans="2:18" ht="17.25" customHeight="1" x14ac:dyDescent="0.2">
      <c r="B126" s="23">
        <f>ROWS($B$19:B126)</f>
        <v>108</v>
      </c>
      <c r="C126" s="24">
        <f t="shared" ca="1" si="8"/>
        <v>45223</v>
      </c>
      <c r="D126" s="25">
        <f t="shared" ca="1" si="9"/>
        <v>167372.3085118591</v>
      </c>
      <c r="E126" s="26">
        <f t="shared" ca="1" si="10"/>
        <v>697.38461879941292</v>
      </c>
      <c r="F126" s="41">
        <f t="shared" ca="1" si="11"/>
        <v>376.25862722486318</v>
      </c>
      <c r="G126" s="42"/>
      <c r="H126" s="43"/>
      <c r="I126" s="25"/>
      <c r="J126" s="26">
        <f t="shared" ca="1" si="12"/>
        <v>375</v>
      </c>
      <c r="K126" s="25">
        <f t="shared" ca="1" si="13"/>
        <v>0</v>
      </c>
      <c r="L126" s="41">
        <f t="shared" ca="1" si="14"/>
        <v>1448.6432460242761</v>
      </c>
      <c r="M126" s="42"/>
      <c r="N126" s="43"/>
      <c r="O126" s="41">
        <f t="shared" ca="1" si="15"/>
        <v>166996.04988463424</v>
      </c>
      <c r="P126" s="42"/>
      <c r="Q126" s="43"/>
      <c r="R126" s="27">
        <f ca="1">IF(ValuesEntered,IF(R125&lt;1,0,NPER($E$5/12,-$J$3,O126)),"")</f>
        <v>251.17261717381939</v>
      </c>
    </row>
    <row r="127" spans="2:18" ht="17.25" customHeight="1" x14ac:dyDescent="0.2">
      <c r="B127" s="23">
        <f>ROWS($B$19:B127)</f>
        <v>109</v>
      </c>
      <c r="C127" s="24">
        <f t="shared" ca="1" si="8"/>
        <v>45254</v>
      </c>
      <c r="D127" s="25">
        <f t="shared" ca="1" si="9"/>
        <v>166996.04988463424</v>
      </c>
      <c r="E127" s="26">
        <f t="shared" ca="1" si="10"/>
        <v>695.81687451930929</v>
      </c>
      <c r="F127" s="41">
        <f t="shared" ca="1" si="11"/>
        <v>377.82637150496697</v>
      </c>
      <c r="G127" s="42"/>
      <c r="H127" s="43"/>
      <c r="I127" s="25"/>
      <c r="J127" s="26">
        <f t="shared" ca="1" si="12"/>
        <v>375</v>
      </c>
      <c r="K127" s="25">
        <f t="shared" ca="1" si="13"/>
        <v>0</v>
      </c>
      <c r="L127" s="41">
        <f t="shared" ca="1" si="14"/>
        <v>1448.6432460242763</v>
      </c>
      <c r="M127" s="42"/>
      <c r="N127" s="43"/>
      <c r="O127" s="41">
        <f t="shared" ca="1" si="15"/>
        <v>166618.22351312928</v>
      </c>
      <c r="P127" s="42"/>
      <c r="Q127" s="43"/>
      <c r="R127" s="27">
        <f ca="1">IF(ValuesEntered,IF(R126&lt;1,0,NPER($E$5/12,-$J$3,O127)),"")</f>
        <v>250.17261717381948</v>
      </c>
    </row>
    <row r="128" spans="2:18" ht="17.25" customHeight="1" x14ac:dyDescent="0.2">
      <c r="B128" s="23">
        <f>ROWS($B$19:B128)</f>
        <v>110</v>
      </c>
      <c r="C128" s="24">
        <f t="shared" ca="1" si="8"/>
        <v>45284</v>
      </c>
      <c r="D128" s="25">
        <f t="shared" ca="1" si="9"/>
        <v>166618.22351312928</v>
      </c>
      <c r="E128" s="26">
        <f t="shared" ca="1" si="10"/>
        <v>694.24259797137199</v>
      </c>
      <c r="F128" s="41">
        <f t="shared" ca="1" si="11"/>
        <v>379.4006480529041</v>
      </c>
      <c r="G128" s="42"/>
      <c r="H128" s="43"/>
      <c r="I128" s="25"/>
      <c r="J128" s="26">
        <f t="shared" ca="1" si="12"/>
        <v>375</v>
      </c>
      <c r="K128" s="25">
        <f t="shared" ca="1" si="13"/>
        <v>0</v>
      </c>
      <c r="L128" s="41">
        <f t="shared" ca="1" si="14"/>
        <v>1448.6432460242761</v>
      </c>
      <c r="M128" s="42"/>
      <c r="N128" s="43"/>
      <c r="O128" s="41">
        <f t="shared" ca="1" si="15"/>
        <v>166238.82286507639</v>
      </c>
      <c r="P128" s="42"/>
      <c r="Q128" s="43"/>
      <c r="R128" s="27">
        <f ca="1">IF(ValuesEntered,IF(R127&lt;1,0,NPER($E$5/12,-$J$3,O128)),"")</f>
        <v>249.17261717381948</v>
      </c>
    </row>
    <row r="129" spans="2:18" ht="17.25" customHeight="1" x14ac:dyDescent="0.2">
      <c r="B129" s="23">
        <f>ROWS($B$19:B129)</f>
        <v>111</v>
      </c>
      <c r="C129" s="24">
        <f t="shared" ca="1" si="8"/>
        <v>45315</v>
      </c>
      <c r="D129" s="25">
        <f t="shared" ca="1" si="9"/>
        <v>166238.82286507639</v>
      </c>
      <c r="E129" s="26">
        <f t="shared" ca="1" si="10"/>
        <v>692.66176193781826</v>
      </c>
      <c r="F129" s="41">
        <f t="shared" ca="1" si="11"/>
        <v>380.98148408645801</v>
      </c>
      <c r="G129" s="42"/>
      <c r="H129" s="43"/>
      <c r="I129" s="25"/>
      <c r="J129" s="26">
        <f t="shared" ca="1" si="12"/>
        <v>375</v>
      </c>
      <c r="K129" s="25">
        <f t="shared" ca="1" si="13"/>
        <v>0</v>
      </c>
      <c r="L129" s="41">
        <f t="shared" ca="1" si="14"/>
        <v>1448.6432460242763</v>
      </c>
      <c r="M129" s="42"/>
      <c r="N129" s="43"/>
      <c r="O129" s="41">
        <f t="shared" ca="1" si="15"/>
        <v>165857.84138098994</v>
      </c>
      <c r="P129" s="42"/>
      <c r="Q129" s="43"/>
      <c r="R129" s="27">
        <f ca="1">IF(ValuesEntered,IF(R128&lt;1,0,NPER($E$5/12,-$J$3,O129)),"")</f>
        <v>248.17261717381945</v>
      </c>
    </row>
    <row r="130" spans="2:18" ht="17.25" customHeight="1" x14ac:dyDescent="0.2">
      <c r="B130" s="23">
        <f>ROWS($B$19:B130)</f>
        <v>112</v>
      </c>
      <c r="C130" s="24">
        <f t="shared" ca="1" si="8"/>
        <v>45346</v>
      </c>
      <c r="D130" s="25">
        <f t="shared" ca="1" si="9"/>
        <v>165857.84138098994</v>
      </c>
      <c r="E130" s="26">
        <f t="shared" ca="1" si="10"/>
        <v>691.07433908745804</v>
      </c>
      <c r="F130" s="41">
        <f t="shared" ca="1" si="11"/>
        <v>382.56890693681817</v>
      </c>
      <c r="G130" s="42"/>
      <c r="H130" s="43"/>
      <c r="I130" s="25"/>
      <c r="J130" s="26">
        <f t="shared" ca="1" si="12"/>
        <v>375</v>
      </c>
      <c r="K130" s="25">
        <f t="shared" ca="1" si="13"/>
        <v>0</v>
      </c>
      <c r="L130" s="41">
        <f t="shared" ca="1" si="14"/>
        <v>1448.6432460242763</v>
      </c>
      <c r="M130" s="42"/>
      <c r="N130" s="43"/>
      <c r="O130" s="41">
        <f t="shared" ca="1" si="15"/>
        <v>165475.27247405311</v>
      </c>
      <c r="P130" s="42"/>
      <c r="Q130" s="43"/>
      <c r="R130" s="27">
        <f ca="1">IF(ValuesEntered,IF(R129&lt;1,0,NPER($E$5/12,-$J$3,O130)),"")</f>
        <v>247.17261717381948</v>
      </c>
    </row>
    <row r="131" spans="2:18" ht="17.25" customHeight="1" x14ac:dyDescent="0.2">
      <c r="B131" s="23">
        <f>ROWS($B$19:B131)</f>
        <v>113</v>
      </c>
      <c r="C131" s="24">
        <f t="shared" ca="1" si="8"/>
        <v>45375</v>
      </c>
      <c r="D131" s="25">
        <f t="shared" ca="1" si="9"/>
        <v>165475.27247405311</v>
      </c>
      <c r="E131" s="26">
        <f t="shared" ca="1" si="10"/>
        <v>689.48030197522132</v>
      </c>
      <c r="F131" s="41">
        <f t="shared" ca="1" si="11"/>
        <v>384.16294404905489</v>
      </c>
      <c r="G131" s="42"/>
      <c r="H131" s="43"/>
      <c r="I131" s="25"/>
      <c r="J131" s="26">
        <f t="shared" ca="1" si="12"/>
        <v>375</v>
      </c>
      <c r="K131" s="25">
        <f t="shared" ca="1" si="13"/>
        <v>0</v>
      </c>
      <c r="L131" s="41">
        <f t="shared" ca="1" si="14"/>
        <v>1448.6432460242763</v>
      </c>
      <c r="M131" s="42"/>
      <c r="N131" s="43"/>
      <c r="O131" s="41">
        <f t="shared" ca="1" si="15"/>
        <v>165091.10953000406</v>
      </c>
      <c r="P131" s="42"/>
      <c r="Q131" s="43"/>
      <c r="R131" s="27">
        <f ca="1">IF(ValuesEntered,IF(R130&lt;1,0,NPER($E$5/12,-$J$3,O131)),"")</f>
        <v>246.1726171738195</v>
      </c>
    </row>
    <row r="132" spans="2:18" ht="17.25" customHeight="1" x14ac:dyDescent="0.2">
      <c r="B132" s="23">
        <f>ROWS($B$19:B132)</f>
        <v>114</v>
      </c>
      <c r="C132" s="24">
        <f t="shared" ca="1" si="8"/>
        <v>45406</v>
      </c>
      <c r="D132" s="25">
        <f t="shared" ca="1" si="9"/>
        <v>165091.10953000406</v>
      </c>
      <c r="E132" s="26">
        <f t="shared" ca="1" si="10"/>
        <v>687.87962304168354</v>
      </c>
      <c r="F132" s="41">
        <f t="shared" ca="1" si="11"/>
        <v>385.76362298259249</v>
      </c>
      <c r="G132" s="42"/>
      <c r="H132" s="43"/>
      <c r="I132" s="25"/>
      <c r="J132" s="26">
        <f t="shared" ca="1" si="12"/>
        <v>375</v>
      </c>
      <c r="K132" s="25">
        <f t="shared" ca="1" si="13"/>
        <v>0</v>
      </c>
      <c r="L132" s="41">
        <f t="shared" ca="1" si="14"/>
        <v>1448.6432460242761</v>
      </c>
      <c r="M132" s="42"/>
      <c r="N132" s="43"/>
      <c r="O132" s="41">
        <f t="shared" ca="1" si="15"/>
        <v>164705.34590702146</v>
      </c>
      <c r="P132" s="42"/>
      <c r="Q132" s="43"/>
      <c r="R132" s="27">
        <f ca="1">IF(ValuesEntered,IF(R131&lt;1,0,NPER($E$5/12,-$J$3,O132)),"")</f>
        <v>245.17261717381948</v>
      </c>
    </row>
    <row r="133" spans="2:18" ht="17.25" customHeight="1" x14ac:dyDescent="0.2">
      <c r="B133" s="23">
        <f>ROWS($B$19:B133)</f>
        <v>115</v>
      </c>
      <c r="C133" s="24">
        <f t="shared" ca="1" si="8"/>
        <v>45436</v>
      </c>
      <c r="D133" s="25">
        <f t="shared" ca="1" si="9"/>
        <v>164705.34590702146</v>
      </c>
      <c r="E133" s="26">
        <f t="shared" ca="1" si="10"/>
        <v>686.2722746125894</v>
      </c>
      <c r="F133" s="41">
        <f t="shared" ca="1" si="11"/>
        <v>387.3709714116867</v>
      </c>
      <c r="G133" s="42"/>
      <c r="H133" s="43"/>
      <c r="I133" s="25"/>
      <c r="J133" s="26">
        <f t="shared" ca="1" si="12"/>
        <v>375</v>
      </c>
      <c r="K133" s="25">
        <f t="shared" ca="1" si="13"/>
        <v>0</v>
      </c>
      <c r="L133" s="41">
        <f t="shared" ca="1" si="14"/>
        <v>1448.6432460242761</v>
      </c>
      <c r="M133" s="42"/>
      <c r="N133" s="43"/>
      <c r="O133" s="41">
        <f t="shared" ca="1" si="15"/>
        <v>164317.97493560976</v>
      </c>
      <c r="P133" s="42"/>
      <c r="Q133" s="43"/>
      <c r="R133" s="27">
        <f ca="1">IF(ValuesEntered,IF(R132&lt;1,0,NPER($E$5/12,-$J$3,O133)),"")</f>
        <v>244.17261717381939</v>
      </c>
    </row>
    <row r="134" spans="2:18" ht="17.25" customHeight="1" x14ac:dyDescent="0.2">
      <c r="B134" s="23">
        <f>ROWS($B$19:B134)</f>
        <v>116</v>
      </c>
      <c r="C134" s="24">
        <f t="shared" ca="1" si="8"/>
        <v>45467</v>
      </c>
      <c r="D134" s="25">
        <f t="shared" ca="1" si="9"/>
        <v>164317.97493560976</v>
      </c>
      <c r="E134" s="26">
        <f t="shared" ca="1" si="10"/>
        <v>684.65822889837398</v>
      </c>
      <c r="F134" s="41">
        <f t="shared" ca="1" si="11"/>
        <v>388.98501712590223</v>
      </c>
      <c r="G134" s="42"/>
      <c r="H134" s="43"/>
      <c r="I134" s="25"/>
      <c r="J134" s="26">
        <f t="shared" ca="1" si="12"/>
        <v>375</v>
      </c>
      <c r="K134" s="25">
        <f t="shared" ca="1" si="13"/>
        <v>0</v>
      </c>
      <c r="L134" s="41">
        <f t="shared" ca="1" si="14"/>
        <v>1448.6432460242763</v>
      </c>
      <c r="M134" s="42"/>
      <c r="N134" s="43"/>
      <c r="O134" s="41">
        <f t="shared" ca="1" si="15"/>
        <v>163928.98991848386</v>
      </c>
      <c r="P134" s="42"/>
      <c r="Q134" s="43"/>
      <c r="R134" s="27">
        <f ca="1">IF(ValuesEntered,IF(R133&lt;1,0,NPER($E$5/12,-$J$3,O134)),"")</f>
        <v>243.17261717381948</v>
      </c>
    </row>
    <row r="135" spans="2:18" ht="17.25" customHeight="1" x14ac:dyDescent="0.2">
      <c r="B135" s="23">
        <f>ROWS($B$19:B135)</f>
        <v>117</v>
      </c>
      <c r="C135" s="24">
        <f t="shared" ca="1" si="8"/>
        <v>45497</v>
      </c>
      <c r="D135" s="25">
        <f t="shared" ca="1" si="9"/>
        <v>163928.98991848386</v>
      </c>
      <c r="E135" s="26">
        <f t="shared" ca="1" si="10"/>
        <v>683.03745799368278</v>
      </c>
      <c r="F135" s="41">
        <f t="shared" ca="1" si="11"/>
        <v>390.60578803059332</v>
      </c>
      <c r="G135" s="42"/>
      <c r="H135" s="43"/>
      <c r="I135" s="25"/>
      <c r="J135" s="26">
        <f t="shared" ca="1" si="12"/>
        <v>375</v>
      </c>
      <c r="K135" s="25">
        <f t="shared" ca="1" si="13"/>
        <v>0</v>
      </c>
      <c r="L135" s="41">
        <f t="shared" ca="1" si="14"/>
        <v>1448.6432460242761</v>
      </c>
      <c r="M135" s="42"/>
      <c r="N135" s="43"/>
      <c r="O135" s="41">
        <f t="shared" ca="1" si="15"/>
        <v>163538.38413045325</v>
      </c>
      <c r="P135" s="42"/>
      <c r="Q135" s="43"/>
      <c r="R135" s="27">
        <f ca="1">IF(ValuesEntered,IF(R134&lt;1,0,NPER($E$5/12,-$J$3,O135)),"")</f>
        <v>242.17261717381939</v>
      </c>
    </row>
    <row r="136" spans="2:18" ht="17.25" customHeight="1" x14ac:dyDescent="0.2">
      <c r="B136" s="23">
        <f>ROWS($B$19:B136)</f>
        <v>118</v>
      </c>
      <c r="C136" s="24">
        <f t="shared" ca="1" si="8"/>
        <v>45528</v>
      </c>
      <c r="D136" s="25">
        <f t="shared" ca="1" si="9"/>
        <v>163538.38413045325</v>
      </c>
      <c r="E136" s="26">
        <f t="shared" ca="1" si="10"/>
        <v>681.40993387688854</v>
      </c>
      <c r="F136" s="41">
        <f t="shared" ca="1" si="11"/>
        <v>392.23331214738766</v>
      </c>
      <c r="G136" s="42"/>
      <c r="H136" s="43"/>
      <c r="I136" s="25"/>
      <c r="J136" s="26">
        <f t="shared" ca="1" si="12"/>
        <v>375</v>
      </c>
      <c r="K136" s="25">
        <f t="shared" ca="1" si="13"/>
        <v>0</v>
      </c>
      <c r="L136" s="41">
        <f t="shared" ca="1" si="14"/>
        <v>1448.6432460242763</v>
      </c>
      <c r="M136" s="42"/>
      <c r="N136" s="43"/>
      <c r="O136" s="41">
        <f t="shared" ca="1" si="15"/>
        <v>163146.15081830588</v>
      </c>
      <c r="P136" s="42"/>
      <c r="Q136" s="43"/>
      <c r="R136" s="27">
        <f ca="1">IF(ValuesEntered,IF(R135&lt;1,0,NPER($E$5/12,-$J$3,O136)),"")</f>
        <v>241.17261717381948</v>
      </c>
    </row>
    <row r="137" spans="2:18" ht="17.25" customHeight="1" x14ac:dyDescent="0.2">
      <c r="B137" s="23">
        <f>ROWS($B$19:B137)</f>
        <v>119</v>
      </c>
      <c r="C137" s="24">
        <f t="shared" ca="1" si="8"/>
        <v>45559</v>
      </c>
      <c r="D137" s="25">
        <f t="shared" ca="1" si="9"/>
        <v>163146.15081830588</v>
      </c>
      <c r="E137" s="26">
        <f t="shared" ca="1" si="10"/>
        <v>679.77562840960786</v>
      </c>
      <c r="F137" s="41">
        <f t="shared" ca="1" si="11"/>
        <v>393.86761761466823</v>
      </c>
      <c r="G137" s="42"/>
      <c r="H137" s="43"/>
      <c r="I137" s="25"/>
      <c r="J137" s="26">
        <f t="shared" ca="1" si="12"/>
        <v>375</v>
      </c>
      <c r="K137" s="25">
        <f t="shared" ca="1" si="13"/>
        <v>0</v>
      </c>
      <c r="L137" s="41">
        <f t="shared" ca="1" si="14"/>
        <v>1448.6432460242761</v>
      </c>
      <c r="M137" s="42"/>
      <c r="N137" s="43"/>
      <c r="O137" s="41">
        <f t="shared" ca="1" si="15"/>
        <v>162752.28320069122</v>
      </c>
      <c r="P137" s="42"/>
      <c r="Q137" s="43"/>
      <c r="R137" s="27">
        <f ca="1">IF(ValuesEntered,IF(R136&lt;1,0,NPER($E$5/12,-$J$3,O137)),"")</f>
        <v>240.1726171738195</v>
      </c>
    </row>
    <row r="138" spans="2:18" ht="17.25" customHeight="1" x14ac:dyDescent="0.2">
      <c r="B138" s="23">
        <f>ROWS($B$19:B138)</f>
        <v>120</v>
      </c>
      <c r="C138" s="24">
        <f t="shared" ca="1" si="8"/>
        <v>45589</v>
      </c>
      <c r="D138" s="25">
        <f t="shared" ca="1" si="9"/>
        <v>162752.28320069122</v>
      </c>
      <c r="E138" s="26">
        <f t="shared" ca="1" si="10"/>
        <v>678.13451333621344</v>
      </c>
      <c r="F138" s="41">
        <f t="shared" ca="1" si="11"/>
        <v>395.50873268806265</v>
      </c>
      <c r="G138" s="42"/>
      <c r="H138" s="43"/>
      <c r="I138" s="25"/>
      <c r="J138" s="26">
        <f t="shared" ca="1" si="12"/>
        <v>375</v>
      </c>
      <c r="K138" s="25">
        <f t="shared" ca="1" si="13"/>
        <v>0</v>
      </c>
      <c r="L138" s="41">
        <f t="shared" ca="1" si="14"/>
        <v>1448.6432460242761</v>
      </c>
      <c r="M138" s="42"/>
      <c r="N138" s="43"/>
      <c r="O138" s="41">
        <f t="shared" ca="1" si="15"/>
        <v>162356.77446800316</v>
      </c>
      <c r="P138" s="42"/>
      <c r="Q138" s="43"/>
      <c r="R138" s="27">
        <f ca="1">IF(ValuesEntered,IF(R137&lt;1,0,NPER($E$5/12,-$J$3,O138)),"")</f>
        <v>239.1726171738195</v>
      </c>
    </row>
    <row r="139" spans="2:18" ht="17.25" customHeight="1" x14ac:dyDescent="0.2">
      <c r="B139" s="23">
        <f>ROWS($B$19:B139)</f>
        <v>121</v>
      </c>
      <c r="C139" s="24">
        <f t="shared" ca="1" si="8"/>
        <v>45620</v>
      </c>
      <c r="D139" s="25">
        <f t="shared" ca="1" si="9"/>
        <v>162356.77446800316</v>
      </c>
      <c r="E139" s="26">
        <f t="shared" ca="1" si="10"/>
        <v>676.48656028334653</v>
      </c>
      <c r="F139" s="41">
        <f t="shared" ca="1" si="11"/>
        <v>397.15668574092956</v>
      </c>
      <c r="G139" s="42"/>
      <c r="H139" s="43"/>
      <c r="I139" s="25"/>
      <c r="J139" s="26">
        <f t="shared" ca="1" si="12"/>
        <v>375</v>
      </c>
      <c r="K139" s="25">
        <f t="shared" ca="1" si="13"/>
        <v>0</v>
      </c>
      <c r="L139" s="41">
        <f t="shared" ca="1" si="14"/>
        <v>1448.6432460242761</v>
      </c>
      <c r="M139" s="42"/>
      <c r="N139" s="43"/>
      <c r="O139" s="41">
        <f t="shared" ca="1" si="15"/>
        <v>161959.61778226224</v>
      </c>
      <c r="P139" s="42"/>
      <c r="Q139" s="43"/>
      <c r="R139" s="27">
        <f ca="1">IF(ValuesEntered,IF(R138&lt;1,0,NPER($E$5/12,-$J$3,O139)),"")</f>
        <v>238.17261717381953</v>
      </c>
    </row>
    <row r="140" spans="2:18" ht="17.25" customHeight="1" x14ac:dyDescent="0.2">
      <c r="B140" s="23">
        <f>ROWS($B$19:B140)</f>
        <v>122</v>
      </c>
      <c r="C140" s="24">
        <f t="shared" ca="1" si="8"/>
        <v>45650</v>
      </c>
      <c r="D140" s="25">
        <f t="shared" ca="1" si="9"/>
        <v>161959.61778226224</v>
      </c>
      <c r="E140" s="26">
        <f t="shared" ca="1" si="10"/>
        <v>674.831740759426</v>
      </c>
      <c r="F140" s="41">
        <f t="shared" ca="1" si="11"/>
        <v>398.81150526485004</v>
      </c>
      <c r="G140" s="42"/>
      <c r="H140" s="43"/>
      <c r="I140" s="25"/>
      <c r="J140" s="26">
        <f t="shared" ca="1" si="12"/>
        <v>375</v>
      </c>
      <c r="K140" s="25">
        <f t="shared" ca="1" si="13"/>
        <v>0</v>
      </c>
      <c r="L140" s="41">
        <f t="shared" ca="1" si="14"/>
        <v>1448.6432460242761</v>
      </c>
      <c r="M140" s="42"/>
      <c r="N140" s="43"/>
      <c r="O140" s="41">
        <f t="shared" ca="1" si="15"/>
        <v>161560.80627699738</v>
      </c>
      <c r="P140" s="42"/>
      <c r="Q140" s="43"/>
      <c r="R140" s="27">
        <f ca="1">IF(ValuesEntered,IF(R139&lt;1,0,NPER($E$5/12,-$J$3,O140)),"")</f>
        <v>237.1726171738195</v>
      </c>
    </row>
    <row r="141" spans="2:18" ht="17.25" customHeight="1" x14ac:dyDescent="0.2">
      <c r="B141" s="23">
        <f>ROWS($B$19:B141)</f>
        <v>123</v>
      </c>
      <c r="C141" s="24">
        <f t="shared" ca="1" si="8"/>
        <v>45681</v>
      </c>
      <c r="D141" s="25">
        <f t="shared" ca="1" si="9"/>
        <v>161560.80627699738</v>
      </c>
      <c r="E141" s="26">
        <f t="shared" ca="1" si="10"/>
        <v>673.17002615415572</v>
      </c>
      <c r="F141" s="41">
        <f t="shared" ca="1" si="11"/>
        <v>400.47321987012032</v>
      </c>
      <c r="G141" s="42"/>
      <c r="H141" s="43"/>
      <c r="I141" s="25"/>
      <c r="J141" s="26">
        <f t="shared" ca="1" si="12"/>
        <v>375</v>
      </c>
      <c r="K141" s="25">
        <f t="shared" ca="1" si="13"/>
        <v>0</v>
      </c>
      <c r="L141" s="41">
        <f t="shared" ca="1" si="14"/>
        <v>1448.6432460242761</v>
      </c>
      <c r="M141" s="42"/>
      <c r="N141" s="43"/>
      <c r="O141" s="41">
        <f t="shared" ca="1" si="15"/>
        <v>161160.33305712725</v>
      </c>
      <c r="P141" s="42"/>
      <c r="Q141" s="43"/>
      <c r="R141" s="27">
        <f ca="1">IF(ValuesEntered,IF(R140&lt;1,0,NPER($E$5/12,-$J$3,O141)),"")</f>
        <v>236.17261717381945</v>
      </c>
    </row>
    <row r="142" spans="2:18" ht="17.25" customHeight="1" x14ac:dyDescent="0.2">
      <c r="B142" s="23">
        <f>ROWS($B$19:B142)</f>
        <v>124</v>
      </c>
      <c r="C142" s="24">
        <f t="shared" ca="1" si="8"/>
        <v>45712</v>
      </c>
      <c r="D142" s="25">
        <f t="shared" ca="1" si="9"/>
        <v>161160.33305712725</v>
      </c>
      <c r="E142" s="26">
        <f t="shared" ca="1" si="10"/>
        <v>671.50138773803019</v>
      </c>
      <c r="F142" s="41">
        <f t="shared" ca="1" si="11"/>
        <v>402.14185828624591</v>
      </c>
      <c r="G142" s="42"/>
      <c r="H142" s="43"/>
      <c r="I142" s="25"/>
      <c r="J142" s="26">
        <f t="shared" ca="1" si="12"/>
        <v>375</v>
      </c>
      <c r="K142" s="25">
        <f t="shared" ca="1" si="13"/>
        <v>0</v>
      </c>
      <c r="L142" s="41">
        <f t="shared" ca="1" si="14"/>
        <v>1448.6432460242761</v>
      </c>
      <c r="M142" s="42"/>
      <c r="N142" s="43"/>
      <c r="O142" s="41">
        <f t="shared" ca="1" si="15"/>
        <v>160758.191198841</v>
      </c>
      <c r="P142" s="42"/>
      <c r="Q142" s="43"/>
      <c r="R142" s="27">
        <f ca="1">IF(ValuesEntered,IF(R141&lt;1,0,NPER($E$5/12,-$J$3,O142)),"")</f>
        <v>235.17261717381942</v>
      </c>
    </row>
    <row r="143" spans="2:18" ht="17.25" customHeight="1" x14ac:dyDescent="0.2">
      <c r="B143" s="23">
        <f>ROWS($B$19:B143)</f>
        <v>125</v>
      </c>
      <c r="C143" s="24">
        <f t="shared" ca="1" si="8"/>
        <v>45740</v>
      </c>
      <c r="D143" s="25">
        <f t="shared" ca="1" si="9"/>
        <v>160758.191198841</v>
      </c>
      <c r="E143" s="26">
        <f t="shared" ca="1" si="10"/>
        <v>669.82579666183744</v>
      </c>
      <c r="F143" s="41">
        <f t="shared" ca="1" si="11"/>
        <v>403.81744936243877</v>
      </c>
      <c r="G143" s="42"/>
      <c r="H143" s="43"/>
      <c r="I143" s="25"/>
      <c r="J143" s="26">
        <f t="shared" ca="1" si="12"/>
        <v>375</v>
      </c>
      <c r="K143" s="25">
        <f t="shared" ca="1" si="13"/>
        <v>0</v>
      </c>
      <c r="L143" s="41">
        <f t="shared" ca="1" si="14"/>
        <v>1448.6432460242763</v>
      </c>
      <c r="M143" s="42"/>
      <c r="N143" s="43"/>
      <c r="O143" s="41">
        <f t="shared" ca="1" si="15"/>
        <v>160354.37374947857</v>
      </c>
      <c r="P143" s="42"/>
      <c r="Q143" s="43"/>
      <c r="R143" s="27">
        <f ca="1">IF(ValuesEntered,IF(R142&lt;1,0,NPER($E$5/12,-$J$3,O143)),"")</f>
        <v>234.17261717381948</v>
      </c>
    </row>
    <row r="144" spans="2:18" ht="17.25" customHeight="1" x14ac:dyDescent="0.2">
      <c r="B144" s="23">
        <f>ROWS($B$19:B144)</f>
        <v>126</v>
      </c>
      <c r="C144" s="24">
        <f t="shared" ca="1" si="8"/>
        <v>45771</v>
      </c>
      <c r="D144" s="25">
        <f t="shared" ca="1" si="9"/>
        <v>160354.37374947857</v>
      </c>
      <c r="E144" s="26">
        <f t="shared" ca="1" si="10"/>
        <v>668.14322395616068</v>
      </c>
      <c r="F144" s="41">
        <f t="shared" ca="1" si="11"/>
        <v>405.50002206811536</v>
      </c>
      <c r="G144" s="42"/>
      <c r="H144" s="43"/>
      <c r="I144" s="25"/>
      <c r="J144" s="26">
        <f t="shared" ca="1" si="12"/>
        <v>375</v>
      </c>
      <c r="K144" s="25">
        <f t="shared" ca="1" si="13"/>
        <v>0</v>
      </c>
      <c r="L144" s="41">
        <f t="shared" ca="1" si="14"/>
        <v>1448.6432460242761</v>
      </c>
      <c r="M144" s="42"/>
      <c r="N144" s="43"/>
      <c r="O144" s="41">
        <f t="shared" ca="1" si="15"/>
        <v>159948.87372741045</v>
      </c>
      <c r="P144" s="42"/>
      <c r="Q144" s="43"/>
      <c r="R144" s="27">
        <f ca="1">IF(ValuesEntered,IF(R143&lt;1,0,NPER($E$5/12,-$J$3,O144)),"")</f>
        <v>233.17261717381953</v>
      </c>
    </row>
    <row r="145" spans="2:18" ht="17.25" customHeight="1" x14ac:dyDescent="0.2">
      <c r="B145" s="23">
        <f>ROWS($B$19:B145)</f>
        <v>127</v>
      </c>
      <c r="C145" s="24">
        <f t="shared" ca="1" si="8"/>
        <v>45801</v>
      </c>
      <c r="D145" s="25">
        <f t="shared" ca="1" si="9"/>
        <v>159948.87372741045</v>
      </c>
      <c r="E145" s="26">
        <f t="shared" ca="1" si="10"/>
        <v>666.4536405308769</v>
      </c>
      <c r="F145" s="41">
        <f t="shared" ca="1" si="11"/>
        <v>407.18960549339897</v>
      </c>
      <c r="G145" s="42"/>
      <c r="H145" s="43"/>
      <c r="I145" s="25"/>
      <c r="J145" s="26">
        <f t="shared" ca="1" si="12"/>
        <v>375</v>
      </c>
      <c r="K145" s="25">
        <f t="shared" ca="1" si="13"/>
        <v>0</v>
      </c>
      <c r="L145" s="41">
        <f t="shared" ca="1" si="14"/>
        <v>1448.6432460242759</v>
      </c>
      <c r="M145" s="42"/>
      <c r="N145" s="43"/>
      <c r="O145" s="41">
        <f t="shared" ca="1" si="15"/>
        <v>159541.68412191706</v>
      </c>
      <c r="P145" s="42"/>
      <c r="Q145" s="43"/>
      <c r="R145" s="27">
        <f ca="1">IF(ValuesEntered,IF(R144&lt;1,0,NPER($E$5/12,-$J$3,O145)),"")</f>
        <v>232.1726171738195</v>
      </c>
    </row>
    <row r="146" spans="2:18" ht="17.25" customHeight="1" x14ac:dyDescent="0.2">
      <c r="B146" s="23">
        <f>ROWS($B$19:B146)</f>
        <v>128</v>
      </c>
      <c r="C146" s="24">
        <f t="shared" ca="1" si="8"/>
        <v>45832</v>
      </c>
      <c r="D146" s="25">
        <f t="shared" ca="1" si="9"/>
        <v>159541.68412191706</v>
      </c>
      <c r="E146" s="26">
        <f t="shared" ca="1" si="10"/>
        <v>664.75701717465438</v>
      </c>
      <c r="F146" s="41">
        <f t="shared" ca="1" si="11"/>
        <v>408.88622884962155</v>
      </c>
      <c r="G146" s="42"/>
      <c r="H146" s="43"/>
      <c r="I146" s="25"/>
      <c r="J146" s="26">
        <f t="shared" ca="1" si="12"/>
        <v>375</v>
      </c>
      <c r="K146" s="25">
        <f t="shared" ca="1" si="13"/>
        <v>0</v>
      </c>
      <c r="L146" s="41">
        <f t="shared" ca="1" si="14"/>
        <v>1448.6432460242759</v>
      </c>
      <c r="M146" s="42"/>
      <c r="N146" s="43"/>
      <c r="O146" s="41">
        <f t="shared" ca="1" si="15"/>
        <v>159132.79789306744</v>
      </c>
      <c r="P146" s="42"/>
      <c r="Q146" s="43"/>
      <c r="R146" s="27">
        <f ca="1">IF(ValuesEntered,IF(R145&lt;1,0,NPER($E$5/12,-$J$3,O146)),"")</f>
        <v>231.17261717381953</v>
      </c>
    </row>
    <row r="147" spans="2:18" ht="17.25" customHeight="1" x14ac:dyDescent="0.2">
      <c r="B147" s="23">
        <f>ROWS($B$19:B147)</f>
        <v>129</v>
      </c>
      <c r="C147" s="24">
        <f t="shared" ca="1" si="8"/>
        <v>45862</v>
      </c>
      <c r="D147" s="25">
        <f t="shared" ca="1" si="9"/>
        <v>159132.79789306744</v>
      </c>
      <c r="E147" s="26">
        <f t="shared" ca="1" si="10"/>
        <v>663.05332455444773</v>
      </c>
      <c r="F147" s="41">
        <f t="shared" ca="1" si="11"/>
        <v>410.58992146982831</v>
      </c>
      <c r="G147" s="42"/>
      <c r="H147" s="43"/>
      <c r="I147" s="25"/>
      <c r="J147" s="26">
        <f t="shared" ca="1" si="12"/>
        <v>375</v>
      </c>
      <c r="K147" s="25">
        <f t="shared" ca="1" si="13"/>
        <v>0</v>
      </c>
      <c r="L147" s="41">
        <f t="shared" ca="1" si="14"/>
        <v>1448.6432460242761</v>
      </c>
      <c r="M147" s="42"/>
      <c r="N147" s="43"/>
      <c r="O147" s="41">
        <f t="shared" ca="1" si="15"/>
        <v>158722.20797159761</v>
      </c>
      <c r="P147" s="42"/>
      <c r="Q147" s="43"/>
      <c r="R147" s="27">
        <f ca="1">IF(ValuesEntered,IF(R146&lt;1,0,NPER($E$5/12,-$J$3,O147)),"")</f>
        <v>230.17261717381948</v>
      </c>
    </row>
    <row r="148" spans="2:18" ht="17.25" customHeight="1" x14ac:dyDescent="0.2">
      <c r="B148" s="23">
        <f>ROWS($B$19:B148)</f>
        <v>130</v>
      </c>
      <c r="C148" s="24">
        <f t="shared" ref="C148:C211" ca="1" si="16">IF(O147&gt;0,EDATE(C147,1),"")</f>
        <v>45893</v>
      </c>
      <c r="D148" s="25">
        <f t="shared" ref="D148:D211" ca="1" si="17">IF(C148="",0,O147)</f>
        <v>158722.20797159761</v>
      </c>
      <c r="E148" s="26">
        <f t="shared" ref="E148:E211" ca="1" si="18">IFERROR(-IPMT($E$5/12,1,R147,D148),0)</f>
        <v>661.34253321499</v>
      </c>
      <c r="F148" s="41">
        <f t="shared" ref="F148:F211" ca="1" si="19">IFERROR(-PPMT($E$5/12,1,R147,D148),0)</f>
        <v>412.3007128092861</v>
      </c>
      <c r="G148" s="42"/>
      <c r="H148" s="43"/>
      <c r="I148" s="25"/>
      <c r="J148" s="26">
        <f t="shared" ref="J148:J211" ca="1" si="20">IF(C148="",0,$R$7)</f>
        <v>375</v>
      </c>
      <c r="K148" s="25">
        <f t="shared" ref="K148:K211" ca="1" si="21">IF(C148="",0,IF(D148&lt;0.8*$E$3,0,$P$11))</f>
        <v>0</v>
      </c>
      <c r="L148" s="41">
        <f t="shared" ref="L148:L211" ca="1" si="22">IF(C148="",0,E148+F148+I148+J148+K148)</f>
        <v>1448.6432460242761</v>
      </c>
      <c r="M148" s="42"/>
      <c r="N148" s="43"/>
      <c r="O148" s="41">
        <f t="shared" ref="O148:O211" ca="1" si="23">IF(C148="",0,D148-F148-I148)</f>
        <v>158309.90725878833</v>
      </c>
      <c r="P148" s="42"/>
      <c r="Q148" s="43"/>
      <c r="R148" s="27">
        <f ca="1">IF(ValuesEntered,IF(R147&lt;1,0,NPER($E$5/12,-$J$3,O148)),"")</f>
        <v>229.1726171738195</v>
      </c>
    </row>
    <row r="149" spans="2:18" ht="17.25" customHeight="1" x14ac:dyDescent="0.2">
      <c r="B149" s="23">
        <f>ROWS($B$19:B149)</f>
        <v>131</v>
      </c>
      <c r="C149" s="24">
        <f t="shared" ca="1" si="16"/>
        <v>45924</v>
      </c>
      <c r="D149" s="25">
        <f t="shared" ca="1" si="17"/>
        <v>158309.90725878833</v>
      </c>
      <c r="E149" s="26">
        <f t="shared" ca="1" si="18"/>
        <v>659.62461357828465</v>
      </c>
      <c r="F149" s="41">
        <f t="shared" ca="1" si="19"/>
        <v>414.01863244599127</v>
      </c>
      <c r="G149" s="42"/>
      <c r="H149" s="43"/>
      <c r="I149" s="25"/>
      <c r="J149" s="26">
        <f t="shared" ca="1" si="20"/>
        <v>375</v>
      </c>
      <c r="K149" s="25">
        <f t="shared" ca="1" si="21"/>
        <v>0</v>
      </c>
      <c r="L149" s="41">
        <f t="shared" ca="1" si="22"/>
        <v>1448.6432460242759</v>
      </c>
      <c r="M149" s="42"/>
      <c r="N149" s="43"/>
      <c r="O149" s="41">
        <f t="shared" ca="1" si="23"/>
        <v>157895.88862634235</v>
      </c>
      <c r="P149" s="42"/>
      <c r="Q149" s="43"/>
      <c r="R149" s="27">
        <f ca="1">IF(ValuesEntered,IF(R148&lt;1,0,NPER($E$5/12,-$J$3,O149)),"")</f>
        <v>228.17261717381956</v>
      </c>
    </row>
    <row r="150" spans="2:18" ht="17.25" customHeight="1" x14ac:dyDescent="0.2">
      <c r="B150" s="23">
        <f>ROWS($B$19:B150)</f>
        <v>132</v>
      </c>
      <c r="C150" s="24">
        <f t="shared" ca="1" si="16"/>
        <v>45954</v>
      </c>
      <c r="D150" s="25">
        <f t="shared" ca="1" si="17"/>
        <v>157895.88862634235</v>
      </c>
      <c r="E150" s="26">
        <f t="shared" ca="1" si="18"/>
        <v>657.89953594309316</v>
      </c>
      <c r="F150" s="41">
        <f t="shared" ca="1" si="19"/>
        <v>415.74371008118283</v>
      </c>
      <c r="G150" s="42"/>
      <c r="H150" s="43"/>
      <c r="I150" s="25"/>
      <c r="J150" s="26">
        <f t="shared" ca="1" si="20"/>
        <v>375</v>
      </c>
      <c r="K150" s="25">
        <f t="shared" ca="1" si="21"/>
        <v>0</v>
      </c>
      <c r="L150" s="41">
        <f t="shared" ca="1" si="22"/>
        <v>1448.6432460242759</v>
      </c>
      <c r="M150" s="42"/>
      <c r="N150" s="43"/>
      <c r="O150" s="41">
        <f t="shared" ca="1" si="23"/>
        <v>157480.14491626117</v>
      </c>
      <c r="P150" s="42"/>
      <c r="Q150" s="43"/>
      <c r="R150" s="27">
        <f ca="1">IF(ValuesEntered,IF(R149&lt;1,0,NPER($E$5/12,-$J$3,O150)),"")</f>
        <v>227.17261717381956</v>
      </c>
    </row>
    <row r="151" spans="2:18" ht="17.25" customHeight="1" x14ac:dyDescent="0.2">
      <c r="B151" s="23">
        <f>ROWS($B$19:B151)</f>
        <v>133</v>
      </c>
      <c r="C151" s="24">
        <f t="shared" ca="1" si="16"/>
        <v>45985</v>
      </c>
      <c r="D151" s="25">
        <f t="shared" ca="1" si="17"/>
        <v>157480.14491626117</v>
      </c>
      <c r="E151" s="26">
        <f t="shared" ca="1" si="18"/>
        <v>656.16727048442158</v>
      </c>
      <c r="F151" s="41">
        <f t="shared" ca="1" si="19"/>
        <v>417.4759755398544</v>
      </c>
      <c r="G151" s="42"/>
      <c r="H151" s="43"/>
      <c r="I151" s="25"/>
      <c r="J151" s="26">
        <f t="shared" ca="1" si="20"/>
        <v>375</v>
      </c>
      <c r="K151" s="25">
        <f t="shared" ca="1" si="21"/>
        <v>0</v>
      </c>
      <c r="L151" s="41">
        <f t="shared" ca="1" si="22"/>
        <v>1448.6432460242759</v>
      </c>
      <c r="M151" s="42"/>
      <c r="N151" s="43"/>
      <c r="O151" s="41">
        <f t="shared" ca="1" si="23"/>
        <v>157062.66894072131</v>
      </c>
      <c r="P151" s="42"/>
      <c r="Q151" s="43"/>
      <c r="R151" s="27">
        <f ca="1">IF(ValuesEntered,IF(R150&lt;1,0,NPER($E$5/12,-$J$3,O151)),"")</f>
        <v>226.17261717381956</v>
      </c>
    </row>
    <row r="152" spans="2:18" ht="17.25" customHeight="1" x14ac:dyDescent="0.2">
      <c r="B152" s="23">
        <f>ROWS($B$19:B152)</f>
        <v>134</v>
      </c>
      <c r="C152" s="24">
        <f t="shared" ca="1" si="16"/>
        <v>46015</v>
      </c>
      <c r="D152" s="25">
        <f t="shared" ca="1" si="17"/>
        <v>157062.66894072131</v>
      </c>
      <c r="E152" s="26">
        <f t="shared" ca="1" si="18"/>
        <v>654.42778725300548</v>
      </c>
      <c r="F152" s="41">
        <f t="shared" ca="1" si="19"/>
        <v>419.21545877127056</v>
      </c>
      <c r="G152" s="42"/>
      <c r="H152" s="43"/>
      <c r="I152" s="25"/>
      <c r="J152" s="26">
        <f t="shared" ca="1" si="20"/>
        <v>375</v>
      </c>
      <c r="K152" s="25">
        <f t="shared" ca="1" si="21"/>
        <v>0</v>
      </c>
      <c r="L152" s="41">
        <f t="shared" ca="1" si="22"/>
        <v>1448.6432460242761</v>
      </c>
      <c r="M152" s="42"/>
      <c r="N152" s="43"/>
      <c r="O152" s="41">
        <f t="shared" ca="1" si="23"/>
        <v>156643.45348195004</v>
      </c>
      <c r="P152" s="42"/>
      <c r="Q152" s="43"/>
      <c r="R152" s="27">
        <f ca="1">IF(ValuesEntered,IF(R151&lt;1,0,NPER($E$5/12,-$J$3,O152)),"")</f>
        <v>225.17261717381953</v>
      </c>
    </row>
    <row r="153" spans="2:18" ht="17.25" customHeight="1" x14ac:dyDescent="0.2">
      <c r="B153" s="23">
        <f>ROWS($B$19:B153)</f>
        <v>135</v>
      </c>
      <c r="C153" s="24">
        <f t="shared" ca="1" si="16"/>
        <v>46046</v>
      </c>
      <c r="D153" s="25">
        <f t="shared" ca="1" si="17"/>
        <v>156643.45348195004</v>
      </c>
      <c r="E153" s="26">
        <f t="shared" ca="1" si="18"/>
        <v>652.68105617479182</v>
      </c>
      <c r="F153" s="41">
        <f t="shared" ca="1" si="19"/>
        <v>420.9621898494841</v>
      </c>
      <c r="G153" s="42"/>
      <c r="H153" s="43"/>
      <c r="I153" s="25"/>
      <c r="J153" s="26">
        <f t="shared" ca="1" si="20"/>
        <v>375</v>
      </c>
      <c r="K153" s="25">
        <f t="shared" ca="1" si="21"/>
        <v>0</v>
      </c>
      <c r="L153" s="41">
        <f t="shared" ca="1" si="22"/>
        <v>1448.6432460242759</v>
      </c>
      <c r="M153" s="42"/>
      <c r="N153" s="43"/>
      <c r="O153" s="41">
        <f t="shared" ca="1" si="23"/>
        <v>156222.49129210055</v>
      </c>
      <c r="P153" s="42"/>
      <c r="Q153" s="43"/>
      <c r="R153" s="27">
        <f ca="1">IF(ValuesEntered,IF(R152&lt;1,0,NPER($E$5/12,-$J$3,O153)),"")</f>
        <v>224.1726171738195</v>
      </c>
    </row>
    <row r="154" spans="2:18" ht="17.25" customHeight="1" x14ac:dyDescent="0.2">
      <c r="B154" s="23">
        <f>ROWS($B$19:B154)</f>
        <v>136</v>
      </c>
      <c r="C154" s="24">
        <f t="shared" ca="1" si="16"/>
        <v>46077</v>
      </c>
      <c r="D154" s="25">
        <f t="shared" ca="1" si="17"/>
        <v>156222.49129210055</v>
      </c>
      <c r="E154" s="26">
        <f t="shared" ca="1" si="18"/>
        <v>650.92704705041888</v>
      </c>
      <c r="F154" s="41">
        <f t="shared" ca="1" si="19"/>
        <v>422.7161989738571</v>
      </c>
      <c r="G154" s="42"/>
      <c r="H154" s="43"/>
      <c r="I154" s="25"/>
      <c r="J154" s="26">
        <f t="shared" ca="1" si="20"/>
        <v>375</v>
      </c>
      <c r="K154" s="25">
        <f t="shared" ca="1" si="21"/>
        <v>0</v>
      </c>
      <c r="L154" s="41">
        <f t="shared" ca="1" si="22"/>
        <v>1448.6432460242759</v>
      </c>
      <c r="M154" s="42"/>
      <c r="N154" s="43"/>
      <c r="O154" s="41">
        <f t="shared" ca="1" si="23"/>
        <v>155799.77509312669</v>
      </c>
      <c r="P154" s="42"/>
      <c r="Q154" s="43"/>
      <c r="R154" s="27">
        <f ca="1">IF(ValuesEntered,IF(R153&lt;1,0,NPER($E$5/12,-$J$3,O154)),"")</f>
        <v>223.17261717381953</v>
      </c>
    </row>
    <row r="155" spans="2:18" ht="17.25" customHeight="1" x14ac:dyDescent="0.2">
      <c r="B155" s="23">
        <f>ROWS($B$19:B155)</f>
        <v>137</v>
      </c>
      <c r="C155" s="24">
        <f t="shared" ca="1" si="16"/>
        <v>46105</v>
      </c>
      <c r="D155" s="25">
        <f t="shared" ca="1" si="17"/>
        <v>155799.77509312669</v>
      </c>
      <c r="E155" s="26">
        <f t="shared" ca="1" si="18"/>
        <v>649.16572955469451</v>
      </c>
      <c r="F155" s="41">
        <f t="shared" ca="1" si="19"/>
        <v>424.47751646958136</v>
      </c>
      <c r="G155" s="42"/>
      <c r="H155" s="43"/>
      <c r="I155" s="25"/>
      <c r="J155" s="26">
        <f t="shared" ca="1" si="20"/>
        <v>375</v>
      </c>
      <c r="K155" s="25">
        <f t="shared" ca="1" si="21"/>
        <v>0</v>
      </c>
      <c r="L155" s="41">
        <f t="shared" ca="1" si="22"/>
        <v>1448.6432460242759</v>
      </c>
      <c r="M155" s="42"/>
      <c r="N155" s="43"/>
      <c r="O155" s="41">
        <f t="shared" ca="1" si="23"/>
        <v>155375.29757665712</v>
      </c>
      <c r="P155" s="42"/>
      <c r="Q155" s="43"/>
      <c r="R155" s="27">
        <f ca="1">IF(ValuesEntered,IF(R154&lt;1,0,NPER($E$5/12,-$J$3,O155)),"")</f>
        <v>222.17261717381953</v>
      </c>
    </row>
    <row r="156" spans="2:18" ht="17.25" customHeight="1" x14ac:dyDescent="0.2">
      <c r="B156" s="23">
        <f>ROWS($B$19:B156)</f>
        <v>138</v>
      </c>
      <c r="C156" s="24">
        <f t="shared" ca="1" si="16"/>
        <v>46136</v>
      </c>
      <c r="D156" s="25">
        <f t="shared" ca="1" si="17"/>
        <v>155375.29757665712</v>
      </c>
      <c r="E156" s="26">
        <f t="shared" ca="1" si="18"/>
        <v>647.39707323607126</v>
      </c>
      <c r="F156" s="41">
        <f t="shared" ca="1" si="19"/>
        <v>426.24617278820472</v>
      </c>
      <c r="G156" s="42"/>
      <c r="H156" s="43"/>
      <c r="I156" s="25"/>
      <c r="J156" s="26">
        <f t="shared" ca="1" si="20"/>
        <v>375</v>
      </c>
      <c r="K156" s="25">
        <f t="shared" ca="1" si="21"/>
        <v>0</v>
      </c>
      <c r="L156" s="41">
        <f t="shared" ca="1" si="22"/>
        <v>1448.6432460242759</v>
      </c>
      <c r="M156" s="42"/>
      <c r="N156" s="43"/>
      <c r="O156" s="41">
        <f t="shared" ca="1" si="23"/>
        <v>154949.05140386891</v>
      </c>
      <c r="P156" s="42"/>
      <c r="Q156" s="43"/>
      <c r="R156" s="27">
        <f ca="1">IF(ValuesEntered,IF(R155&lt;1,0,NPER($E$5/12,-$J$3,O156)),"")</f>
        <v>221.17261717381959</v>
      </c>
    </row>
    <row r="157" spans="2:18" ht="17.25" customHeight="1" x14ac:dyDescent="0.2">
      <c r="B157" s="23">
        <f>ROWS($B$19:B157)</f>
        <v>139</v>
      </c>
      <c r="C157" s="24">
        <f t="shared" ca="1" si="16"/>
        <v>46166</v>
      </c>
      <c r="D157" s="25">
        <f t="shared" ca="1" si="17"/>
        <v>154949.05140386891</v>
      </c>
      <c r="E157" s="26">
        <f t="shared" ca="1" si="18"/>
        <v>645.62104751612048</v>
      </c>
      <c r="F157" s="41">
        <f t="shared" ca="1" si="19"/>
        <v>428.02219850815533</v>
      </c>
      <c r="G157" s="42"/>
      <c r="H157" s="43"/>
      <c r="I157" s="25"/>
      <c r="J157" s="26">
        <f t="shared" ca="1" si="20"/>
        <v>375</v>
      </c>
      <c r="K157" s="25">
        <f t="shared" ca="1" si="21"/>
        <v>0</v>
      </c>
      <c r="L157" s="41">
        <f t="shared" ca="1" si="22"/>
        <v>1448.6432460242759</v>
      </c>
      <c r="M157" s="42"/>
      <c r="N157" s="43"/>
      <c r="O157" s="41">
        <f t="shared" ca="1" si="23"/>
        <v>154521.02920536077</v>
      </c>
      <c r="P157" s="42"/>
      <c r="Q157" s="43"/>
      <c r="R157" s="27">
        <f ca="1">IF(ValuesEntered,IF(R156&lt;1,0,NPER($E$5/12,-$J$3,O157)),"")</f>
        <v>220.17261717381956</v>
      </c>
    </row>
    <row r="158" spans="2:18" ht="17.25" customHeight="1" x14ac:dyDescent="0.2">
      <c r="B158" s="23">
        <f>ROWS($B$19:B158)</f>
        <v>140</v>
      </c>
      <c r="C158" s="24">
        <f t="shared" ca="1" si="16"/>
        <v>46197</v>
      </c>
      <c r="D158" s="25">
        <f t="shared" ca="1" si="17"/>
        <v>154521.02920536077</v>
      </c>
      <c r="E158" s="26">
        <f t="shared" ca="1" si="18"/>
        <v>643.83762168900319</v>
      </c>
      <c r="F158" s="41">
        <f t="shared" ca="1" si="19"/>
        <v>429.80562433527285</v>
      </c>
      <c r="G158" s="42"/>
      <c r="H158" s="43"/>
      <c r="I158" s="25"/>
      <c r="J158" s="26">
        <f t="shared" ca="1" si="20"/>
        <v>375</v>
      </c>
      <c r="K158" s="25">
        <f t="shared" ca="1" si="21"/>
        <v>0</v>
      </c>
      <c r="L158" s="41">
        <f t="shared" ca="1" si="22"/>
        <v>1448.6432460242761</v>
      </c>
      <c r="M158" s="42"/>
      <c r="N158" s="43"/>
      <c r="O158" s="41">
        <f t="shared" ca="1" si="23"/>
        <v>154091.22358102549</v>
      </c>
      <c r="P158" s="42"/>
      <c r="Q158" s="43"/>
      <c r="R158" s="27">
        <f ca="1">IF(ValuesEntered,IF(R157&lt;1,0,NPER($E$5/12,-$J$3,O158)),"")</f>
        <v>219.17261717381953</v>
      </c>
    </row>
    <row r="159" spans="2:18" ht="17.25" customHeight="1" x14ac:dyDescent="0.2">
      <c r="B159" s="23">
        <f>ROWS($B$19:B159)</f>
        <v>141</v>
      </c>
      <c r="C159" s="24">
        <f t="shared" ca="1" si="16"/>
        <v>46227</v>
      </c>
      <c r="D159" s="25">
        <f t="shared" ca="1" si="17"/>
        <v>154091.22358102549</v>
      </c>
      <c r="E159" s="26">
        <f t="shared" ca="1" si="18"/>
        <v>642.04676492093949</v>
      </c>
      <c r="F159" s="41">
        <f t="shared" ca="1" si="19"/>
        <v>431.59648110333654</v>
      </c>
      <c r="G159" s="42"/>
      <c r="H159" s="43"/>
      <c r="I159" s="25"/>
      <c r="J159" s="26">
        <f t="shared" ca="1" si="20"/>
        <v>375</v>
      </c>
      <c r="K159" s="25">
        <f t="shared" ca="1" si="21"/>
        <v>0</v>
      </c>
      <c r="L159" s="41">
        <f t="shared" ca="1" si="22"/>
        <v>1448.6432460242761</v>
      </c>
      <c r="M159" s="42"/>
      <c r="N159" s="43"/>
      <c r="O159" s="41">
        <f t="shared" ca="1" si="23"/>
        <v>153659.62709992216</v>
      </c>
      <c r="P159" s="42"/>
      <c r="Q159" s="43"/>
      <c r="R159" s="27">
        <f ca="1">IF(ValuesEntered,IF(R158&lt;1,0,NPER($E$5/12,-$J$3,O159)),"")</f>
        <v>218.17261717381962</v>
      </c>
    </row>
    <row r="160" spans="2:18" ht="17.25" customHeight="1" x14ac:dyDescent="0.2">
      <c r="B160" s="23">
        <f>ROWS($B$19:B160)</f>
        <v>142</v>
      </c>
      <c r="C160" s="24">
        <f t="shared" ca="1" si="16"/>
        <v>46258</v>
      </c>
      <c r="D160" s="25">
        <f t="shared" ca="1" si="17"/>
        <v>153659.62709992216</v>
      </c>
      <c r="E160" s="26">
        <f t="shared" ca="1" si="18"/>
        <v>640.24844624967568</v>
      </c>
      <c r="F160" s="41">
        <f t="shared" ca="1" si="19"/>
        <v>433.39479977460013</v>
      </c>
      <c r="G160" s="42"/>
      <c r="H160" s="43"/>
      <c r="I160" s="25"/>
      <c r="J160" s="26">
        <f t="shared" ca="1" si="20"/>
        <v>375</v>
      </c>
      <c r="K160" s="25">
        <f t="shared" ca="1" si="21"/>
        <v>0</v>
      </c>
      <c r="L160" s="41">
        <f t="shared" ca="1" si="22"/>
        <v>1448.6432460242759</v>
      </c>
      <c r="M160" s="42"/>
      <c r="N160" s="43"/>
      <c r="O160" s="41">
        <f t="shared" ca="1" si="23"/>
        <v>153226.23230014756</v>
      </c>
      <c r="P160" s="42"/>
      <c r="Q160" s="43"/>
      <c r="R160" s="27">
        <f ca="1">IF(ValuesEntered,IF(R159&lt;1,0,NPER($E$5/12,-$J$3,O160)),"")</f>
        <v>217.17261717381956</v>
      </c>
    </row>
    <row r="161" spans="2:18" ht="17.25" customHeight="1" x14ac:dyDescent="0.2">
      <c r="B161" s="23">
        <f>ROWS($B$19:B161)</f>
        <v>143</v>
      </c>
      <c r="C161" s="24">
        <f t="shared" ca="1" si="16"/>
        <v>46289</v>
      </c>
      <c r="D161" s="25">
        <f t="shared" ca="1" si="17"/>
        <v>153226.23230014756</v>
      </c>
      <c r="E161" s="26">
        <f t="shared" ca="1" si="18"/>
        <v>638.44263458394812</v>
      </c>
      <c r="F161" s="41">
        <f t="shared" ca="1" si="19"/>
        <v>435.20061144032786</v>
      </c>
      <c r="G161" s="42"/>
      <c r="H161" s="43"/>
      <c r="I161" s="25"/>
      <c r="J161" s="26">
        <f t="shared" ca="1" si="20"/>
        <v>375</v>
      </c>
      <c r="K161" s="25">
        <f t="shared" ca="1" si="21"/>
        <v>0</v>
      </c>
      <c r="L161" s="41">
        <f t="shared" ca="1" si="22"/>
        <v>1448.6432460242759</v>
      </c>
      <c r="M161" s="42"/>
      <c r="N161" s="43"/>
      <c r="O161" s="41">
        <f t="shared" ca="1" si="23"/>
        <v>152791.03168870724</v>
      </c>
      <c r="P161" s="42"/>
      <c r="Q161" s="43"/>
      <c r="R161" s="27">
        <f ca="1">IF(ValuesEntered,IF(R160&lt;1,0,NPER($E$5/12,-$J$3,O161)),"")</f>
        <v>216.17261717381962</v>
      </c>
    </row>
    <row r="162" spans="2:18" ht="17.25" customHeight="1" x14ac:dyDescent="0.2">
      <c r="B162" s="23">
        <f>ROWS($B$19:B162)</f>
        <v>144</v>
      </c>
      <c r="C162" s="24">
        <f t="shared" ca="1" si="16"/>
        <v>46319</v>
      </c>
      <c r="D162" s="25">
        <f t="shared" ca="1" si="17"/>
        <v>152791.03168870724</v>
      </c>
      <c r="E162" s="26">
        <f t="shared" ca="1" si="18"/>
        <v>636.62929870294681</v>
      </c>
      <c r="F162" s="41">
        <f t="shared" ca="1" si="19"/>
        <v>437.01394732132917</v>
      </c>
      <c r="G162" s="42"/>
      <c r="H162" s="43"/>
      <c r="I162" s="25"/>
      <c r="J162" s="26">
        <f t="shared" ca="1" si="20"/>
        <v>375</v>
      </c>
      <c r="K162" s="25">
        <f t="shared" ca="1" si="21"/>
        <v>0</v>
      </c>
      <c r="L162" s="41">
        <f t="shared" ca="1" si="22"/>
        <v>1448.6432460242759</v>
      </c>
      <c r="M162" s="42"/>
      <c r="N162" s="43"/>
      <c r="O162" s="41">
        <f t="shared" ca="1" si="23"/>
        <v>152354.01774138591</v>
      </c>
      <c r="P162" s="42"/>
      <c r="Q162" s="43"/>
      <c r="R162" s="27">
        <f ca="1">IF(ValuesEntered,IF(R161&lt;1,0,NPER($E$5/12,-$J$3,O162)),"")</f>
        <v>215.17261717381959</v>
      </c>
    </row>
    <row r="163" spans="2:18" ht="17.25" customHeight="1" x14ac:dyDescent="0.2">
      <c r="B163" s="23">
        <f>ROWS($B$19:B163)</f>
        <v>145</v>
      </c>
      <c r="C163" s="24">
        <f t="shared" ca="1" si="16"/>
        <v>46350</v>
      </c>
      <c r="D163" s="25">
        <f t="shared" ca="1" si="17"/>
        <v>152354.01774138591</v>
      </c>
      <c r="E163" s="26">
        <f t="shared" ca="1" si="18"/>
        <v>634.80840725577457</v>
      </c>
      <c r="F163" s="41">
        <f t="shared" ca="1" si="19"/>
        <v>438.8348387685013</v>
      </c>
      <c r="G163" s="42"/>
      <c r="H163" s="43"/>
      <c r="I163" s="25"/>
      <c r="J163" s="26">
        <f t="shared" ca="1" si="20"/>
        <v>375</v>
      </c>
      <c r="K163" s="25">
        <f t="shared" ca="1" si="21"/>
        <v>0</v>
      </c>
      <c r="L163" s="41">
        <f t="shared" ca="1" si="22"/>
        <v>1448.6432460242759</v>
      </c>
      <c r="M163" s="42"/>
      <c r="N163" s="43"/>
      <c r="O163" s="41">
        <f t="shared" ca="1" si="23"/>
        <v>151915.18290261741</v>
      </c>
      <c r="P163" s="42"/>
      <c r="Q163" s="43"/>
      <c r="R163" s="27">
        <f ca="1">IF(ValuesEntered,IF(R162&lt;1,0,NPER($E$5/12,-$J$3,O163)),"")</f>
        <v>214.17261717381962</v>
      </c>
    </row>
    <row r="164" spans="2:18" ht="17.25" customHeight="1" x14ac:dyDescent="0.2">
      <c r="B164" s="23">
        <f>ROWS($B$19:B164)</f>
        <v>146</v>
      </c>
      <c r="C164" s="24">
        <f t="shared" ca="1" si="16"/>
        <v>46380</v>
      </c>
      <c r="D164" s="25">
        <f t="shared" ca="1" si="17"/>
        <v>151915.18290261741</v>
      </c>
      <c r="E164" s="26">
        <f t="shared" ca="1" si="18"/>
        <v>632.97992876090586</v>
      </c>
      <c r="F164" s="41">
        <f t="shared" ca="1" si="19"/>
        <v>440.66331726337017</v>
      </c>
      <c r="G164" s="42"/>
      <c r="H164" s="43"/>
      <c r="I164" s="25"/>
      <c r="J164" s="26">
        <f t="shared" ca="1" si="20"/>
        <v>375</v>
      </c>
      <c r="K164" s="25">
        <f t="shared" ca="1" si="21"/>
        <v>0</v>
      </c>
      <c r="L164" s="41">
        <f t="shared" ca="1" si="22"/>
        <v>1448.6432460242761</v>
      </c>
      <c r="M164" s="42"/>
      <c r="N164" s="43"/>
      <c r="O164" s="41">
        <f t="shared" ca="1" si="23"/>
        <v>151474.51958535405</v>
      </c>
      <c r="P164" s="42"/>
      <c r="Q164" s="43"/>
      <c r="R164" s="27">
        <f ca="1">IF(ValuesEntered,IF(R163&lt;1,0,NPER($E$5/12,-$J$3,O164)),"")</f>
        <v>213.17261717381962</v>
      </c>
    </row>
    <row r="165" spans="2:18" ht="17.25" customHeight="1" x14ac:dyDescent="0.2">
      <c r="B165" s="23">
        <f>ROWS($B$19:B165)</f>
        <v>147</v>
      </c>
      <c r="C165" s="24">
        <f t="shared" ca="1" si="16"/>
        <v>46411</v>
      </c>
      <c r="D165" s="25">
        <f t="shared" ca="1" si="17"/>
        <v>151474.51958535405</v>
      </c>
      <c r="E165" s="26">
        <f t="shared" ca="1" si="18"/>
        <v>631.14383160564182</v>
      </c>
      <c r="F165" s="41">
        <f t="shared" ca="1" si="19"/>
        <v>442.49941441863405</v>
      </c>
      <c r="G165" s="42"/>
      <c r="H165" s="43"/>
      <c r="I165" s="25"/>
      <c r="J165" s="26">
        <f t="shared" ca="1" si="20"/>
        <v>375</v>
      </c>
      <c r="K165" s="25">
        <f t="shared" ca="1" si="21"/>
        <v>0</v>
      </c>
      <c r="L165" s="41">
        <f t="shared" ca="1" si="22"/>
        <v>1448.6432460242759</v>
      </c>
      <c r="M165" s="42"/>
      <c r="N165" s="43"/>
      <c r="O165" s="41">
        <f t="shared" ca="1" si="23"/>
        <v>151032.02017093543</v>
      </c>
      <c r="P165" s="42"/>
      <c r="Q165" s="43"/>
      <c r="R165" s="27">
        <f ca="1">IF(ValuesEntered,IF(R164&lt;1,0,NPER($E$5/12,-$J$3,O165)),"")</f>
        <v>212.17261717381965</v>
      </c>
    </row>
    <row r="166" spans="2:18" ht="17.25" customHeight="1" x14ac:dyDescent="0.2">
      <c r="B166" s="23">
        <f>ROWS($B$19:B166)</f>
        <v>148</v>
      </c>
      <c r="C166" s="24">
        <f t="shared" ca="1" si="16"/>
        <v>46442</v>
      </c>
      <c r="D166" s="25">
        <f t="shared" ca="1" si="17"/>
        <v>151032.02017093543</v>
      </c>
      <c r="E166" s="26">
        <f t="shared" ca="1" si="18"/>
        <v>629.30008404556429</v>
      </c>
      <c r="F166" s="41">
        <f t="shared" ca="1" si="19"/>
        <v>444.34316197871163</v>
      </c>
      <c r="G166" s="42"/>
      <c r="H166" s="43"/>
      <c r="I166" s="25"/>
      <c r="J166" s="26">
        <f t="shared" ca="1" si="20"/>
        <v>375</v>
      </c>
      <c r="K166" s="25">
        <f t="shared" ca="1" si="21"/>
        <v>0</v>
      </c>
      <c r="L166" s="41">
        <f t="shared" ca="1" si="22"/>
        <v>1448.6432460242759</v>
      </c>
      <c r="M166" s="42"/>
      <c r="N166" s="43"/>
      <c r="O166" s="41">
        <f t="shared" ca="1" si="23"/>
        <v>150587.67700895673</v>
      </c>
      <c r="P166" s="42"/>
      <c r="Q166" s="43"/>
      <c r="R166" s="27">
        <f ca="1">IF(ValuesEntered,IF(R165&lt;1,0,NPER($E$5/12,-$J$3,O166)),"")</f>
        <v>211.17261717381973</v>
      </c>
    </row>
    <row r="167" spans="2:18" ht="17.25" customHeight="1" x14ac:dyDescent="0.2">
      <c r="B167" s="23">
        <f>ROWS($B$19:B167)</f>
        <v>149</v>
      </c>
      <c r="C167" s="24">
        <f t="shared" ca="1" si="16"/>
        <v>46470</v>
      </c>
      <c r="D167" s="25">
        <f t="shared" ca="1" si="17"/>
        <v>150587.67700895673</v>
      </c>
      <c r="E167" s="26">
        <f t="shared" ca="1" si="18"/>
        <v>627.44865420398639</v>
      </c>
      <c r="F167" s="41">
        <f t="shared" ca="1" si="19"/>
        <v>446.19459182028942</v>
      </c>
      <c r="G167" s="42"/>
      <c r="H167" s="43"/>
      <c r="I167" s="25"/>
      <c r="J167" s="26">
        <f t="shared" ca="1" si="20"/>
        <v>375</v>
      </c>
      <c r="K167" s="25">
        <f t="shared" ca="1" si="21"/>
        <v>0</v>
      </c>
      <c r="L167" s="41">
        <f t="shared" ca="1" si="22"/>
        <v>1448.6432460242759</v>
      </c>
      <c r="M167" s="42"/>
      <c r="N167" s="43"/>
      <c r="O167" s="41">
        <f t="shared" ca="1" si="23"/>
        <v>150141.48241713643</v>
      </c>
      <c r="P167" s="42"/>
      <c r="Q167" s="43"/>
      <c r="R167" s="27">
        <f ca="1">IF(ValuesEntered,IF(R166&lt;1,0,NPER($E$5/12,-$J$3,O167)),"")</f>
        <v>210.1726171738197</v>
      </c>
    </row>
    <row r="168" spans="2:18" ht="17.25" customHeight="1" x14ac:dyDescent="0.2">
      <c r="B168" s="23">
        <f>ROWS($B$19:B168)</f>
        <v>150</v>
      </c>
      <c r="C168" s="24">
        <f t="shared" ca="1" si="16"/>
        <v>46501</v>
      </c>
      <c r="D168" s="25">
        <f t="shared" ca="1" si="17"/>
        <v>150141.48241713643</v>
      </c>
      <c r="E168" s="26">
        <f t="shared" ca="1" si="18"/>
        <v>625.58951007140183</v>
      </c>
      <c r="F168" s="41">
        <f t="shared" ca="1" si="19"/>
        <v>448.05373595287409</v>
      </c>
      <c r="G168" s="42"/>
      <c r="H168" s="43"/>
      <c r="I168" s="25"/>
      <c r="J168" s="26">
        <f t="shared" ca="1" si="20"/>
        <v>375</v>
      </c>
      <c r="K168" s="25">
        <f t="shared" ca="1" si="21"/>
        <v>0</v>
      </c>
      <c r="L168" s="41">
        <f t="shared" ca="1" si="22"/>
        <v>1448.6432460242759</v>
      </c>
      <c r="M168" s="42"/>
      <c r="N168" s="43"/>
      <c r="O168" s="41">
        <f t="shared" ca="1" si="23"/>
        <v>149693.42868118355</v>
      </c>
      <c r="P168" s="42"/>
      <c r="Q168" s="43"/>
      <c r="R168" s="27">
        <f ca="1">IF(ValuesEntered,IF(R167&lt;1,0,NPER($E$5/12,-$J$3,O168)),"")</f>
        <v>209.17261717381967</v>
      </c>
    </row>
    <row r="169" spans="2:18" ht="17.25" customHeight="1" x14ac:dyDescent="0.2">
      <c r="B169" s="23">
        <f>ROWS($B$19:B169)</f>
        <v>151</v>
      </c>
      <c r="C169" s="24">
        <f t="shared" ca="1" si="16"/>
        <v>46531</v>
      </c>
      <c r="D169" s="25">
        <f t="shared" ca="1" si="17"/>
        <v>149693.42868118355</v>
      </c>
      <c r="E169" s="26">
        <f t="shared" ca="1" si="18"/>
        <v>623.72261950493146</v>
      </c>
      <c r="F169" s="41">
        <f t="shared" ca="1" si="19"/>
        <v>449.92062651934441</v>
      </c>
      <c r="G169" s="42"/>
      <c r="H169" s="43"/>
      <c r="I169" s="25"/>
      <c r="J169" s="26">
        <f t="shared" ca="1" si="20"/>
        <v>375</v>
      </c>
      <c r="K169" s="25">
        <f t="shared" ca="1" si="21"/>
        <v>0</v>
      </c>
      <c r="L169" s="41">
        <f t="shared" ca="1" si="22"/>
        <v>1448.6432460242759</v>
      </c>
      <c r="M169" s="42"/>
      <c r="N169" s="43"/>
      <c r="O169" s="41">
        <f t="shared" ca="1" si="23"/>
        <v>149243.50805466421</v>
      </c>
      <c r="P169" s="42"/>
      <c r="Q169" s="43"/>
      <c r="R169" s="27">
        <f ca="1">IF(ValuesEntered,IF(R168&lt;1,0,NPER($E$5/12,-$J$3,O169)),"")</f>
        <v>208.1726171738197</v>
      </c>
    </row>
    <row r="170" spans="2:18" ht="17.25" customHeight="1" x14ac:dyDescent="0.2">
      <c r="B170" s="23">
        <f>ROWS($B$19:B170)</f>
        <v>152</v>
      </c>
      <c r="C170" s="24">
        <f t="shared" ca="1" si="16"/>
        <v>46562</v>
      </c>
      <c r="D170" s="25">
        <f t="shared" ca="1" si="17"/>
        <v>149243.50805466421</v>
      </c>
      <c r="E170" s="26">
        <f t="shared" ca="1" si="18"/>
        <v>621.84795022776757</v>
      </c>
      <c r="F170" s="41">
        <f t="shared" ca="1" si="19"/>
        <v>451.7952957965083</v>
      </c>
      <c r="G170" s="42"/>
      <c r="H170" s="43"/>
      <c r="I170" s="25"/>
      <c r="J170" s="26">
        <f t="shared" ca="1" si="20"/>
        <v>375</v>
      </c>
      <c r="K170" s="25">
        <f t="shared" ca="1" si="21"/>
        <v>0</v>
      </c>
      <c r="L170" s="41">
        <f t="shared" ca="1" si="22"/>
        <v>1448.6432460242759</v>
      </c>
      <c r="M170" s="42"/>
      <c r="N170" s="43"/>
      <c r="O170" s="41">
        <f t="shared" ca="1" si="23"/>
        <v>148791.71275886771</v>
      </c>
      <c r="P170" s="42"/>
      <c r="Q170" s="43"/>
      <c r="R170" s="27">
        <f ca="1">IF(ValuesEntered,IF(R169&lt;1,0,NPER($E$5/12,-$J$3,O170)),"")</f>
        <v>207.1726171738197</v>
      </c>
    </row>
    <row r="171" spans="2:18" ht="17.25" customHeight="1" x14ac:dyDescent="0.2">
      <c r="B171" s="23">
        <f>ROWS($B$19:B171)</f>
        <v>153</v>
      </c>
      <c r="C171" s="24">
        <f t="shared" ca="1" si="16"/>
        <v>46592</v>
      </c>
      <c r="D171" s="25">
        <f t="shared" ca="1" si="17"/>
        <v>148791.71275886771</v>
      </c>
      <c r="E171" s="26">
        <f t="shared" ca="1" si="18"/>
        <v>619.96546982861548</v>
      </c>
      <c r="F171" s="41">
        <f t="shared" ca="1" si="19"/>
        <v>453.67777619566044</v>
      </c>
      <c r="G171" s="42"/>
      <c r="H171" s="43"/>
      <c r="I171" s="25"/>
      <c r="J171" s="26">
        <f t="shared" ca="1" si="20"/>
        <v>375</v>
      </c>
      <c r="K171" s="25">
        <f t="shared" ca="1" si="21"/>
        <v>0</v>
      </c>
      <c r="L171" s="41">
        <f t="shared" ca="1" si="22"/>
        <v>1448.6432460242759</v>
      </c>
      <c r="M171" s="42"/>
      <c r="N171" s="43"/>
      <c r="O171" s="41">
        <f t="shared" ca="1" si="23"/>
        <v>148338.03498267205</v>
      </c>
      <c r="P171" s="42"/>
      <c r="Q171" s="43"/>
      <c r="R171" s="27">
        <f ca="1">IF(ValuesEntered,IF(R170&lt;1,0,NPER($E$5/12,-$J$3,O171)),"")</f>
        <v>206.1726171738197</v>
      </c>
    </row>
    <row r="172" spans="2:18" ht="17.25" customHeight="1" x14ac:dyDescent="0.2">
      <c r="B172" s="23">
        <f>ROWS($B$19:B172)</f>
        <v>154</v>
      </c>
      <c r="C172" s="24">
        <f t="shared" ca="1" si="16"/>
        <v>46623</v>
      </c>
      <c r="D172" s="25">
        <f t="shared" ca="1" si="17"/>
        <v>148338.03498267205</v>
      </c>
      <c r="E172" s="26">
        <f t="shared" ca="1" si="18"/>
        <v>618.07514576113351</v>
      </c>
      <c r="F172" s="41">
        <f t="shared" ca="1" si="19"/>
        <v>455.56810026314224</v>
      </c>
      <c r="G172" s="42"/>
      <c r="H172" s="43"/>
      <c r="I172" s="25"/>
      <c r="J172" s="26">
        <f t="shared" ca="1" si="20"/>
        <v>375</v>
      </c>
      <c r="K172" s="25">
        <f t="shared" ca="1" si="21"/>
        <v>0</v>
      </c>
      <c r="L172" s="41">
        <f t="shared" ca="1" si="22"/>
        <v>1448.6432460242759</v>
      </c>
      <c r="M172" s="42"/>
      <c r="N172" s="43"/>
      <c r="O172" s="41">
        <f t="shared" ca="1" si="23"/>
        <v>147882.46688240892</v>
      </c>
      <c r="P172" s="42"/>
      <c r="Q172" s="43"/>
      <c r="R172" s="27">
        <f ca="1">IF(ValuesEntered,IF(R171&lt;1,0,NPER($E$5/12,-$J$3,O172)),"")</f>
        <v>205.17261717381967</v>
      </c>
    </row>
    <row r="173" spans="2:18" ht="17.25" customHeight="1" x14ac:dyDescent="0.2">
      <c r="B173" s="23">
        <f>ROWS($B$19:B173)</f>
        <v>155</v>
      </c>
      <c r="C173" s="24">
        <f t="shared" ca="1" si="16"/>
        <v>46654</v>
      </c>
      <c r="D173" s="25">
        <f t="shared" ca="1" si="17"/>
        <v>147882.46688240892</v>
      </c>
      <c r="E173" s="26">
        <f t="shared" ca="1" si="18"/>
        <v>616.17694534337045</v>
      </c>
      <c r="F173" s="41">
        <f t="shared" ca="1" si="19"/>
        <v>457.46630068090542</v>
      </c>
      <c r="G173" s="42"/>
      <c r="H173" s="43"/>
      <c r="I173" s="25"/>
      <c r="J173" s="26">
        <f t="shared" ca="1" si="20"/>
        <v>375</v>
      </c>
      <c r="K173" s="25">
        <f t="shared" ca="1" si="21"/>
        <v>0</v>
      </c>
      <c r="L173" s="41">
        <f t="shared" ca="1" si="22"/>
        <v>1448.6432460242759</v>
      </c>
      <c r="M173" s="42"/>
      <c r="N173" s="43"/>
      <c r="O173" s="41">
        <f t="shared" ca="1" si="23"/>
        <v>147425.000581728</v>
      </c>
      <c r="P173" s="42"/>
      <c r="Q173" s="43"/>
      <c r="R173" s="27">
        <f ca="1">IF(ValuesEntered,IF(R172&lt;1,0,NPER($E$5/12,-$J$3,O173)),"")</f>
        <v>204.1726171738197</v>
      </c>
    </row>
    <row r="174" spans="2:18" ht="17.25" customHeight="1" x14ac:dyDescent="0.2">
      <c r="B174" s="23">
        <f>ROWS($B$19:B174)</f>
        <v>156</v>
      </c>
      <c r="C174" s="24">
        <f t="shared" ca="1" si="16"/>
        <v>46684</v>
      </c>
      <c r="D174" s="25">
        <f t="shared" ca="1" si="17"/>
        <v>147425.000581728</v>
      </c>
      <c r="E174" s="26">
        <f t="shared" ca="1" si="18"/>
        <v>614.27083575719996</v>
      </c>
      <c r="F174" s="41">
        <f t="shared" ca="1" si="19"/>
        <v>459.37241026707579</v>
      </c>
      <c r="G174" s="42"/>
      <c r="H174" s="43"/>
      <c r="I174" s="25"/>
      <c r="J174" s="26">
        <f t="shared" ca="1" si="20"/>
        <v>375</v>
      </c>
      <c r="K174" s="25">
        <f t="shared" ca="1" si="21"/>
        <v>0</v>
      </c>
      <c r="L174" s="41">
        <f t="shared" ca="1" si="22"/>
        <v>1448.6432460242759</v>
      </c>
      <c r="M174" s="42"/>
      <c r="N174" s="43"/>
      <c r="O174" s="41">
        <f t="shared" ca="1" si="23"/>
        <v>146965.62817146094</v>
      </c>
      <c r="P174" s="42"/>
      <c r="Q174" s="43"/>
      <c r="R174" s="27">
        <f ca="1">IF(ValuesEntered,IF(R173&lt;1,0,NPER($E$5/12,-$J$3,O174)),"")</f>
        <v>203.17261717381973</v>
      </c>
    </row>
    <row r="175" spans="2:18" ht="17.25" customHeight="1" x14ac:dyDescent="0.2">
      <c r="B175" s="23">
        <f>ROWS($B$19:B175)</f>
        <v>157</v>
      </c>
      <c r="C175" s="24">
        <f t="shared" ca="1" si="16"/>
        <v>46715</v>
      </c>
      <c r="D175" s="25">
        <f t="shared" ca="1" si="17"/>
        <v>146965.62817146094</v>
      </c>
      <c r="E175" s="26">
        <f t="shared" ca="1" si="18"/>
        <v>612.35678404775388</v>
      </c>
      <c r="F175" s="41">
        <f t="shared" ca="1" si="19"/>
        <v>461.28646197652182</v>
      </c>
      <c r="G175" s="42"/>
      <c r="H175" s="43"/>
      <c r="I175" s="25"/>
      <c r="J175" s="26">
        <f t="shared" ca="1" si="20"/>
        <v>375</v>
      </c>
      <c r="K175" s="25">
        <f t="shared" ca="1" si="21"/>
        <v>0</v>
      </c>
      <c r="L175" s="41">
        <f t="shared" ca="1" si="22"/>
        <v>1448.6432460242756</v>
      </c>
      <c r="M175" s="42"/>
      <c r="N175" s="43"/>
      <c r="O175" s="41">
        <f t="shared" ca="1" si="23"/>
        <v>146504.3417094844</v>
      </c>
      <c r="P175" s="42"/>
      <c r="Q175" s="43"/>
      <c r="R175" s="27">
        <f ca="1">IF(ValuesEntered,IF(R174&lt;1,0,NPER($E$5/12,-$J$3,O175)),"")</f>
        <v>202.1726171738197</v>
      </c>
    </row>
    <row r="176" spans="2:18" ht="17.25" customHeight="1" x14ac:dyDescent="0.2">
      <c r="B176" s="23">
        <f>ROWS($B$19:B176)</f>
        <v>158</v>
      </c>
      <c r="C176" s="24">
        <f t="shared" ca="1" si="16"/>
        <v>46745</v>
      </c>
      <c r="D176" s="25">
        <f t="shared" ca="1" si="17"/>
        <v>146504.3417094844</v>
      </c>
      <c r="E176" s="26">
        <f t="shared" ca="1" si="18"/>
        <v>610.43475712285169</v>
      </c>
      <c r="F176" s="41">
        <f t="shared" ca="1" si="19"/>
        <v>463.20848890142423</v>
      </c>
      <c r="G176" s="42"/>
      <c r="H176" s="43"/>
      <c r="I176" s="25"/>
      <c r="J176" s="26">
        <f t="shared" ca="1" si="20"/>
        <v>375</v>
      </c>
      <c r="K176" s="25">
        <f t="shared" ca="1" si="21"/>
        <v>0</v>
      </c>
      <c r="L176" s="41">
        <f t="shared" ca="1" si="22"/>
        <v>1448.6432460242759</v>
      </c>
      <c r="M176" s="42"/>
      <c r="N176" s="43"/>
      <c r="O176" s="41">
        <f t="shared" ca="1" si="23"/>
        <v>146041.13322058297</v>
      </c>
      <c r="P176" s="42"/>
      <c r="Q176" s="43"/>
      <c r="R176" s="27">
        <f ca="1">IF(ValuesEntered,IF(R175&lt;1,0,NPER($E$5/12,-$J$3,O176)),"")</f>
        <v>201.1726171738197</v>
      </c>
    </row>
    <row r="177" spans="2:18" ht="17.25" customHeight="1" x14ac:dyDescent="0.2">
      <c r="B177" s="23">
        <f>ROWS($B$19:B177)</f>
        <v>159</v>
      </c>
      <c r="C177" s="24">
        <f t="shared" ca="1" si="16"/>
        <v>46776</v>
      </c>
      <c r="D177" s="25">
        <f t="shared" ca="1" si="17"/>
        <v>146041.13322058297</v>
      </c>
      <c r="E177" s="26">
        <f t="shared" ca="1" si="18"/>
        <v>608.50472175242908</v>
      </c>
      <c r="F177" s="41">
        <f t="shared" ca="1" si="19"/>
        <v>465.13852427184679</v>
      </c>
      <c r="G177" s="42"/>
      <c r="H177" s="43"/>
      <c r="I177" s="25"/>
      <c r="J177" s="26">
        <f t="shared" ca="1" si="20"/>
        <v>375</v>
      </c>
      <c r="K177" s="25">
        <f t="shared" ca="1" si="21"/>
        <v>0</v>
      </c>
      <c r="L177" s="41">
        <f t="shared" ca="1" si="22"/>
        <v>1448.6432460242759</v>
      </c>
      <c r="M177" s="42"/>
      <c r="N177" s="43"/>
      <c r="O177" s="41">
        <f t="shared" ca="1" si="23"/>
        <v>145575.99469631113</v>
      </c>
      <c r="P177" s="42"/>
      <c r="Q177" s="43"/>
      <c r="R177" s="27">
        <f ca="1">IF(ValuesEntered,IF(R176&lt;1,0,NPER($E$5/12,-$J$3,O177)),"")</f>
        <v>200.17261717381973</v>
      </c>
    </row>
    <row r="178" spans="2:18" ht="17.25" customHeight="1" x14ac:dyDescent="0.2">
      <c r="B178" s="23">
        <f>ROWS($B$19:B178)</f>
        <v>160</v>
      </c>
      <c r="C178" s="24">
        <f t="shared" ca="1" si="16"/>
        <v>46807</v>
      </c>
      <c r="D178" s="25">
        <f t="shared" ca="1" si="17"/>
        <v>145575.99469631113</v>
      </c>
      <c r="E178" s="26">
        <f t="shared" ca="1" si="18"/>
        <v>606.56664456796307</v>
      </c>
      <c r="F178" s="41">
        <f t="shared" ca="1" si="19"/>
        <v>467.07660145631269</v>
      </c>
      <c r="G178" s="42"/>
      <c r="H178" s="43"/>
      <c r="I178" s="25"/>
      <c r="J178" s="26">
        <f t="shared" ca="1" si="20"/>
        <v>375</v>
      </c>
      <c r="K178" s="25">
        <f t="shared" ca="1" si="21"/>
        <v>0</v>
      </c>
      <c r="L178" s="41">
        <f t="shared" ca="1" si="22"/>
        <v>1448.6432460242759</v>
      </c>
      <c r="M178" s="42"/>
      <c r="N178" s="43"/>
      <c r="O178" s="41">
        <f t="shared" ca="1" si="23"/>
        <v>145108.9180948548</v>
      </c>
      <c r="P178" s="42"/>
      <c r="Q178" s="43"/>
      <c r="R178" s="27">
        <f ca="1">IF(ValuesEntered,IF(R177&lt;1,0,NPER($E$5/12,-$J$3,O178)),"")</f>
        <v>199.17261717381967</v>
      </c>
    </row>
    <row r="179" spans="2:18" ht="17.25" customHeight="1" x14ac:dyDescent="0.2">
      <c r="B179" s="23">
        <f>ROWS($B$19:B179)</f>
        <v>161</v>
      </c>
      <c r="C179" s="24">
        <f t="shared" ca="1" si="16"/>
        <v>46836</v>
      </c>
      <c r="D179" s="25">
        <f t="shared" ca="1" si="17"/>
        <v>145108.9180948548</v>
      </c>
      <c r="E179" s="26">
        <f t="shared" ca="1" si="18"/>
        <v>604.62049206189499</v>
      </c>
      <c r="F179" s="41">
        <f t="shared" ca="1" si="19"/>
        <v>469.02275396238082</v>
      </c>
      <c r="G179" s="42"/>
      <c r="H179" s="43"/>
      <c r="I179" s="25"/>
      <c r="J179" s="26">
        <f t="shared" ca="1" si="20"/>
        <v>375</v>
      </c>
      <c r="K179" s="25">
        <f t="shared" ca="1" si="21"/>
        <v>0</v>
      </c>
      <c r="L179" s="41">
        <f t="shared" ca="1" si="22"/>
        <v>1448.6432460242759</v>
      </c>
      <c r="M179" s="42"/>
      <c r="N179" s="43"/>
      <c r="O179" s="41">
        <f t="shared" ca="1" si="23"/>
        <v>144639.89534089243</v>
      </c>
      <c r="P179" s="42"/>
      <c r="Q179" s="43"/>
      <c r="R179" s="27">
        <f ca="1">IF(ValuesEntered,IF(R178&lt;1,0,NPER($E$5/12,-$J$3,O179)),"")</f>
        <v>198.17261717381973</v>
      </c>
    </row>
    <row r="180" spans="2:18" ht="17.25" customHeight="1" x14ac:dyDescent="0.2">
      <c r="B180" s="23">
        <f>ROWS($B$19:B180)</f>
        <v>162</v>
      </c>
      <c r="C180" s="24">
        <f t="shared" ca="1" si="16"/>
        <v>46867</v>
      </c>
      <c r="D180" s="25">
        <f t="shared" ca="1" si="17"/>
        <v>144639.89534089243</v>
      </c>
      <c r="E180" s="26">
        <f t="shared" ca="1" si="18"/>
        <v>602.66623058705181</v>
      </c>
      <c r="F180" s="41">
        <f t="shared" ca="1" si="19"/>
        <v>470.97701543722394</v>
      </c>
      <c r="G180" s="42"/>
      <c r="H180" s="43"/>
      <c r="I180" s="25"/>
      <c r="J180" s="26">
        <f t="shared" ca="1" si="20"/>
        <v>375</v>
      </c>
      <c r="K180" s="25">
        <f t="shared" ca="1" si="21"/>
        <v>0</v>
      </c>
      <c r="L180" s="41">
        <f t="shared" ca="1" si="22"/>
        <v>1448.6432460242759</v>
      </c>
      <c r="M180" s="42"/>
      <c r="N180" s="43"/>
      <c r="O180" s="41">
        <f t="shared" ca="1" si="23"/>
        <v>144168.91832545519</v>
      </c>
      <c r="P180" s="42"/>
      <c r="Q180" s="43"/>
      <c r="R180" s="27">
        <f ca="1">IF(ValuesEntered,IF(R179&lt;1,0,NPER($E$5/12,-$J$3,O180)),"")</f>
        <v>197.17261717381962</v>
      </c>
    </row>
    <row r="181" spans="2:18" ht="17.25" customHeight="1" x14ac:dyDescent="0.2">
      <c r="B181" s="23">
        <f>ROWS($B$19:B181)</f>
        <v>163</v>
      </c>
      <c r="C181" s="24">
        <f t="shared" ca="1" si="16"/>
        <v>46897</v>
      </c>
      <c r="D181" s="25">
        <f t="shared" ca="1" si="17"/>
        <v>144168.91832545519</v>
      </c>
      <c r="E181" s="26">
        <f t="shared" ca="1" si="18"/>
        <v>600.70382635606325</v>
      </c>
      <c r="F181" s="41">
        <f t="shared" ca="1" si="19"/>
        <v>472.93941966821274</v>
      </c>
      <c r="G181" s="42"/>
      <c r="H181" s="43"/>
      <c r="I181" s="25"/>
      <c r="J181" s="26">
        <f t="shared" ca="1" si="20"/>
        <v>375</v>
      </c>
      <c r="K181" s="25">
        <f t="shared" ca="1" si="21"/>
        <v>0</v>
      </c>
      <c r="L181" s="41">
        <f t="shared" ca="1" si="22"/>
        <v>1448.6432460242759</v>
      </c>
      <c r="M181" s="42"/>
      <c r="N181" s="43"/>
      <c r="O181" s="41">
        <f t="shared" ca="1" si="23"/>
        <v>143695.97890578696</v>
      </c>
      <c r="P181" s="42"/>
      <c r="Q181" s="43"/>
      <c r="R181" s="27">
        <f ca="1">IF(ValuesEntered,IF(R180&lt;1,0,NPER($E$5/12,-$J$3,O181)),"")</f>
        <v>196.17261717381965</v>
      </c>
    </row>
    <row r="182" spans="2:18" ht="17.25" customHeight="1" x14ac:dyDescent="0.2">
      <c r="B182" s="23">
        <f>ROWS($B$19:B182)</f>
        <v>164</v>
      </c>
      <c r="C182" s="24">
        <f t="shared" ca="1" si="16"/>
        <v>46928</v>
      </c>
      <c r="D182" s="25">
        <f t="shared" ca="1" si="17"/>
        <v>143695.97890578696</v>
      </c>
      <c r="E182" s="26">
        <f t="shared" ca="1" si="18"/>
        <v>598.733245440779</v>
      </c>
      <c r="F182" s="41">
        <f t="shared" ca="1" si="19"/>
        <v>474.9100005834967</v>
      </c>
      <c r="G182" s="42"/>
      <c r="H182" s="43"/>
      <c r="I182" s="25"/>
      <c r="J182" s="26">
        <f t="shared" ca="1" si="20"/>
        <v>375</v>
      </c>
      <c r="K182" s="25">
        <f t="shared" ca="1" si="21"/>
        <v>0</v>
      </c>
      <c r="L182" s="41">
        <f t="shared" ca="1" si="22"/>
        <v>1448.6432460242756</v>
      </c>
      <c r="M182" s="42"/>
      <c r="N182" s="43"/>
      <c r="O182" s="41">
        <f t="shared" ca="1" si="23"/>
        <v>143221.06890520346</v>
      </c>
      <c r="P182" s="42"/>
      <c r="Q182" s="43"/>
      <c r="R182" s="27">
        <f ca="1">IF(ValuesEntered,IF(R181&lt;1,0,NPER($E$5/12,-$J$3,O182)),"")</f>
        <v>195.17261717381959</v>
      </c>
    </row>
    <row r="183" spans="2:18" ht="17.25" customHeight="1" x14ac:dyDescent="0.2">
      <c r="B183" s="23">
        <f>ROWS($B$19:B183)</f>
        <v>165</v>
      </c>
      <c r="C183" s="24">
        <f t="shared" ca="1" si="16"/>
        <v>46958</v>
      </c>
      <c r="D183" s="25">
        <f t="shared" ca="1" si="17"/>
        <v>143221.06890520346</v>
      </c>
      <c r="E183" s="26">
        <f t="shared" ca="1" si="18"/>
        <v>596.75445377168103</v>
      </c>
      <c r="F183" s="41">
        <f t="shared" ca="1" si="19"/>
        <v>476.88879225259484</v>
      </c>
      <c r="G183" s="42"/>
      <c r="H183" s="43"/>
      <c r="I183" s="25"/>
      <c r="J183" s="26">
        <f t="shared" ca="1" si="20"/>
        <v>375</v>
      </c>
      <c r="K183" s="25">
        <f t="shared" ca="1" si="21"/>
        <v>0</v>
      </c>
      <c r="L183" s="41">
        <f t="shared" ca="1" si="22"/>
        <v>1448.6432460242759</v>
      </c>
      <c r="M183" s="42"/>
      <c r="N183" s="43"/>
      <c r="O183" s="41">
        <f t="shared" ca="1" si="23"/>
        <v>142744.18011295085</v>
      </c>
      <c r="P183" s="42"/>
      <c r="Q183" s="43"/>
      <c r="R183" s="27">
        <f ca="1">IF(ValuesEntered,IF(R182&lt;1,0,NPER($E$5/12,-$J$3,O183)),"")</f>
        <v>194.17261717381956</v>
      </c>
    </row>
    <row r="184" spans="2:18" ht="17.25" customHeight="1" x14ac:dyDescent="0.2">
      <c r="B184" s="23">
        <f>ROWS($B$19:B184)</f>
        <v>166</v>
      </c>
      <c r="C184" s="24">
        <f t="shared" ca="1" si="16"/>
        <v>46989</v>
      </c>
      <c r="D184" s="25">
        <f t="shared" ca="1" si="17"/>
        <v>142744.18011295085</v>
      </c>
      <c r="E184" s="26">
        <f t="shared" ca="1" si="18"/>
        <v>594.76741713729518</v>
      </c>
      <c r="F184" s="41">
        <f t="shared" ca="1" si="19"/>
        <v>478.87582888698068</v>
      </c>
      <c r="G184" s="42"/>
      <c r="H184" s="43"/>
      <c r="I184" s="25"/>
      <c r="J184" s="26">
        <f t="shared" ca="1" si="20"/>
        <v>375</v>
      </c>
      <c r="K184" s="25">
        <f t="shared" ca="1" si="21"/>
        <v>0</v>
      </c>
      <c r="L184" s="41">
        <f t="shared" ca="1" si="22"/>
        <v>1448.6432460242759</v>
      </c>
      <c r="M184" s="42"/>
      <c r="N184" s="43"/>
      <c r="O184" s="41">
        <f t="shared" ca="1" si="23"/>
        <v>142265.30428406387</v>
      </c>
      <c r="P184" s="42"/>
      <c r="Q184" s="43"/>
      <c r="R184" s="27">
        <f ca="1">IF(ValuesEntered,IF(R183&lt;1,0,NPER($E$5/12,-$J$3,O184)),"")</f>
        <v>193.17261717381962</v>
      </c>
    </row>
    <row r="185" spans="2:18" ht="17.25" customHeight="1" x14ac:dyDescent="0.2">
      <c r="B185" s="23">
        <f>ROWS($B$19:B185)</f>
        <v>167</v>
      </c>
      <c r="C185" s="24">
        <f t="shared" ca="1" si="16"/>
        <v>47020</v>
      </c>
      <c r="D185" s="25">
        <f t="shared" ca="1" si="17"/>
        <v>142265.30428406387</v>
      </c>
      <c r="E185" s="26">
        <f t="shared" ca="1" si="18"/>
        <v>592.77210118359949</v>
      </c>
      <c r="F185" s="41">
        <f t="shared" ca="1" si="19"/>
        <v>480.8711448406761</v>
      </c>
      <c r="G185" s="42"/>
      <c r="H185" s="43"/>
      <c r="I185" s="25"/>
      <c r="J185" s="26">
        <f t="shared" ca="1" si="20"/>
        <v>375</v>
      </c>
      <c r="K185" s="25">
        <f t="shared" ca="1" si="21"/>
        <v>0</v>
      </c>
      <c r="L185" s="41">
        <f t="shared" ca="1" si="22"/>
        <v>1448.6432460242756</v>
      </c>
      <c r="M185" s="42"/>
      <c r="N185" s="43"/>
      <c r="O185" s="41">
        <f t="shared" ca="1" si="23"/>
        <v>141784.4331392232</v>
      </c>
      <c r="P185" s="42"/>
      <c r="Q185" s="43"/>
      <c r="R185" s="27">
        <f ca="1">IF(ValuesEntered,IF(R184&lt;1,0,NPER($E$5/12,-$J$3,O185)),"")</f>
        <v>192.17261717381962</v>
      </c>
    </row>
    <row r="186" spans="2:18" ht="17.25" customHeight="1" x14ac:dyDescent="0.2">
      <c r="B186" s="23">
        <f>ROWS($B$19:B186)</f>
        <v>168</v>
      </c>
      <c r="C186" s="24">
        <f t="shared" ca="1" si="16"/>
        <v>47050</v>
      </c>
      <c r="D186" s="25">
        <f t="shared" ca="1" si="17"/>
        <v>141784.4331392232</v>
      </c>
      <c r="E186" s="26">
        <f t="shared" ca="1" si="18"/>
        <v>590.76847141343001</v>
      </c>
      <c r="F186" s="41">
        <f t="shared" ca="1" si="19"/>
        <v>482.87477461084569</v>
      </c>
      <c r="G186" s="42"/>
      <c r="H186" s="43"/>
      <c r="I186" s="25"/>
      <c r="J186" s="26">
        <f t="shared" ca="1" si="20"/>
        <v>375</v>
      </c>
      <c r="K186" s="25">
        <f t="shared" ca="1" si="21"/>
        <v>0</v>
      </c>
      <c r="L186" s="41">
        <f t="shared" ca="1" si="22"/>
        <v>1448.6432460242756</v>
      </c>
      <c r="M186" s="42"/>
      <c r="N186" s="43"/>
      <c r="O186" s="41">
        <f t="shared" ca="1" si="23"/>
        <v>141301.55836461234</v>
      </c>
      <c r="P186" s="42"/>
      <c r="Q186" s="43"/>
      <c r="R186" s="27">
        <f ca="1">IF(ValuesEntered,IF(R185&lt;1,0,NPER($E$5/12,-$J$3,O186)),"")</f>
        <v>191.17261717381959</v>
      </c>
    </row>
    <row r="187" spans="2:18" ht="17.25" customHeight="1" x14ac:dyDescent="0.2">
      <c r="B187" s="23">
        <f>ROWS($B$19:B187)</f>
        <v>169</v>
      </c>
      <c r="C187" s="24">
        <f t="shared" ca="1" si="16"/>
        <v>47081</v>
      </c>
      <c r="D187" s="25">
        <f t="shared" ca="1" si="17"/>
        <v>141301.55836461234</v>
      </c>
      <c r="E187" s="26">
        <f t="shared" ca="1" si="18"/>
        <v>588.75649318588478</v>
      </c>
      <c r="F187" s="41">
        <f t="shared" ca="1" si="19"/>
        <v>484.88675283839109</v>
      </c>
      <c r="G187" s="42"/>
      <c r="H187" s="43"/>
      <c r="I187" s="25"/>
      <c r="J187" s="26">
        <f t="shared" ca="1" si="20"/>
        <v>375</v>
      </c>
      <c r="K187" s="25">
        <f t="shared" ca="1" si="21"/>
        <v>0</v>
      </c>
      <c r="L187" s="41">
        <f t="shared" ca="1" si="22"/>
        <v>1448.6432460242759</v>
      </c>
      <c r="M187" s="42"/>
      <c r="N187" s="43"/>
      <c r="O187" s="41">
        <f t="shared" ca="1" si="23"/>
        <v>140816.67161177396</v>
      </c>
      <c r="P187" s="42"/>
      <c r="Q187" s="43"/>
      <c r="R187" s="27">
        <f ca="1">IF(ValuesEntered,IF(R186&lt;1,0,NPER($E$5/12,-$J$3,O187)),"")</f>
        <v>190.17261717381959</v>
      </c>
    </row>
    <row r="188" spans="2:18" ht="17.25" customHeight="1" x14ac:dyDescent="0.2">
      <c r="B188" s="23">
        <f>ROWS($B$19:B188)</f>
        <v>170</v>
      </c>
      <c r="C188" s="24">
        <f t="shared" ca="1" si="16"/>
        <v>47111</v>
      </c>
      <c r="D188" s="25">
        <f t="shared" ca="1" si="17"/>
        <v>140816.67161177396</v>
      </c>
      <c r="E188" s="26">
        <f t="shared" ca="1" si="18"/>
        <v>586.73613171572481</v>
      </c>
      <c r="F188" s="41">
        <f t="shared" ca="1" si="19"/>
        <v>486.907114308551</v>
      </c>
      <c r="G188" s="42"/>
      <c r="H188" s="43"/>
      <c r="I188" s="25"/>
      <c r="J188" s="26">
        <f t="shared" ca="1" si="20"/>
        <v>375</v>
      </c>
      <c r="K188" s="25">
        <f t="shared" ca="1" si="21"/>
        <v>0</v>
      </c>
      <c r="L188" s="41">
        <f t="shared" ca="1" si="22"/>
        <v>1448.6432460242759</v>
      </c>
      <c r="M188" s="42"/>
      <c r="N188" s="43"/>
      <c r="O188" s="41">
        <f t="shared" ca="1" si="23"/>
        <v>140329.7644974654</v>
      </c>
      <c r="P188" s="42"/>
      <c r="Q188" s="43"/>
      <c r="R188" s="27">
        <f ca="1">IF(ValuesEntered,IF(R187&lt;1,0,NPER($E$5/12,-$J$3,O188)),"")</f>
        <v>189.17261717381956</v>
      </c>
    </row>
    <row r="189" spans="2:18" ht="17.25" customHeight="1" x14ac:dyDescent="0.2">
      <c r="B189" s="23">
        <f>ROWS($B$19:B189)</f>
        <v>171</v>
      </c>
      <c r="C189" s="24">
        <f t="shared" ca="1" si="16"/>
        <v>47142</v>
      </c>
      <c r="D189" s="25">
        <f t="shared" ca="1" si="17"/>
        <v>140329.7644974654</v>
      </c>
      <c r="E189" s="26">
        <f t="shared" ca="1" si="18"/>
        <v>584.70735207277244</v>
      </c>
      <c r="F189" s="41">
        <f t="shared" ca="1" si="19"/>
        <v>488.93589395150337</v>
      </c>
      <c r="G189" s="42"/>
      <c r="H189" s="43"/>
      <c r="I189" s="25"/>
      <c r="J189" s="26">
        <f t="shared" ca="1" si="20"/>
        <v>375</v>
      </c>
      <c r="K189" s="25">
        <f t="shared" ca="1" si="21"/>
        <v>0</v>
      </c>
      <c r="L189" s="41">
        <f t="shared" ca="1" si="22"/>
        <v>1448.6432460242759</v>
      </c>
      <c r="M189" s="42"/>
      <c r="N189" s="43"/>
      <c r="O189" s="41">
        <f t="shared" ca="1" si="23"/>
        <v>139840.82860351389</v>
      </c>
      <c r="P189" s="42"/>
      <c r="Q189" s="43"/>
      <c r="R189" s="27">
        <f ca="1">IF(ValuesEntered,IF(R188&lt;1,0,NPER($E$5/12,-$J$3,O189)),"")</f>
        <v>188.17261717381953</v>
      </c>
    </row>
    <row r="190" spans="2:18" ht="17.25" customHeight="1" x14ac:dyDescent="0.2">
      <c r="B190" s="23">
        <f>ROWS($B$19:B190)</f>
        <v>172</v>
      </c>
      <c r="C190" s="24">
        <f t="shared" ca="1" si="16"/>
        <v>47173</v>
      </c>
      <c r="D190" s="25">
        <f t="shared" ca="1" si="17"/>
        <v>139840.82860351389</v>
      </c>
      <c r="E190" s="26">
        <f t="shared" ca="1" si="18"/>
        <v>582.67011918130788</v>
      </c>
      <c r="F190" s="41">
        <f t="shared" ca="1" si="19"/>
        <v>490.97312684296799</v>
      </c>
      <c r="G190" s="42"/>
      <c r="H190" s="43"/>
      <c r="I190" s="25"/>
      <c r="J190" s="26">
        <f t="shared" ca="1" si="20"/>
        <v>375</v>
      </c>
      <c r="K190" s="25">
        <f t="shared" ca="1" si="21"/>
        <v>0</v>
      </c>
      <c r="L190" s="41">
        <f t="shared" ca="1" si="22"/>
        <v>1448.6432460242759</v>
      </c>
      <c r="M190" s="42"/>
      <c r="N190" s="43"/>
      <c r="O190" s="41">
        <f t="shared" ca="1" si="23"/>
        <v>139349.85547667093</v>
      </c>
      <c r="P190" s="42"/>
      <c r="Q190" s="43"/>
      <c r="R190" s="27">
        <f ca="1">IF(ValuesEntered,IF(R189&lt;1,0,NPER($E$5/12,-$J$3,O190)),"")</f>
        <v>187.17261717381959</v>
      </c>
    </row>
    <row r="191" spans="2:18" ht="17.25" customHeight="1" x14ac:dyDescent="0.2">
      <c r="B191" s="23">
        <f>ROWS($B$19:B191)</f>
        <v>173</v>
      </c>
      <c r="C191" s="24">
        <f t="shared" ca="1" si="16"/>
        <v>47201</v>
      </c>
      <c r="D191" s="25">
        <f t="shared" ca="1" si="17"/>
        <v>139349.85547667093</v>
      </c>
      <c r="E191" s="26">
        <f t="shared" ca="1" si="18"/>
        <v>580.62439781946216</v>
      </c>
      <c r="F191" s="41">
        <f t="shared" ca="1" si="19"/>
        <v>493.01884820481354</v>
      </c>
      <c r="G191" s="42"/>
      <c r="H191" s="43"/>
      <c r="I191" s="25"/>
      <c r="J191" s="26">
        <f t="shared" ca="1" si="20"/>
        <v>375</v>
      </c>
      <c r="K191" s="25">
        <f t="shared" ca="1" si="21"/>
        <v>0</v>
      </c>
      <c r="L191" s="41">
        <f t="shared" ca="1" si="22"/>
        <v>1448.6432460242756</v>
      </c>
      <c r="M191" s="42"/>
      <c r="N191" s="43"/>
      <c r="O191" s="41">
        <f t="shared" ca="1" si="23"/>
        <v>138856.83662846612</v>
      </c>
      <c r="P191" s="42"/>
      <c r="Q191" s="43"/>
      <c r="R191" s="27">
        <f ca="1">IF(ValuesEntered,IF(R190&lt;1,0,NPER($E$5/12,-$J$3,O191)),"")</f>
        <v>186.17261717381962</v>
      </c>
    </row>
    <row r="192" spans="2:18" ht="17.25" customHeight="1" x14ac:dyDescent="0.2">
      <c r="B192" s="23">
        <f>ROWS($B$19:B192)</f>
        <v>174</v>
      </c>
      <c r="C192" s="24">
        <f t="shared" ca="1" si="16"/>
        <v>47232</v>
      </c>
      <c r="D192" s="25">
        <f t="shared" ca="1" si="17"/>
        <v>138856.83662846612</v>
      </c>
      <c r="E192" s="26">
        <f t="shared" ca="1" si="18"/>
        <v>578.57015261860886</v>
      </c>
      <c r="F192" s="41">
        <f t="shared" ca="1" si="19"/>
        <v>495.0730934056669</v>
      </c>
      <c r="G192" s="42"/>
      <c r="H192" s="43"/>
      <c r="I192" s="25"/>
      <c r="J192" s="26">
        <f t="shared" ca="1" si="20"/>
        <v>375</v>
      </c>
      <c r="K192" s="25">
        <f t="shared" ca="1" si="21"/>
        <v>0</v>
      </c>
      <c r="L192" s="41">
        <f t="shared" ca="1" si="22"/>
        <v>1448.6432460242759</v>
      </c>
      <c r="M192" s="42"/>
      <c r="N192" s="43"/>
      <c r="O192" s="41">
        <f t="shared" ca="1" si="23"/>
        <v>138361.76353506045</v>
      </c>
      <c r="P192" s="42"/>
      <c r="Q192" s="43"/>
      <c r="R192" s="27">
        <f ca="1">IF(ValuesEntered,IF(R191&lt;1,0,NPER($E$5/12,-$J$3,O192)),"")</f>
        <v>185.17261717381959</v>
      </c>
    </row>
    <row r="193" spans="2:18" ht="17.25" customHeight="1" x14ac:dyDescent="0.2">
      <c r="B193" s="23">
        <f>ROWS($B$19:B193)</f>
        <v>175</v>
      </c>
      <c r="C193" s="24">
        <f t="shared" ca="1" si="16"/>
        <v>47262</v>
      </c>
      <c r="D193" s="25">
        <f t="shared" ca="1" si="17"/>
        <v>138361.76353506045</v>
      </c>
      <c r="E193" s="26">
        <f t="shared" ca="1" si="18"/>
        <v>576.50734806275193</v>
      </c>
      <c r="F193" s="41">
        <f t="shared" ca="1" si="19"/>
        <v>497.13589796152399</v>
      </c>
      <c r="G193" s="42"/>
      <c r="H193" s="43"/>
      <c r="I193" s="25"/>
      <c r="J193" s="26">
        <f t="shared" ca="1" si="20"/>
        <v>375</v>
      </c>
      <c r="K193" s="25">
        <f t="shared" ca="1" si="21"/>
        <v>0</v>
      </c>
      <c r="L193" s="41">
        <f t="shared" ca="1" si="22"/>
        <v>1448.6432460242759</v>
      </c>
      <c r="M193" s="42"/>
      <c r="N193" s="43"/>
      <c r="O193" s="41">
        <f t="shared" ca="1" si="23"/>
        <v>137864.62763709892</v>
      </c>
      <c r="P193" s="42"/>
      <c r="Q193" s="43"/>
      <c r="R193" s="27">
        <f ca="1">IF(ValuesEntered,IF(R192&lt;1,0,NPER($E$5/12,-$J$3,O193)),"")</f>
        <v>184.17261717381956</v>
      </c>
    </row>
    <row r="194" spans="2:18" ht="17.25" customHeight="1" x14ac:dyDescent="0.2">
      <c r="B194" s="23">
        <f>ROWS($B$19:B194)</f>
        <v>176</v>
      </c>
      <c r="C194" s="24">
        <f t="shared" ca="1" si="16"/>
        <v>47293</v>
      </c>
      <c r="D194" s="25">
        <f t="shared" ca="1" si="17"/>
        <v>137864.62763709892</v>
      </c>
      <c r="E194" s="26">
        <f t="shared" ca="1" si="18"/>
        <v>574.43594848791213</v>
      </c>
      <c r="F194" s="41">
        <f t="shared" ca="1" si="19"/>
        <v>499.20729753636357</v>
      </c>
      <c r="G194" s="42"/>
      <c r="H194" s="43"/>
      <c r="I194" s="25"/>
      <c r="J194" s="26">
        <f t="shared" ca="1" si="20"/>
        <v>375</v>
      </c>
      <c r="K194" s="25">
        <f t="shared" ca="1" si="21"/>
        <v>0</v>
      </c>
      <c r="L194" s="41">
        <f t="shared" ca="1" si="22"/>
        <v>1448.6432460242756</v>
      </c>
      <c r="M194" s="42"/>
      <c r="N194" s="43"/>
      <c r="O194" s="41">
        <f t="shared" ca="1" si="23"/>
        <v>137365.42033956255</v>
      </c>
      <c r="P194" s="42"/>
      <c r="Q194" s="43"/>
      <c r="R194" s="27">
        <f ca="1">IF(ValuesEntered,IF(R193&lt;1,0,NPER($E$5/12,-$J$3,O194)),"")</f>
        <v>183.17261717381956</v>
      </c>
    </row>
    <row r="195" spans="2:18" ht="17.25" customHeight="1" x14ac:dyDescent="0.2">
      <c r="B195" s="23">
        <f>ROWS($B$19:B195)</f>
        <v>177</v>
      </c>
      <c r="C195" s="24">
        <f t="shared" ca="1" si="16"/>
        <v>47323</v>
      </c>
      <c r="D195" s="25">
        <f t="shared" ca="1" si="17"/>
        <v>137365.42033956255</v>
      </c>
      <c r="E195" s="26">
        <f t="shared" ca="1" si="18"/>
        <v>572.35591808151059</v>
      </c>
      <c r="F195" s="41">
        <f t="shared" ca="1" si="19"/>
        <v>501.28732794276505</v>
      </c>
      <c r="G195" s="42"/>
      <c r="H195" s="43"/>
      <c r="I195" s="25"/>
      <c r="J195" s="26">
        <f t="shared" ca="1" si="20"/>
        <v>375</v>
      </c>
      <c r="K195" s="25">
        <f t="shared" ca="1" si="21"/>
        <v>0</v>
      </c>
      <c r="L195" s="41">
        <f t="shared" ca="1" si="22"/>
        <v>1448.6432460242756</v>
      </c>
      <c r="M195" s="42"/>
      <c r="N195" s="43"/>
      <c r="O195" s="41">
        <f t="shared" ca="1" si="23"/>
        <v>136864.13301161979</v>
      </c>
      <c r="P195" s="42"/>
      <c r="Q195" s="43"/>
      <c r="R195" s="27">
        <f ca="1">IF(ValuesEntered,IF(R194&lt;1,0,NPER($E$5/12,-$J$3,O195)),"")</f>
        <v>182.17261717381956</v>
      </c>
    </row>
    <row r="196" spans="2:18" ht="17.25" customHeight="1" x14ac:dyDescent="0.2">
      <c r="B196" s="23">
        <f>ROWS($B$19:B196)</f>
        <v>178</v>
      </c>
      <c r="C196" s="24">
        <f t="shared" ca="1" si="16"/>
        <v>47354</v>
      </c>
      <c r="D196" s="25">
        <f t="shared" ca="1" si="17"/>
        <v>136864.13301161979</v>
      </c>
      <c r="E196" s="26">
        <f t="shared" ca="1" si="18"/>
        <v>570.26722088174915</v>
      </c>
      <c r="F196" s="41">
        <f t="shared" ca="1" si="19"/>
        <v>503.37602514252677</v>
      </c>
      <c r="G196" s="42"/>
      <c r="H196" s="43"/>
      <c r="I196" s="25"/>
      <c r="J196" s="26">
        <f t="shared" ca="1" si="20"/>
        <v>375</v>
      </c>
      <c r="K196" s="25">
        <f t="shared" ca="1" si="21"/>
        <v>0</v>
      </c>
      <c r="L196" s="41">
        <f t="shared" ca="1" si="22"/>
        <v>1448.6432460242759</v>
      </c>
      <c r="M196" s="42"/>
      <c r="N196" s="43"/>
      <c r="O196" s="41">
        <f t="shared" ca="1" si="23"/>
        <v>136360.75698647727</v>
      </c>
      <c r="P196" s="42"/>
      <c r="Q196" s="43"/>
      <c r="R196" s="27">
        <f ca="1">IF(ValuesEntered,IF(R195&lt;1,0,NPER($E$5/12,-$J$3,O196)),"")</f>
        <v>181.17261717381956</v>
      </c>
    </row>
    <row r="197" spans="2:18" ht="17.25" customHeight="1" x14ac:dyDescent="0.2">
      <c r="B197" s="23">
        <f>ROWS($B$19:B197)</f>
        <v>179</v>
      </c>
      <c r="C197" s="24">
        <f t="shared" ca="1" si="16"/>
        <v>47385</v>
      </c>
      <c r="D197" s="25">
        <f t="shared" ca="1" si="17"/>
        <v>136360.75698647727</v>
      </c>
      <c r="E197" s="26">
        <f t="shared" ca="1" si="18"/>
        <v>568.16982077698856</v>
      </c>
      <c r="F197" s="41">
        <f t="shared" ca="1" si="19"/>
        <v>505.4734252472872</v>
      </c>
      <c r="G197" s="42"/>
      <c r="H197" s="43"/>
      <c r="I197" s="25"/>
      <c r="J197" s="26">
        <f t="shared" ca="1" si="20"/>
        <v>375</v>
      </c>
      <c r="K197" s="25">
        <f t="shared" ca="1" si="21"/>
        <v>0</v>
      </c>
      <c r="L197" s="41">
        <f t="shared" ca="1" si="22"/>
        <v>1448.6432460242759</v>
      </c>
      <c r="M197" s="42"/>
      <c r="N197" s="43"/>
      <c r="O197" s="41">
        <f t="shared" ca="1" si="23"/>
        <v>135855.28356122997</v>
      </c>
      <c r="P197" s="42"/>
      <c r="Q197" s="43"/>
      <c r="R197" s="27">
        <f ca="1">IF(ValuesEntered,IF(R196&lt;1,0,NPER($E$5/12,-$J$3,O197)),"")</f>
        <v>180.17261717381956</v>
      </c>
    </row>
    <row r="198" spans="2:18" ht="17.25" customHeight="1" x14ac:dyDescent="0.2">
      <c r="B198" s="23">
        <f>ROWS($B$19:B198)</f>
        <v>180</v>
      </c>
      <c r="C198" s="24">
        <f t="shared" ca="1" si="16"/>
        <v>47415</v>
      </c>
      <c r="D198" s="25">
        <f t="shared" ca="1" si="17"/>
        <v>135855.28356122997</v>
      </c>
      <c r="E198" s="26">
        <f t="shared" ca="1" si="18"/>
        <v>566.0636815051248</v>
      </c>
      <c r="F198" s="41">
        <f t="shared" ca="1" si="19"/>
        <v>507.57956451915084</v>
      </c>
      <c r="G198" s="42"/>
      <c r="H198" s="43"/>
      <c r="I198" s="25"/>
      <c r="J198" s="26">
        <f t="shared" ca="1" si="20"/>
        <v>375</v>
      </c>
      <c r="K198" s="25">
        <f t="shared" ca="1" si="21"/>
        <v>0</v>
      </c>
      <c r="L198" s="41">
        <f t="shared" ca="1" si="22"/>
        <v>1448.6432460242756</v>
      </c>
      <c r="M198" s="42"/>
      <c r="N198" s="43"/>
      <c r="O198" s="41">
        <f t="shared" ca="1" si="23"/>
        <v>135347.70399671083</v>
      </c>
      <c r="P198" s="42"/>
      <c r="Q198" s="43"/>
      <c r="R198" s="27">
        <f ca="1">IF(ValuesEntered,IF(R197&lt;1,0,NPER($E$5/12,-$J$3,O198)),"")</f>
        <v>179.17261717381962</v>
      </c>
    </row>
    <row r="199" spans="2:18" ht="17.25" customHeight="1" x14ac:dyDescent="0.2">
      <c r="B199" s="23">
        <f>ROWS($B$19:B199)</f>
        <v>181</v>
      </c>
      <c r="C199" s="24">
        <f t="shared" ca="1" si="16"/>
        <v>47446</v>
      </c>
      <c r="D199" s="25">
        <f t="shared" ca="1" si="17"/>
        <v>135347.70399671083</v>
      </c>
      <c r="E199" s="26">
        <f t="shared" ca="1" si="18"/>
        <v>563.94876665296181</v>
      </c>
      <c r="F199" s="41">
        <f t="shared" ca="1" si="19"/>
        <v>509.69447937131395</v>
      </c>
      <c r="G199" s="42"/>
      <c r="H199" s="43"/>
      <c r="I199" s="25"/>
      <c r="J199" s="26">
        <f t="shared" ca="1" si="20"/>
        <v>375</v>
      </c>
      <c r="K199" s="25">
        <f t="shared" ca="1" si="21"/>
        <v>0</v>
      </c>
      <c r="L199" s="41">
        <f t="shared" ca="1" si="22"/>
        <v>1448.6432460242759</v>
      </c>
      <c r="M199" s="42"/>
      <c r="N199" s="43"/>
      <c r="O199" s="41">
        <f t="shared" ca="1" si="23"/>
        <v>134838.00951733952</v>
      </c>
      <c r="P199" s="42"/>
      <c r="Q199" s="43"/>
      <c r="R199" s="27">
        <f ca="1">IF(ValuesEntered,IF(R198&lt;1,0,NPER($E$5/12,-$J$3,O199)),"")</f>
        <v>178.17261717381962</v>
      </c>
    </row>
    <row r="200" spans="2:18" ht="17.25" customHeight="1" x14ac:dyDescent="0.2">
      <c r="B200" s="23">
        <f>ROWS($B$19:B200)</f>
        <v>182</v>
      </c>
      <c r="C200" s="24">
        <f t="shared" ca="1" si="16"/>
        <v>47476</v>
      </c>
      <c r="D200" s="25">
        <f t="shared" ca="1" si="17"/>
        <v>134838.00951733952</v>
      </c>
      <c r="E200" s="26">
        <f t="shared" ca="1" si="18"/>
        <v>561.82503965558135</v>
      </c>
      <c r="F200" s="41">
        <f t="shared" ca="1" si="19"/>
        <v>511.81820636869429</v>
      </c>
      <c r="G200" s="42"/>
      <c r="H200" s="43"/>
      <c r="I200" s="25"/>
      <c r="J200" s="26">
        <f t="shared" ca="1" si="20"/>
        <v>375</v>
      </c>
      <c r="K200" s="25">
        <f t="shared" ca="1" si="21"/>
        <v>0</v>
      </c>
      <c r="L200" s="41">
        <f t="shared" ca="1" si="22"/>
        <v>1448.6432460242756</v>
      </c>
      <c r="M200" s="42"/>
      <c r="N200" s="43"/>
      <c r="O200" s="41">
        <f t="shared" ca="1" si="23"/>
        <v>134326.19131097084</v>
      </c>
      <c r="P200" s="42"/>
      <c r="Q200" s="43"/>
      <c r="R200" s="27">
        <f ca="1">IF(ValuesEntered,IF(R199&lt;1,0,NPER($E$5/12,-$J$3,O200)),"")</f>
        <v>177.17261717381959</v>
      </c>
    </row>
    <row r="201" spans="2:18" ht="17.25" customHeight="1" x14ac:dyDescent="0.2">
      <c r="B201" s="23">
        <f>ROWS($B$19:B201)</f>
        <v>183</v>
      </c>
      <c r="C201" s="24">
        <f t="shared" ca="1" si="16"/>
        <v>47507</v>
      </c>
      <c r="D201" s="25">
        <f t="shared" ca="1" si="17"/>
        <v>134326.19131097084</v>
      </c>
      <c r="E201" s="26">
        <f t="shared" ca="1" si="18"/>
        <v>559.69246379571177</v>
      </c>
      <c r="F201" s="41">
        <f t="shared" ca="1" si="19"/>
        <v>513.95078222856409</v>
      </c>
      <c r="G201" s="42"/>
      <c r="H201" s="43"/>
      <c r="I201" s="25"/>
      <c r="J201" s="26">
        <f t="shared" ca="1" si="20"/>
        <v>375</v>
      </c>
      <c r="K201" s="25">
        <f t="shared" ca="1" si="21"/>
        <v>0</v>
      </c>
      <c r="L201" s="41">
        <f t="shared" ca="1" si="22"/>
        <v>1448.6432460242759</v>
      </c>
      <c r="M201" s="42"/>
      <c r="N201" s="43"/>
      <c r="O201" s="41">
        <f t="shared" ca="1" si="23"/>
        <v>133812.24052874229</v>
      </c>
      <c r="P201" s="42"/>
      <c r="Q201" s="43"/>
      <c r="R201" s="27">
        <f ca="1">IF(ValuesEntered,IF(R200&lt;1,0,NPER($E$5/12,-$J$3,O201)),"")</f>
        <v>176.17261717381965</v>
      </c>
    </row>
    <row r="202" spans="2:18" ht="17.25" customHeight="1" x14ac:dyDescent="0.2">
      <c r="B202" s="23">
        <f>ROWS($B$19:B202)</f>
        <v>184</v>
      </c>
      <c r="C202" s="24">
        <f t="shared" ca="1" si="16"/>
        <v>47538</v>
      </c>
      <c r="D202" s="25">
        <f t="shared" ca="1" si="17"/>
        <v>133812.24052874229</v>
      </c>
      <c r="E202" s="26">
        <f t="shared" ca="1" si="18"/>
        <v>557.55100220309282</v>
      </c>
      <c r="F202" s="41">
        <f t="shared" ca="1" si="19"/>
        <v>516.09224382118293</v>
      </c>
      <c r="G202" s="42"/>
      <c r="H202" s="43"/>
      <c r="I202" s="25"/>
      <c r="J202" s="26">
        <f t="shared" ca="1" si="20"/>
        <v>375</v>
      </c>
      <c r="K202" s="25">
        <f t="shared" ca="1" si="21"/>
        <v>0</v>
      </c>
      <c r="L202" s="41">
        <f t="shared" ca="1" si="22"/>
        <v>1448.6432460242759</v>
      </c>
      <c r="M202" s="42"/>
      <c r="N202" s="43"/>
      <c r="O202" s="41">
        <f t="shared" ca="1" si="23"/>
        <v>133296.1482849211</v>
      </c>
      <c r="P202" s="42"/>
      <c r="Q202" s="43"/>
      <c r="R202" s="27">
        <f ca="1">IF(ValuesEntered,IF(R201&lt;1,0,NPER($E$5/12,-$J$3,O202)),"")</f>
        <v>175.17261717381967</v>
      </c>
    </row>
    <row r="203" spans="2:18" ht="17.25" customHeight="1" x14ac:dyDescent="0.2">
      <c r="B203" s="23">
        <f>ROWS($B$19:B203)</f>
        <v>185</v>
      </c>
      <c r="C203" s="24">
        <f t="shared" ca="1" si="16"/>
        <v>47566</v>
      </c>
      <c r="D203" s="25">
        <f t="shared" ca="1" si="17"/>
        <v>133296.1482849211</v>
      </c>
      <c r="E203" s="26">
        <f t="shared" ca="1" si="18"/>
        <v>555.40061785383796</v>
      </c>
      <c r="F203" s="41">
        <f t="shared" ca="1" si="19"/>
        <v>518.24262817043768</v>
      </c>
      <c r="G203" s="42"/>
      <c r="H203" s="43"/>
      <c r="I203" s="25"/>
      <c r="J203" s="26">
        <f t="shared" ca="1" si="20"/>
        <v>375</v>
      </c>
      <c r="K203" s="25">
        <f t="shared" ca="1" si="21"/>
        <v>0</v>
      </c>
      <c r="L203" s="41">
        <f t="shared" ca="1" si="22"/>
        <v>1448.6432460242756</v>
      </c>
      <c r="M203" s="42"/>
      <c r="N203" s="43"/>
      <c r="O203" s="41">
        <f t="shared" ca="1" si="23"/>
        <v>132777.90565675066</v>
      </c>
      <c r="P203" s="42"/>
      <c r="Q203" s="43"/>
      <c r="R203" s="27">
        <f ca="1">IF(ValuesEntered,IF(R202&lt;1,0,NPER($E$5/12,-$J$3,O203)),"")</f>
        <v>174.17261717381965</v>
      </c>
    </row>
    <row r="204" spans="2:18" ht="17.25" customHeight="1" x14ac:dyDescent="0.2">
      <c r="B204" s="23">
        <f>ROWS($B$19:B204)</f>
        <v>186</v>
      </c>
      <c r="C204" s="24">
        <f t="shared" ca="1" si="16"/>
        <v>47597</v>
      </c>
      <c r="D204" s="25">
        <f t="shared" ca="1" si="17"/>
        <v>132777.90565675066</v>
      </c>
      <c r="E204" s="26">
        <f t="shared" ca="1" si="18"/>
        <v>553.24127356979443</v>
      </c>
      <c r="F204" s="41">
        <f t="shared" ca="1" si="19"/>
        <v>520.40197245448132</v>
      </c>
      <c r="G204" s="42"/>
      <c r="H204" s="43"/>
      <c r="I204" s="25"/>
      <c r="J204" s="26">
        <f t="shared" ca="1" si="20"/>
        <v>375</v>
      </c>
      <c r="K204" s="25">
        <f t="shared" ca="1" si="21"/>
        <v>0</v>
      </c>
      <c r="L204" s="41">
        <f t="shared" ca="1" si="22"/>
        <v>1448.6432460242759</v>
      </c>
      <c r="M204" s="42"/>
      <c r="N204" s="43"/>
      <c r="O204" s="41">
        <f t="shared" ca="1" si="23"/>
        <v>132257.50368429619</v>
      </c>
      <c r="P204" s="42"/>
      <c r="Q204" s="43"/>
      <c r="R204" s="27">
        <f ca="1">IF(ValuesEntered,IF(R203&lt;1,0,NPER($E$5/12,-$J$3,O204)),"")</f>
        <v>173.17261717381962</v>
      </c>
    </row>
    <row r="205" spans="2:18" ht="17.25" customHeight="1" x14ac:dyDescent="0.2">
      <c r="B205" s="23">
        <f>ROWS($B$19:B205)</f>
        <v>187</v>
      </c>
      <c r="C205" s="24">
        <f t="shared" ca="1" si="16"/>
        <v>47627</v>
      </c>
      <c r="D205" s="25">
        <f t="shared" ca="1" si="17"/>
        <v>132257.50368429619</v>
      </c>
      <c r="E205" s="26">
        <f t="shared" ca="1" si="18"/>
        <v>551.07293201790071</v>
      </c>
      <c r="F205" s="41">
        <f t="shared" ca="1" si="19"/>
        <v>522.57031400637504</v>
      </c>
      <c r="G205" s="42"/>
      <c r="H205" s="43"/>
      <c r="I205" s="25"/>
      <c r="J205" s="26">
        <f t="shared" ca="1" si="20"/>
        <v>375</v>
      </c>
      <c r="K205" s="25">
        <f t="shared" ca="1" si="21"/>
        <v>0</v>
      </c>
      <c r="L205" s="41">
        <f t="shared" ca="1" si="22"/>
        <v>1448.6432460242759</v>
      </c>
      <c r="M205" s="42"/>
      <c r="N205" s="43"/>
      <c r="O205" s="41">
        <f t="shared" ca="1" si="23"/>
        <v>131734.9333702898</v>
      </c>
      <c r="P205" s="42"/>
      <c r="Q205" s="43"/>
      <c r="R205" s="27">
        <f ca="1">IF(ValuesEntered,IF(R204&lt;1,0,NPER($E$5/12,-$J$3,O205)),"")</f>
        <v>172.17261717381965</v>
      </c>
    </row>
    <row r="206" spans="2:18" ht="17.25" customHeight="1" x14ac:dyDescent="0.2">
      <c r="B206" s="23">
        <f>ROWS($B$19:B206)</f>
        <v>188</v>
      </c>
      <c r="C206" s="24">
        <f t="shared" ca="1" si="16"/>
        <v>47658</v>
      </c>
      <c r="D206" s="25">
        <f t="shared" ca="1" si="17"/>
        <v>131734.9333702898</v>
      </c>
      <c r="E206" s="26">
        <f t="shared" ca="1" si="18"/>
        <v>548.89555570954087</v>
      </c>
      <c r="F206" s="41">
        <f t="shared" ca="1" si="19"/>
        <v>524.74769031473477</v>
      </c>
      <c r="G206" s="42"/>
      <c r="H206" s="43"/>
      <c r="I206" s="25"/>
      <c r="J206" s="26">
        <f t="shared" ca="1" si="20"/>
        <v>375</v>
      </c>
      <c r="K206" s="25">
        <f t="shared" ca="1" si="21"/>
        <v>0</v>
      </c>
      <c r="L206" s="41">
        <f t="shared" ca="1" si="22"/>
        <v>1448.6432460242756</v>
      </c>
      <c r="M206" s="42"/>
      <c r="N206" s="43"/>
      <c r="O206" s="41">
        <f t="shared" ca="1" si="23"/>
        <v>131210.18567997505</v>
      </c>
      <c r="P206" s="42"/>
      <c r="Q206" s="43"/>
      <c r="R206" s="27">
        <f ca="1">IF(ValuesEntered,IF(R205&lt;1,0,NPER($E$5/12,-$J$3,O206)),"")</f>
        <v>171.17261717381956</v>
      </c>
    </row>
    <row r="207" spans="2:18" ht="17.25" customHeight="1" x14ac:dyDescent="0.2">
      <c r="B207" s="23">
        <f>ROWS($B$19:B207)</f>
        <v>189</v>
      </c>
      <c r="C207" s="24">
        <f t="shared" ca="1" si="16"/>
        <v>47688</v>
      </c>
      <c r="D207" s="25">
        <f t="shared" ca="1" si="17"/>
        <v>131210.18567997505</v>
      </c>
      <c r="E207" s="26">
        <f t="shared" ca="1" si="18"/>
        <v>546.70910699989599</v>
      </c>
      <c r="F207" s="41">
        <f t="shared" ca="1" si="19"/>
        <v>526.93413902437976</v>
      </c>
      <c r="G207" s="42"/>
      <c r="H207" s="43"/>
      <c r="I207" s="25"/>
      <c r="J207" s="26">
        <f t="shared" ca="1" si="20"/>
        <v>375</v>
      </c>
      <c r="K207" s="25">
        <f t="shared" ca="1" si="21"/>
        <v>0</v>
      </c>
      <c r="L207" s="41">
        <f t="shared" ca="1" si="22"/>
        <v>1448.6432460242759</v>
      </c>
      <c r="M207" s="42"/>
      <c r="N207" s="43"/>
      <c r="O207" s="41">
        <f t="shared" ca="1" si="23"/>
        <v>130683.25154095067</v>
      </c>
      <c r="P207" s="42"/>
      <c r="Q207" s="43"/>
      <c r="R207" s="27">
        <f ca="1">IF(ValuesEntered,IF(R206&lt;1,0,NPER($E$5/12,-$J$3,O207)),"")</f>
        <v>170.17261717381962</v>
      </c>
    </row>
    <row r="208" spans="2:18" ht="17.25" customHeight="1" x14ac:dyDescent="0.2">
      <c r="B208" s="23">
        <f>ROWS($B$19:B208)</f>
        <v>190</v>
      </c>
      <c r="C208" s="24">
        <f t="shared" ca="1" si="16"/>
        <v>47719</v>
      </c>
      <c r="D208" s="25">
        <f t="shared" ca="1" si="17"/>
        <v>130683.25154095067</v>
      </c>
      <c r="E208" s="26">
        <f t="shared" ca="1" si="18"/>
        <v>544.51354808729445</v>
      </c>
      <c r="F208" s="41">
        <f t="shared" ca="1" si="19"/>
        <v>529.12969793698119</v>
      </c>
      <c r="G208" s="42"/>
      <c r="H208" s="43"/>
      <c r="I208" s="25"/>
      <c r="J208" s="26">
        <f t="shared" ca="1" si="20"/>
        <v>375</v>
      </c>
      <c r="K208" s="25">
        <f t="shared" ca="1" si="21"/>
        <v>0</v>
      </c>
      <c r="L208" s="41">
        <f t="shared" ca="1" si="22"/>
        <v>1448.6432460242756</v>
      </c>
      <c r="M208" s="42"/>
      <c r="N208" s="43"/>
      <c r="O208" s="41">
        <f t="shared" ca="1" si="23"/>
        <v>130154.12184301369</v>
      </c>
      <c r="P208" s="42"/>
      <c r="Q208" s="43"/>
      <c r="R208" s="27">
        <f ca="1">IF(ValuesEntered,IF(R207&lt;1,0,NPER($E$5/12,-$J$3,O208)),"")</f>
        <v>169.17261717381962</v>
      </c>
    </row>
    <row r="209" spans="2:18" ht="17.25" customHeight="1" x14ac:dyDescent="0.2">
      <c r="B209" s="23">
        <f>ROWS($B$19:B209)</f>
        <v>191</v>
      </c>
      <c r="C209" s="24">
        <f t="shared" ca="1" si="16"/>
        <v>47750</v>
      </c>
      <c r="D209" s="25">
        <f t="shared" ca="1" si="17"/>
        <v>130154.12184301369</v>
      </c>
      <c r="E209" s="26">
        <f t="shared" ca="1" si="18"/>
        <v>542.30884101255708</v>
      </c>
      <c r="F209" s="41">
        <f t="shared" ca="1" si="19"/>
        <v>531.33440501171867</v>
      </c>
      <c r="G209" s="42"/>
      <c r="H209" s="43"/>
      <c r="I209" s="25"/>
      <c r="J209" s="26">
        <f t="shared" ca="1" si="20"/>
        <v>375</v>
      </c>
      <c r="K209" s="25">
        <f t="shared" ca="1" si="21"/>
        <v>0</v>
      </c>
      <c r="L209" s="41">
        <f t="shared" ca="1" si="22"/>
        <v>1448.6432460242759</v>
      </c>
      <c r="M209" s="42"/>
      <c r="N209" s="43"/>
      <c r="O209" s="41">
        <f t="shared" ca="1" si="23"/>
        <v>129622.78743800198</v>
      </c>
      <c r="P209" s="42"/>
      <c r="Q209" s="43"/>
      <c r="R209" s="27">
        <f ca="1">IF(ValuesEntered,IF(R208&lt;1,0,NPER($E$5/12,-$J$3,O209)),"")</f>
        <v>168.17261717381959</v>
      </c>
    </row>
    <row r="210" spans="2:18" ht="17.25" customHeight="1" x14ac:dyDescent="0.2">
      <c r="B210" s="23">
        <f>ROWS($B$19:B210)</f>
        <v>192</v>
      </c>
      <c r="C210" s="24">
        <f t="shared" ca="1" si="16"/>
        <v>47780</v>
      </c>
      <c r="D210" s="25">
        <f t="shared" ca="1" si="17"/>
        <v>129622.78743800198</v>
      </c>
      <c r="E210" s="26">
        <f t="shared" ca="1" si="18"/>
        <v>540.09494765834154</v>
      </c>
      <c r="F210" s="41">
        <f t="shared" ca="1" si="19"/>
        <v>533.54829836593422</v>
      </c>
      <c r="G210" s="42"/>
      <c r="H210" s="43"/>
      <c r="I210" s="25"/>
      <c r="J210" s="26">
        <f t="shared" ca="1" si="20"/>
        <v>375</v>
      </c>
      <c r="K210" s="25">
        <f t="shared" ca="1" si="21"/>
        <v>0</v>
      </c>
      <c r="L210" s="41">
        <f t="shared" ca="1" si="22"/>
        <v>1448.6432460242759</v>
      </c>
      <c r="M210" s="42"/>
      <c r="N210" s="43"/>
      <c r="O210" s="41">
        <f t="shared" ca="1" si="23"/>
        <v>129089.23913963605</v>
      </c>
      <c r="P210" s="42"/>
      <c r="Q210" s="43"/>
      <c r="R210" s="27">
        <f ca="1">IF(ValuesEntered,IF(R209&lt;1,0,NPER($E$5/12,-$J$3,O210)),"")</f>
        <v>167.17261717381962</v>
      </c>
    </row>
    <row r="211" spans="2:18" ht="17.25" customHeight="1" x14ac:dyDescent="0.2">
      <c r="B211" s="23">
        <f>ROWS($B$19:B211)</f>
        <v>193</v>
      </c>
      <c r="C211" s="24">
        <f t="shared" ca="1" si="16"/>
        <v>47811</v>
      </c>
      <c r="D211" s="25">
        <f t="shared" ca="1" si="17"/>
        <v>129089.23913963605</v>
      </c>
      <c r="E211" s="26">
        <f t="shared" ca="1" si="18"/>
        <v>537.87182974848349</v>
      </c>
      <c r="F211" s="41">
        <f t="shared" ca="1" si="19"/>
        <v>535.77141627579226</v>
      </c>
      <c r="G211" s="42"/>
      <c r="H211" s="43"/>
      <c r="I211" s="25"/>
      <c r="J211" s="26">
        <f t="shared" ca="1" si="20"/>
        <v>375</v>
      </c>
      <c r="K211" s="25">
        <f t="shared" ca="1" si="21"/>
        <v>0</v>
      </c>
      <c r="L211" s="41">
        <f t="shared" ca="1" si="22"/>
        <v>1448.6432460242759</v>
      </c>
      <c r="M211" s="42"/>
      <c r="N211" s="43"/>
      <c r="O211" s="41">
        <f t="shared" ca="1" si="23"/>
        <v>128553.46772336026</v>
      </c>
      <c r="P211" s="42"/>
      <c r="Q211" s="43"/>
      <c r="R211" s="27">
        <f ca="1">IF(ValuesEntered,IF(R210&lt;1,0,NPER($E$5/12,-$J$3,O211)),"")</f>
        <v>166.17261717381965</v>
      </c>
    </row>
    <row r="212" spans="2:18" ht="17.25" customHeight="1" x14ac:dyDescent="0.2">
      <c r="B212" s="23">
        <f>ROWS($B$19:B212)</f>
        <v>194</v>
      </c>
      <c r="C212" s="24">
        <f t="shared" ref="C212:C275" ca="1" si="24">IF(O211&gt;0,EDATE(C211,1),"")</f>
        <v>47841</v>
      </c>
      <c r="D212" s="25">
        <f t="shared" ref="D212:D275" ca="1" si="25">IF(C212="",0,O211)</f>
        <v>128553.46772336026</v>
      </c>
      <c r="E212" s="26">
        <f t="shared" ref="E212:E275" ca="1" si="26">IFERROR(-IPMT($E$5/12,1,R211,D212),0)</f>
        <v>535.63944884733439</v>
      </c>
      <c r="F212" s="41">
        <f t="shared" ref="F212:F275" ca="1" si="27">IFERROR(-PPMT($E$5/12,1,R211,D212),0)</f>
        <v>538.00379717694102</v>
      </c>
      <c r="G212" s="42"/>
      <c r="H212" s="43"/>
      <c r="I212" s="25"/>
      <c r="J212" s="26">
        <f t="shared" ref="J212:J275" ca="1" si="28">IF(C212="",0,$R$7)</f>
        <v>375</v>
      </c>
      <c r="K212" s="25">
        <f t="shared" ref="K212:K275" ca="1" si="29">IF(C212="",0,IF(D212&lt;0.8*$E$3,0,$P$11))</f>
        <v>0</v>
      </c>
      <c r="L212" s="41">
        <f t="shared" ref="L212:L275" ca="1" si="30">IF(C212="",0,E212+F212+I212+J212+K212)</f>
        <v>1448.6432460242754</v>
      </c>
      <c r="M212" s="42"/>
      <c r="N212" s="43"/>
      <c r="O212" s="41">
        <f t="shared" ref="O212:O275" ca="1" si="31">IF(C212="",0,D212-F212-I212)</f>
        <v>128015.46392618332</v>
      </c>
      <c r="P212" s="42"/>
      <c r="Q212" s="43"/>
      <c r="R212" s="27">
        <f ca="1">IF(ValuesEntered,IF(R211&lt;1,0,NPER($E$5/12,-$J$3,O212)),"")</f>
        <v>165.17261717381967</v>
      </c>
    </row>
    <row r="213" spans="2:18" ht="17.25" customHeight="1" x14ac:dyDescent="0.2">
      <c r="B213" s="23">
        <f>ROWS($B$19:B213)</f>
        <v>195</v>
      </c>
      <c r="C213" s="24">
        <f t="shared" ca="1" si="24"/>
        <v>47872</v>
      </c>
      <c r="D213" s="25">
        <f t="shared" ca="1" si="25"/>
        <v>128015.46392618332</v>
      </c>
      <c r="E213" s="26">
        <f t="shared" ca="1" si="26"/>
        <v>533.3977663590972</v>
      </c>
      <c r="F213" s="41">
        <f t="shared" ca="1" si="27"/>
        <v>540.24547966517844</v>
      </c>
      <c r="G213" s="42"/>
      <c r="H213" s="43"/>
      <c r="I213" s="25"/>
      <c r="J213" s="26">
        <f t="shared" ca="1" si="28"/>
        <v>375</v>
      </c>
      <c r="K213" s="25">
        <f t="shared" ca="1" si="29"/>
        <v>0</v>
      </c>
      <c r="L213" s="41">
        <f t="shared" ca="1" si="30"/>
        <v>1448.6432460242756</v>
      </c>
      <c r="M213" s="42"/>
      <c r="N213" s="43"/>
      <c r="O213" s="41">
        <f t="shared" ca="1" si="31"/>
        <v>127475.21844651815</v>
      </c>
      <c r="P213" s="42"/>
      <c r="Q213" s="43"/>
      <c r="R213" s="27">
        <f ca="1">IF(ValuesEntered,IF(R212&lt;1,0,NPER($E$5/12,-$J$3,O213)),"")</f>
        <v>164.17261717381965</v>
      </c>
    </row>
    <row r="214" spans="2:18" ht="17.25" customHeight="1" x14ac:dyDescent="0.2">
      <c r="B214" s="23">
        <f>ROWS($B$19:B214)</f>
        <v>196</v>
      </c>
      <c r="C214" s="24">
        <f t="shared" ca="1" si="24"/>
        <v>47903</v>
      </c>
      <c r="D214" s="25">
        <f t="shared" ca="1" si="25"/>
        <v>127475.21844651815</v>
      </c>
      <c r="E214" s="26">
        <f t="shared" ca="1" si="26"/>
        <v>531.14674352715895</v>
      </c>
      <c r="F214" s="41">
        <f t="shared" ca="1" si="27"/>
        <v>542.49650249711692</v>
      </c>
      <c r="G214" s="42"/>
      <c r="H214" s="43"/>
      <c r="I214" s="25"/>
      <c r="J214" s="26">
        <f t="shared" ca="1" si="28"/>
        <v>375</v>
      </c>
      <c r="K214" s="25">
        <f t="shared" ca="1" si="29"/>
        <v>0</v>
      </c>
      <c r="L214" s="41">
        <f t="shared" ca="1" si="30"/>
        <v>1448.6432460242759</v>
      </c>
      <c r="M214" s="42"/>
      <c r="N214" s="43"/>
      <c r="O214" s="41">
        <f t="shared" ca="1" si="31"/>
        <v>126932.72194402103</v>
      </c>
      <c r="P214" s="42"/>
      <c r="Q214" s="43"/>
      <c r="R214" s="27">
        <f ca="1">IF(ValuesEntered,IF(R213&lt;1,0,NPER($E$5/12,-$J$3,O214)),"")</f>
        <v>163.17261717381965</v>
      </c>
    </row>
    <row r="215" spans="2:18" ht="17.25" customHeight="1" x14ac:dyDescent="0.2">
      <c r="B215" s="23">
        <f>ROWS($B$19:B215)</f>
        <v>197</v>
      </c>
      <c r="C215" s="24">
        <f t="shared" ca="1" si="24"/>
        <v>47931</v>
      </c>
      <c r="D215" s="25">
        <f t="shared" ca="1" si="25"/>
        <v>126932.72194402103</v>
      </c>
      <c r="E215" s="26">
        <f t="shared" ca="1" si="26"/>
        <v>528.88634143342097</v>
      </c>
      <c r="F215" s="41">
        <f t="shared" ca="1" si="27"/>
        <v>544.75690459085479</v>
      </c>
      <c r="G215" s="42"/>
      <c r="H215" s="43"/>
      <c r="I215" s="25"/>
      <c r="J215" s="26">
        <f t="shared" ca="1" si="28"/>
        <v>375</v>
      </c>
      <c r="K215" s="25">
        <f t="shared" ca="1" si="29"/>
        <v>0</v>
      </c>
      <c r="L215" s="41">
        <f t="shared" ca="1" si="30"/>
        <v>1448.6432460242759</v>
      </c>
      <c r="M215" s="42"/>
      <c r="N215" s="43"/>
      <c r="O215" s="41">
        <f t="shared" ca="1" si="31"/>
        <v>126387.96503943017</v>
      </c>
      <c r="P215" s="42"/>
      <c r="Q215" s="43"/>
      <c r="R215" s="27">
        <f ca="1">IF(ValuesEntered,IF(R214&lt;1,0,NPER($E$5/12,-$J$3,O215)),"")</f>
        <v>162.17261717381965</v>
      </c>
    </row>
    <row r="216" spans="2:18" ht="17.25" customHeight="1" x14ac:dyDescent="0.2">
      <c r="B216" s="23">
        <f>ROWS($B$19:B216)</f>
        <v>198</v>
      </c>
      <c r="C216" s="24">
        <f t="shared" ca="1" si="24"/>
        <v>47962</v>
      </c>
      <c r="D216" s="25">
        <f t="shared" ca="1" si="25"/>
        <v>126387.96503943017</v>
      </c>
      <c r="E216" s="26">
        <f t="shared" ca="1" si="26"/>
        <v>526.61652099762568</v>
      </c>
      <c r="F216" s="41">
        <f t="shared" ca="1" si="27"/>
        <v>547.02672502664996</v>
      </c>
      <c r="G216" s="42"/>
      <c r="H216" s="43"/>
      <c r="I216" s="25"/>
      <c r="J216" s="26">
        <f t="shared" ca="1" si="28"/>
        <v>375</v>
      </c>
      <c r="K216" s="25">
        <f t="shared" ca="1" si="29"/>
        <v>0</v>
      </c>
      <c r="L216" s="41">
        <f t="shared" ca="1" si="30"/>
        <v>1448.6432460242756</v>
      </c>
      <c r="M216" s="42"/>
      <c r="N216" s="43"/>
      <c r="O216" s="41">
        <f t="shared" ca="1" si="31"/>
        <v>125840.93831440352</v>
      </c>
      <c r="P216" s="42"/>
      <c r="Q216" s="43"/>
      <c r="R216" s="27">
        <f ca="1">IF(ValuesEntered,IF(R215&lt;1,0,NPER($E$5/12,-$J$3,O216)),"")</f>
        <v>161.17261717381962</v>
      </c>
    </row>
    <row r="217" spans="2:18" ht="17.25" customHeight="1" x14ac:dyDescent="0.2">
      <c r="B217" s="23">
        <f>ROWS($B$19:B217)</f>
        <v>199</v>
      </c>
      <c r="C217" s="24">
        <f t="shared" ca="1" si="24"/>
        <v>47992</v>
      </c>
      <c r="D217" s="25">
        <f t="shared" ca="1" si="25"/>
        <v>125840.93831440352</v>
      </c>
      <c r="E217" s="26">
        <f t="shared" ca="1" si="26"/>
        <v>524.3372429766813</v>
      </c>
      <c r="F217" s="41">
        <f t="shared" ca="1" si="27"/>
        <v>549.30600304759446</v>
      </c>
      <c r="G217" s="42"/>
      <c r="H217" s="43"/>
      <c r="I217" s="25"/>
      <c r="J217" s="26">
        <f t="shared" ca="1" si="28"/>
        <v>375</v>
      </c>
      <c r="K217" s="25">
        <f t="shared" ca="1" si="29"/>
        <v>0</v>
      </c>
      <c r="L217" s="41">
        <f t="shared" ca="1" si="30"/>
        <v>1448.6432460242759</v>
      </c>
      <c r="M217" s="42"/>
      <c r="N217" s="43"/>
      <c r="O217" s="41">
        <f t="shared" ca="1" si="31"/>
        <v>125291.63231135593</v>
      </c>
      <c r="P217" s="42"/>
      <c r="Q217" s="43"/>
      <c r="R217" s="27">
        <f ca="1">IF(ValuesEntered,IF(R216&lt;1,0,NPER($E$5/12,-$J$3,O217)),"")</f>
        <v>160.17261717381967</v>
      </c>
    </row>
    <row r="218" spans="2:18" ht="17.25" customHeight="1" x14ac:dyDescent="0.2">
      <c r="B218" s="23">
        <f>ROWS($B$19:B218)</f>
        <v>200</v>
      </c>
      <c r="C218" s="24">
        <f t="shared" ca="1" si="24"/>
        <v>48023</v>
      </c>
      <c r="D218" s="25">
        <f t="shared" ca="1" si="25"/>
        <v>125291.63231135593</v>
      </c>
      <c r="E218" s="26">
        <f t="shared" ca="1" si="26"/>
        <v>522.04846796398306</v>
      </c>
      <c r="F218" s="41">
        <f t="shared" ca="1" si="27"/>
        <v>551.59477806029258</v>
      </c>
      <c r="G218" s="42"/>
      <c r="H218" s="43"/>
      <c r="I218" s="25"/>
      <c r="J218" s="26">
        <f t="shared" ca="1" si="28"/>
        <v>375</v>
      </c>
      <c r="K218" s="25">
        <f t="shared" ca="1" si="29"/>
        <v>0</v>
      </c>
      <c r="L218" s="41">
        <f t="shared" ca="1" si="30"/>
        <v>1448.6432460242756</v>
      </c>
      <c r="M218" s="42"/>
      <c r="N218" s="43"/>
      <c r="O218" s="41">
        <f t="shared" ca="1" si="31"/>
        <v>124740.03753329565</v>
      </c>
      <c r="P218" s="42"/>
      <c r="Q218" s="43"/>
      <c r="R218" s="27">
        <f ca="1">IF(ValuesEntered,IF(R217&lt;1,0,NPER($E$5/12,-$J$3,O218)),"")</f>
        <v>159.17261717381967</v>
      </c>
    </row>
    <row r="219" spans="2:18" ht="17.25" customHeight="1" x14ac:dyDescent="0.2">
      <c r="B219" s="23">
        <f>ROWS($B$19:B219)</f>
        <v>201</v>
      </c>
      <c r="C219" s="24">
        <f t="shared" ca="1" si="24"/>
        <v>48053</v>
      </c>
      <c r="D219" s="25">
        <f t="shared" ca="1" si="25"/>
        <v>124740.03753329565</v>
      </c>
      <c r="E219" s="26">
        <f t="shared" ca="1" si="26"/>
        <v>519.75015638873185</v>
      </c>
      <c r="F219" s="41">
        <f t="shared" ca="1" si="27"/>
        <v>553.89308963554379</v>
      </c>
      <c r="G219" s="42"/>
      <c r="H219" s="43"/>
      <c r="I219" s="25"/>
      <c r="J219" s="26">
        <f t="shared" ca="1" si="28"/>
        <v>375</v>
      </c>
      <c r="K219" s="25">
        <f t="shared" ca="1" si="29"/>
        <v>0</v>
      </c>
      <c r="L219" s="41">
        <f t="shared" ca="1" si="30"/>
        <v>1448.6432460242756</v>
      </c>
      <c r="M219" s="42"/>
      <c r="N219" s="43"/>
      <c r="O219" s="41">
        <f t="shared" ca="1" si="31"/>
        <v>124186.1444436601</v>
      </c>
      <c r="P219" s="42"/>
      <c r="Q219" s="43"/>
      <c r="R219" s="27">
        <f ca="1">IF(ValuesEntered,IF(R218&lt;1,0,NPER($E$5/12,-$J$3,O219)),"")</f>
        <v>158.17261717381965</v>
      </c>
    </row>
    <row r="220" spans="2:18" ht="17.25" customHeight="1" x14ac:dyDescent="0.2">
      <c r="B220" s="23">
        <f>ROWS($B$19:B220)</f>
        <v>202</v>
      </c>
      <c r="C220" s="24">
        <f t="shared" ca="1" si="24"/>
        <v>48084</v>
      </c>
      <c r="D220" s="25">
        <f t="shared" ca="1" si="25"/>
        <v>124186.1444436601</v>
      </c>
      <c r="E220" s="26">
        <f t="shared" ca="1" si="26"/>
        <v>517.44226851525036</v>
      </c>
      <c r="F220" s="41">
        <f t="shared" ca="1" si="27"/>
        <v>556.20097750902528</v>
      </c>
      <c r="G220" s="42"/>
      <c r="H220" s="43"/>
      <c r="I220" s="25"/>
      <c r="J220" s="26">
        <f t="shared" ca="1" si="28"/>
        <v>375</v>
      </c>
      <c r="K220" s="25">
        <f t="shared" ca="1" si="29"/>
        <v>0</v>
      </c>
      <c r="L220" s="41">
        <f t="shared" ca="1" si="30"/>
        <v>1448.6432460242756</v>
      </c>
      <c r="M220" s="42"/>
      <c r="N220" s="43"/>
      <c r="O220" s="41">
        <f t="shared" ca="1" si="31"/>
        <v>123629.94346615107</v>
      </c>
      <c r="P220" s="42"/>
      <c r="Q220" s="43"/>
      <c r="R220" s="27">
        <f ca="1">IF(ValuesEntered,IF(R219&lt;1,0,NPER($E$5/12,-$J$3,O220)),"")</f>
        <v>157.1726171738197</v>
      </c>
    </row>
    <row r="221" spans="2:18" ht="17.25" customHeight="1" x14ac:dyDescent="0.2">
      <c r="B221" s="23">
        <f>ROWS($B$19:B221)</f>
        <v>203</v>
      </c>
      <c r="C221" s="24">
        <f t="shared" ca="1" si="24"/>
        <v>48115</v>
      </c>
      <c r="D221" s="25">
        <f t="shared" ca="1" si="25"/>
        <v>123629.94346615107</v>
      </c>
      <c r="E221" s="26">
        <f t="shared" ca="1" si="26"/>
        <v>515.12476444229617</v>
      </c>
      <c r="F221" s="41">
        <f t="shared" ca="1" si="27"/>
        <v>558.51848158197936</v>
      </c>
      <c r="G221" s="42"/>
      <c r="H221" s="43"/>
      <c r="I221" s="25"/>
      <c r="J221" s="26">
        <f t="shared" ca="1" si="28"/>
        <v>375</v>
      </c>
      <c r="K221" s="25">
        <f t="shared" ca="1" si="29"/>
        <v>0</v>
      </c>
      <c r="L221" s="41">
        <f t="shared" ca="1" si="30"/>
        <v>1448.6432460242754</v>
      </c>
      <c r="M221" s="42"/>
      <c r="N221" s="43"/>
      <c r="O221" s="41">
        <f t="shared" ca="1" si="31"/>
        <v>123071.42498456909</v>
      </c>
      <c r="P221" s="42"/>
      <c r="Q221" s="43"/>
      <c r="R221" s="27">
        <f ca="1">IF(ValuesEntered,IF(R220&lt;1,0,NPER($E$5/12,-$J$3,O221)),"")</f>
        <v>156.1726171738197</v>
      </c>
    </row>
    <row r="222" spans="2:18" ht="17.25" customHeight="1" x14ac:dyDescent="0.2">
      <c r="B222" s="23">
        <f>ROWS($B$19:B222)</f>
        <v>204</v>
      </c>
      <c r="C222" s="24">
        <f t="shared" ca="1" si="24"/>
        <v>48145</v>
      </c>
      <c r="D222" s="25">
        <f t="shared" ca="1" si="25"/>
        <v>123071.42498456909</v>
      </c>
      <c r="E222" s="26">
        <f t="shared" ca="1" si="26"/>
        <v>512.79760410237122</v>
      </c>
      <c r="F222" s="41">
        <f t="shared" ca="1" si="27"/>
        <v>560.84564192190408</v>
      </c>
      <c r="G222" s="42"/>
      <c r="H222" s="43"/>
      <c r="I222" s="25"/>
      <c r="J222" s="26">
        <f t="shared" ca="1" si="28"/>
        <v>375</v>
      </c>
      <c r="K222" s="25">
        <f t="shared" ca="1" si="29"/>
        <v>0</v>
      </c>
      <c r="L222" s="41">
        <f t="shared" ca="1" si="30"/>
        <v>1448.6432460242754</v>
      </c>
      <c r="M222" s="42"/>
      <c r="N222" s="43"/>
      <c r="O222" s="41">
        <f t="shared" ca="1" si="31"/>
        <v>122510.57934264719</v>
      </c>
      <c r="P222" s="42"/>
      <c r="Q222" s="43"/>
      <c r="R222" s="27">
        <f ca="1">IF(ValuesEntered,IF(R221&lt;1,0,NPER($E$5/12,-$J$3,O222)),"")</f>
        <v>155.1726171738197</v>
      </c>
    </row>
    <row r="223" spans="2:18" ht="17.25" customHeight="1" x14ac:dyDescent="0.2">
      <c r="B223" s="23">
        <f>ROWS($B$19:B223)</f>
        <v>205</v>
      </c>
      <c r="C223" s="24">
        <f t="shared" ca="1" si="24"/>
        <v>48176</v>
      </c>
      <c r="D223" s="25">
        <f t="shared" ca="1" si="25"/>
        <v>122510.57934264719</v>
      </c>
      <c r="E223" s="26">
        <f t="shared" ca="1" si="26"/>
        <v>510.46074726102995</v>
      </c>
      <c r="F223" s="41">
        <f t="shared" ca="1" si="27"/>
        <v>563.18249876324558</v>
      </c>
      <c r="G223" s="42"/>
      <c r="H223" s="43"/>
      <c r="I223" s="25"/>
      <c r="J223" s="26">
        <f t="shared" ca="1" si="28"/>
        <v>375</v>
      </c>
      <c r="K223" s="25">
        <f t="shared" ca="1" si="29"/>
        <v>0</v>
      </c>
      <c r="L223" s="41">
        <f t="shared" ca="1" si="30"/>
        <v>1448.6432460242754</v>
      </c>
      <c r="M223" s="42"/>
      <c r="N223" s="43"/>
      <c r="O223" s="41">
        <f t="shared" ca="1" si="31"/>
        <v>121947.39684388395</v>
      </c>
      <c r="P223" s="42"/>
      <c r="Q223" s="43"/>
      <c r="R223" s="27">
        <f ca="1">IF(ValuesEntered,IF(R222&lt;1,0,NPER($E$5/12,-$J$3,O223)),"")</f>
        <v>154.1726171738197</v>
      </c>
    </row>
    <row r="224" spans="2:18" ht="17.25" customHeight="1" x14ac:dyDescent="0.2">
      <c r="B224" s="23">
        <f>ROWS($B$19:B224)</f>
        <v>206</v>
      </c>
      <c r="C224" s="24">
        <f t="shared" ca="1" si="24"/>
        <v>48206</v>
      </c>
      <c r="D224" s="25">
        <f t="shared" ca="1" si="25"/>
        <v>121947.39684388395</v>
      </c>
      <c r="E224" s="26">
        <f t="shared" ca="1" si="26"/>
        <v>508.11415351618314</v>
      </c>
      <c r="F224" s="41">
        <f t="shared" ca="1" si="27"/>
        <v>565.52909250809228</v>
      </c>
      <c r="G224" s="42"/>
      <c r="H224" s="43"/>
      <c r="I224" s="25"/>
      <c r="J224" s="26">
        <f t="shared" ca="1" si="28"/>
        <v>375</v>
      </c>
      <c r="K224" s="25">
        <f t="shared" ca="1" si="29"/>
        <v>0</v>
      </c>
      <c r="L224" s="41">
        <f t="shared" ca="1" si="30"/>
        <v>1448.6432460242754</v>
      </c>
      <c r="M224" s="42"/>
      <c r="N224" s="43"/>
      <c r="O224" s="41">
        <f t="shared" ca="1" si="31"/>
        <v>121381.86775137586</v>
      </c>
      <c r="P224" s="42"/>
      <c r="Q224" s="43"/>
      <c r="R224" s="27">
        <f ca="1">IF(ValuesEntered,IF(R223&lt;1,0,NPER($E$5/12,-$J$3,O224)),"")</f>
        <v>153.1726171738197</v>
      </c>
    </row>
    <row r="225" spans="2:18" ht="17.25" customHeight="1" x14ac:dyDescent="0.2">
      <c r="B225" s="23">
        <f>ROWS($B$19:B225)</f>
        <v>207</v>
      </c>
      <c r="C225" s="24">
        <f t="shared" ca="1" si="24"/>
        <v>48237</v>
      </c>
      <c r="D225" s="25">
        <f t="shared" ca="1" si="25"/>
        <v>121381.86775137586</v>
      </c>
      <c r="E225" s="26">
        <f t="shared" ca="1" si="26"/>
        <v>505.75778229739939</v>
      </c>
      <c r="F225" s="41">
        <f t="shared" ca="1" si="27"/>
        <v>567.8854637268762</v>
      </c>
      <c r="G225" s="42"/>
      <c r="H225" s="43"/>
      <c r="I225" s="25"/>
      <c r="J225" s="26">
        <f t="shared" ca="1" si="28"/>
        <v>375</v>
      </c>
      <c r="K225" s="25">
        <f t="shared" ca="1" si="29"/>
        <v>0</v>
      </c>
      <c r="L225" s="41">
        <f t="shared" ca="1" si="30"/>
        <v>1448.6432460242756</v>
      </c>
      <c r="M225" s="42"/>
      <c r="N225" s="43"/>
      <c r="O225" s="41">
        <f t="shared" ca="1" si="31"/>
        <v>120813.98228764898</v>
      </c>
      <c r="P225" s="42"/>
      <c r="Q225" s="43"/>
      <c r="R225" s="27">
        <f ca="1">IF(ValuesEntered,IF(R224&lt;1,0,NPER($E$5/12,-$J$3,O225)),"")</f>
        <v>152.17261717381967</v>
      </c>
    </row>
    <row r="226" spans="2:18" ht="17.25" customHeight="1" x14ac:dyDescent="0.2">
      <c r="B226" s="23">
        <f>ROWS($B$19:B226)</f>
        <v>208</v>
      </c>
      <c r="C226" s="24">
        <f t="shared" ca="1" si="24"/>
        <v>48268</v>
      </c>
      <c r="D226" s="25">
        <f t="shared" ca="1" si="25"/>
        <v>120813.98228764898</v>
      </c>
      <c r="E226" s="26">
        <f t="shared" ca="1" si="26"/>
        <v>503.39159286520407</v>
      </c>
      <c r="F226" s="41">
        <f t="shared" ca="1" si="27"/>
        <v>570.25165315907157</v>
      </c>
      <c r="G226" s="42"/>
      <c r="H226" s="43"/>
      <c r="I226" s="25"/>
      <c r="J226" s="26">
        <f t="shared" ca="1" si="28"/>
        <v>375</v>
      </c>
      <c r="K226" s="25">
        <f t="shared" ca="1" si="29"/>
        <v>0</v>
      </c>
      <c r="L226" s="41">
        <f t="shared" ca="1" si="30"/>
        <v>1448.6432460242756</v>
      </c>
      <c r="M226" s="42"/>
      <c r="N226" s="43"/>
      <c r="O226" s="41">
        <f t="shared" ca="1" si="31"/>
        <v>120243.73063448991</v>
      </c>
      <c r="P226" s="42"/>
      <c r="Q226" s="43"/>
      <c r="R226" s="27">
        <f ca="1">IF(ValuesEntered,IF(R225&lt;1,0,NPER($E$5/12,-$J$3,O226)),"")</f>
        <v>151.1726171738197</v>
      </c>
    </row>
    <row r="227" spans="2:18" ht="17.25" customHeight="1" x14ac:dyDescent="0.2">
      <c r="B227" s="23">
        <f>ROWS($B$19:B227)</f>
        <v>209</v>
      </c>
      <c r="C227" s="24">
        <f t="shared" ca="1" si="24"/>
        <v>48297</v>
      </c>
      <c r="D227" s="25">
        <f t="shared" ca="1" si="25"/>
        <v>120243.73063448991</v>
      </c>
      <c r="E227" s="26">
        <f t="shared" ca="1" si="26"/>
        <v>501.01554431037465</v>
      </c>
      <c r="F227" s="41">
        <f t="shared" ca="1" si="27"/>
        <v>572.62770171390082</v>
      </c>
      <c r="G227" s="42"/>
      <c r="H227" s="43"/>
      <c r="I227" s="25"/>
      <c r="J227" s="26">
        <f t="shared" ca="1" si="28"/>
        <v>375</v>
      </c>
      <c r="K227" s="25">
        <f t="shared" ca="1" si="29"/>
        <v>0</v>
      </c>
      <c r="L227" s="41">
        <f t="shared" ca="1" si="30"/>
        <v>1448.6432460242754</v>
      </c>
      <c r="M227" s="42"/>
      <c r="N227" s="43"/>
      <c r="O227" s="41">
        <f t="shared" ca="1" si="31"/>
        <v>119671.102932776</v>
      </c>
      <c r="P227" s="42"/>
      <c r="Q227" s="43"/>
      <c r="R227" s="27">
        <f ca="1">IF(ValuesEntered,IF(R226&lt;1,0,NPER($E$5/12,-$J$3,O227)),"")</f>
        <v>150.17261717381967</v>
      </c>
    </row>
    <row r="228" spans="2:18" ht="17.25" customHeight="1" x14ac:dyDescent="0.2">
      <c r="B228" s="23">
        <f>ROWS($B$19:B228)</f>
        <v>210</v>
      </c>
      <c r="C228" s="24">
        <f t="shared" ca="1" si="24"/>
        <v>48328</v>
      </c>
      <c r="D228" s="25">
        <f t="shared" ca="1" si="25"/>
        <v>119671.102932776</v>
      </c>
      <c r="E228" s="26">
        <f t="shared" ca="1" si="26"/>
        <v>498.62959555323334</v>
      </c>
      <c r="F228" s="41">
        <f t="shared" ca="1" si="27"/>
        <v>575.01365047104241</v>
      </c>
      <c r="G228" s="42"/>
      <c r="H228" s="43"/>
      <c r="I228" s="25"/>
      <c r="J228" s="26">
        <f t="shared" ca="1" si="28"/>
        <v>375</v>
      </c>
      <c r="K228" s="25">
        <f t="shared" ca="1" si="29"/>
        <v>0</v>
      </c>
      <c r="L228" s="41">
        <f t="shared" ca="1" si="30"/>
        <v>1448.6432460242759</v>
      </c>
      <c r="M228" s="42"/>
      <c r="N228" s="43"/>
      <c r="O228" s="41">
        <f t="shared" ca="1" si="31"/>
        <v>119096.08928230497</v>
      </c>
      <c r="P228" s="42"/>
      <c r="Q228" s="43"/>
      <c r="R228" s="27">
        <f ca="1">IF(ValuesEntered,IF(R227&lt;1,0,NPER($E$5/12,-$J$3,O228)),"")</f>
        <v>149.17261717381967</v>
      </c>
    </row>
    <row r="229" spans="2:18" ht="17.25" customHeight="1" x14ac:dyDescent="0.2">
      <c r="B229" s="23">
        <f>ROWS($B$19:B229)</f>
        <v>211</v>
      </c>
      <c r="C229" s="24">
        <f t="shared" ca="1" si="24"/>
        <v>48358</v>
      </c>
      <c r="D229" s="25">
        <f t="shared" ca="1" si="25"/>
        <v>119096.08928230497</v>
      </c>
      <c r="E229" s="26">
        <f t="shared" ca="1" si="26"/>
        <v>496.23370534293736</v>
      </c>
      <c r="F229" s="41">
        <f t="shared" ca="1" si="27"/>
        <v>577.40954068133829</v>
      </c>
      <c r="G229" s="42"/>
      <c r="H229" s="43"/>
      <c r="I229" s="25"/>
      <c r="J229" s="26">
        <f t="shared" ca="1" si="28"/>
        <v>375</v>
      </c>
      <c r="K229" s="25">
        <f t="shared" ca="1" si="29"/>
        <v>0</v>
      </c>
      <c r="L229" s="41">
        <f t="shared" ca="1" si="30"/>
        <v>1448.6432460242756</v>
      </c>
      <c r="M229" s="42"/>
      <c r="N229" s="43"/>
      <c r="O229" s="41">
        <f t="shared" ca="1" si="31"/>
        <v>118518.67974162362</v>
      </c>
      <c r="P229" s="42"/>
      <c r="Q229" s="43"/>
      <c r="R229" s="27">
        <f ca="1">IF(ValuesEntered,IF(R228&lt;1,0,NPER($E$5/12,-$J$3,O229)),"")</f>
        <v>148.17261717381967</v>
      </c>
    </row>
    <row r="230" spans="2:18" ht="17.25" customHeight="1" x14ac:dyDescent="0.2">
      <c r="B230" s="23">
        <f>ROWS($B$19:B230)</f>
        <v>212</v>
      </c>
      <c r="C230" s="24">
        <f t="shared" ca="1" si="24"/>
        <v>48389</v>
      </c>
      <c r="D230" s="25">
        <f t="shared" ca="1" si="25"/>
        <v>118518.67974162362</v>
      </c>
      <c r="E230" s="26">
        <f t="shared" ca="1" si="26"/>
        <v>493.82783225676508</v>
      </c>
      <c r="F230" s="41">
        <f t="shared" ca="1" si="27"/>
        <v>579.81541376751045</v>
      </c>
      <c r="G230" s="42"/>
      <c r="H230" s="43"/>
      <c r="I230" s="25"/>
      <c r="J230" s="26">
        <f t="shared" ca="1" si="28"/>
        <v>375</v>
      </c>
      <c r="K230" s="25">
        <f t="shared" ca="1" si="29"/>
        <v>0</v>
      </c>
      <c r="L230" s="41">
        <f t="shared" ca="1" si="30"/>
        <v>1448.6432460242754</v>
      </c>
      <c r="M230" s="42"/>
      <c r="N230" s="43"/>
      <c r="O230" s="41">
        <f t="shared" ca="1" si="31"/>
        <v>117938.86432785611</v>
      </c>
      <c r="P230" s="42"/>
      <c r="Q230" s="43"/>
      <c r="R230" s="27">
        <f ca="1">IF(ValuesEntered,IF(R229&lt;1,0,NPER($E$5/12,-$J$3,O230)),"")</f>
        <v>147.1726171738197</v>
      </c>
    </row>
    <row r="231" spans="2:18" ht="17.25" customHeight="1" x14ac:dyDescent="0.2">
      <c r="B231" s="23">
        <f>ROWS($B$19:B231)</f>
        <v>213</v>
      </c>
      <c r="C231" s="24">
        <f t="shared" ca="1" si="24"/>
        <v>48419</v>
      </c>
      <c r="D231" s="25">
        <f t="shared" ca="1" si="25"/>
        <v>117938.86432785611</v>
      </c>
      <c r="E231" s="26">
        <f t="shared" ca="1" si="26"/>
        <v>491.41193469940043</v>
      </c>
      <c r="F231" s="41">
        <f t="shared" ca="1" si="27"/>
        <v>582.23131132487492</v>
      </c>
      <c r="G231" s="42"/>
      <c r="H231" s="43"/>
      <c r="I231" s="25"/>
      <c r="J231" s="26">
        <f t="shared" ca="1" si="28"/>
        <v>375</v>
      </c>
      <c r="K231" s="25">
        <f t="shared" ca="1" si="29"/>
        <v>0</v>
      </c>
      <c r="L231" s="41">
        <f t="shared" ca="1" si="30"/>
        <v>1448.6432460242754</v>
      </c>
      <c r="M231" s="42"/>
      <c r="N231" s="43"/>
      <c r="O231" s="41">
        <f t="shared" ca="1" si="31"/>
        <v>117356.63301653122</v>
      </c>
      <c r="P231" s="42"/>
      <c r="Q231" s="43"/>
      <c r="R231" s="27">
        <f ca="1">IF(ValuesEntered,IF(R230&lt;1,0,NPER($E$5/12,-$J$3,O231)),"")</f>
        <v>146.17261717381967</v>
      </c>
    </row>
    <row r="232" spans="2:18" ht="17.25" customHeight="1" x14ac:dyDescent="0.2">
      <c r="B232" s="23">
        <f>ROWS($B$19:B232)</f>
        <v>214</v>
      </c>
      <c r="C232" s="24">
        <f t="shared" ca="1" si="24"/>
        <v>48450</v>
      </c>
      <c r="D232" s="25">
        <f t="shared" ca="1" si="25"/>
        <v>117356.63301653122</v>
      </c>
      <c r="E232" s="26">
        <f t="shared" ca="1" si="26"/>
        <v>488.98597090221341</v>
      </c>
      <c r="F232" s="41">
        <f t="shared" ca="1" si="27"/>
        <v>584.65727512206195</v>
      </c>
      <c r="G232" s="42"/>
      <c r="H232" s="43"/>
      <c r="I232" s="25"/>
      <c r="J232" s="26">
        <f t="shared" ca="1" si="28"/>
        <v>375</v>
      </c>
      <c r="K232" s="25">
        <f t="shared" ca="1" si="29"/>
        <v>0</v>
      </c>
      <c r="L232" s="41">
        <f t="shared" ca="1" si="30"/>
        <v>1448.6432460242754</v>
      </c>
      <c r="M232" s="42"/>
      <c r="N232" s="43"/>
      <c r="O232" s="41">
        <f t="shared" ca="1" si="31"/>
        <v>116771.97574140916</v>
      </c>
      <c r="P232" s="42"/>
      <c r="Q232" s="43"/>
      <c r="R232" s="27">
        <f ca="1">IF(ValuesEntered,IF(R231&lt;1,0,NPER($E$5/12,-$J$3,O232)),"")</f>
        <v>145.17261717381967</v>
      </c>
    </row>
    <row r="233" spans="2:18" ht="17.25" customHeight="1" x14ac:dyDescent="0.2">
      <c r="B233" s="23">
        <f>ROWS($B$19:B233)</f>
        <v>215</v>
      </c>
      <c r="C233" s="24">
        <f t="shared" ca="1" si="24"/>
        <v>48481</v>
      </c>
      <c r="D233" s="25">
        <f t="shared" ca="1" si="25"/>
        <v>116771.97574140916</v>
      </c>
      <c r="E233" s="26">
        <f t="shared" ca="1" si="26"/>
        <v>486.54989892253815</v>
      </c>
      <c r="F233" s="41">
        <f t="shared" ca="1" si="27"/>
        <v>587.09334710173732</v>
      </c>
      <c r="G233" s="42"/>
      <c r="H233" s="43"/>
      <c r="I233" s="25"/>
      <c r="J233" s="26">
        <f t="shared" ca="1" si="28"/>
        <v>375</v>
      </c>
      <c r="K233" s="25">
        <f t="shared" ca="1" si="29"/>
        <v>0</v>
      </c>
      <c r="L233" s="41">
        <f t="shared" ca="1" si="30"/>
        <v>1448.6432460242754</v>
      </c>
      <c r="M233" s="42"/>
      <c r="N233" s="43"/>
      <c r="O233" s="41">
        <f t="shared" ca="1" si="31"/>
        <v>116184.88239430742</v>
      </c>
      <c r="P233" s="42"/>
      <c r="Q233" s="43"/>
      <c r="R233" s="27">
        <f ca="1">IF(ValuesEntered,IF(R232&lt;1,0,NPER($E$5/12,-$J$3,O233)),"")</f>
        <v>144.1726171738197</v>
      </c>
    </row>
    <row r="234" spans="2:18" ht="17.25" customHeight="1" x14ac:dyDescent="0.2">
      <c r="B234" s="23">
        <f>ROWS($B$19:B234)</f>
        <v>216</v>
      </c>
      <c r="C234" s="24">
        <f t="shared" ca="1" si="24"/>
        <v>48511</v>
      </c>
      <c r="D234" s="25">
        <f t="shared" ca="1" si="25"/>
        <v>116184.88239430742</v>
      </c>
      <c r="E234" s="26">
        <f t="shared" ca="1" si="26"/>
        <v>484.10367664294762</v>
      </c>
      <c r="F234" s="41">
        <f t="shared" ca="1" si="27"/>
        <v>589.53956938132762</v>
      </c>
      <c r="G234" s="42"/>
      <c r="H234" s="43"/>
      <c r="I234" s="25"/>
      <c r="J234" s="26">
        <f t="shared" ca="1" si="28"/>
        <v>375</v>
      </c>
      <c r="K234" s="25">
        <f t="shared" ca="1" si="29"/>
        <v>0</v>
      </c>
      <c r="L234" s="41">
        <f t="shared" ca="1" si="30"/>
        <v>1448.6432460242752</v>
      </c>
      <c r="M234" s="42"/>
      <c r="N234" s="43"/>
      <c r="O234" s="41">
        <f t="shared" ca="1" si="31"/>
        <v>115595.34282492609</v>
      </c>
      <c r="P234" s="42"/>
      <c r="Q234" s="43"/>
      <c r="R234" s="27">
        <f ca="1">IF(ValuesEntered,IF(R233&lt;1,0,NPER($E$5/12,-$J$3,O234)),"")</f>
        <v>143.17261717381965</v>
      </c>
    </row>
    <row r="235" spans="2:18" ht="17.25" customHeight="1" x14ac:dyDescent="0.2">
      <c r="B235" s="23">
        <f>ROWS($B$19:B235)</f>
        <v>217</v>
      </c>
      <c r="C235" s="24">
        <f t="shared" ca="1" si="24"/>
        <v>48542</v>
      </c>
      <c r="D235" s="25">
        <f t="shared" ca="1" si="25"/>
        <v>115595.34282492609</v>
      </c>
      <c r="E235" s="26">
        <f t="shared" ca="1" si="26"/>
        <v>481.64726177052535</v>
      </c>
      <c r="F235" s="41">
        <f t="shared" ca="1" si="27"/>
        <v>591.99598425375018</v>
      </c>
      <c r="G235" s="42"/>
      <c r="H235" s="43"/>
      <c r="I235" s="25"/>
      <c r="J235" s="26">
        <f t="shared" ca="1" si="28"/>
        <v>375</v>
      </c>
      <c r="K235" s="25">
        <f t="shared" ca="1" si="29"/>
        <v>0</v>
      </c>
      <c r="L235" s="41">
        <f t="shared" ca="1" si="30"/>
        <v>1448.6432460242754</v>
      </c>
      <c r="M235" s="42"/>
      <c r="N235" s="43"/>
      <c r="O235" s="41">
        <f t="shared" ca="1" si="31"/>
        <v>115003.34684067234</v>
      </c>
      <c r="P235" s="42"/>
      <c r="Q235" s="43"/>
      <c r="R235" s="27">
        <f ca="1">IF(ValuesEntered,IF(R234&lt;1,0,NPER($E$5/12,-$J$3,O235)),"")</f>
        <v>142.17261717381965</v>
      </c>
    </row>
    <row r="236" spans="2:18" ht="17.25" customHeight="1" x14ac:dyDescent="0.2">
      <c r="B236" s="23">
        <f>ROWS($B$19:B236)</f>
        <v>218</v>
      </c>
      <c r="C236" s="24">
        <f t="shared" ca="1" si="24"/>
        <v>48572</v>
      </c>
      <c r="D236" s="25">
        <f t="shared" ca="1" si="25"/>
        <v>115003.34684067234</v>
      </c>
      <c r="E236" s="26">
        <f t="shared" ca="1" si="26"/>
        <v>479.18061183613474</v>
      </c>
      <c r="F236" s="41">
        <f t="shared" ca="1" si="27"/>
        <v>594.46263418814078</v>
      </c>
      <c r="G236" s="42"/>
      <c r="H236" s="43"/>
      <c r="I236" s="25"/>
      <c r="J236" s="26">
        <f t="shared" ca="1" si="28"/>
        <v>375</v>
      </c>
      <c r="K236" s="25">
        <f t="shared" ca="1" si="29"/>
        <v>0</v>
      </c>
      <c r="L236" s="41">
        <f t="shared" ca="1" si="30"/>
        <v>1448.6432460242754</v>
      </c>
      <c r="M236" s="42"/>
      <c r="N236" s="43"/>
      <c r="O236" s="41">
        <f t="shared" ca="1" si="31"/>
        <v>114408.8842064842</v>
      </c>
      <c r="P236" s="42"/>
      <c r="Q236" s="43"/>
      <c r="R236" s="27">
        <f ca="1">IF(ValuesEntered,IF(R235&lt;1,0,NPER($E$5/12,-$J$3,O236)),"")</f>
        <v>141.1726171738197</v>
      </c>
    </row>
    <row r="237" spans="2:18" ht="17.25" customHeight="1" x14ac:dyDescent="0.2">
      <c r="B237" s="23">
        <f>ROWS($B$19:B237)</f>
        <v>219</v>
      </c>
      <c r="C237" s="24">
        <f t="shared" ca="1" si="24"/>
        <v>48603</v>
      </c>
      <c r="D237" s="25">
        <f t="shared" ca="1" si="25"/>
        <v>114408.8842064842</v>
      </c>
      <c r="E237" s="26">
        <f t="shared" ca="1" si="26"/>
        <v>476.70368419368418</v>
      </c>
      <c r="F237" s="41">
        <f t="shared" ca="1" si="27"/>
        <v>596.93956183059106</v>
      </c>
      <c r="G237" s="42"/>
      <c r="H237" s="43"/>
      <c r="I237" s="25"/>
      <c r="J237" s="26">
        <f t="shared" ca="1" si="28"/>
        <v>375</v>
      </c>
      <c r="K237" s="25">
        <f t="shared" ca="1" si="29"/>
        <v>0</v>
      </c>
      <c r="L237" s="41">
        <f t="shared" ca="1" si="30"/>
        <v>1448.6432460242752</v>
      </c>
      <c r="M237" s="42"/>
      <c r="N237" s="43"/>
      <c r="O237" s="41">
        <f t="shared" ca="1" si="31"/>
        <v>113811.94464465362</v>
      </c>
      <c r="P237" s="42"/>
      <c r="Q237" s="43"/>
      <c r="R237" s="27">
        <f ca="1">IF(ValuesEntered,IF(R236&lt;1,0,NPER($E$5/12,-$J$3,O237)),"")</f>
        <v>140.17261717381967</v>
      </c>
    </row>
    <row r="238" spans="2:18" ht="17.25" customHeight="1" x14ac:dyDescent="0.2">
      <c r="B238" s="23">
        <f>ROWS($B$19:B238)</f>
        <v>220</v>
      </c>
      <c r="C238" s="24">
        <f t="shared" ca="1" si="24"/>
        <v>48634</v>
      </c>
      <c r="D238" s="25">
        <f t="shared" ca="1" si="25"/>
        <v>113811.94464465362</v>
      </c>
      <c r="E238" s="26">
        <f t="shared" ca="1" si="26"/>
        <v>474.21643601939007</v>
      </c>
      <c r="F238" s="41">
        <f t="shared" ca="1" si="27"/>
        <v>599.42681000488528</v>
      </c>
      <c r="G238" s="42"/>
      <c r="H238" s="43"/>
      <c r="I238" s="25"/>
      <c r="J238" s="26">
        <f t="shared" ca="1" si="28"/>
        <v>375</v>
      </c>
      <c r="K238" s="25">
        <f t="shared" ca="1" si="29"/>
        <v>0</v>
      </c>
      <c r="L238" s="41">
        <f t="shared" ca="1" si="30"/>
        <v>1448.6432460242754</v>
      </c>
      <c r="M238" s="42"/>
      <c r="N238" s="43"/>
      <c r="O238" s="41">
        <f t="shared" ca="1" si="31"/>
        <v>113212.51783464874</v>
      </c>
      <c r="P238" s="42"/>
      <c r="Q238" s="43"/>
      <c r="R238" s="27">
        <f ca="1">IF(ValuesEntered,IF(R237&lt;1,0,NPER($E$5/12,-$J$3,O238)),"")</f>
        <v>139.17261717381965</v>
      </c>
    </row>
    <row r="239" spans="2:18" ht="17.25" customHeight="1" x14ac:dyDescent="0.2">
      <c r="B239" s="23">
        <f>ROWS($B$19:B239)</f>
        <v>221</v>
      </c>
      <c r="C239" s="24">
        <f t="shared" ca="1" si="24"/>
        <v>48662</v>
      </c>
      <c r="D239" s="25">
        <f t="shared" ca="1" si="25"/>
        <v>113212.51783464874</v>
      </c>
      <c r="E239" s="26">
        <f t="shared" ca="1" si="26"/>
        <v>471.71882431103637</v>
      </c>
      <c r="F239" s="41">
        <f t="shared" ca="1" si="27"/>
        <v>601.92442171323933</v>
      </c>
      <c r="G239" s="42"/>
      <c r="H239" s="43"/>
      <c r="I239" s="25"/>
      <c r="J239" s="26">
        <f t="shared" ca="1" si="28"/>
        <v>375</v>
      </c>
      <c r="K239" s="25">
        <f t="shared" ca="1" si="29"/>
        <v>0</v>
      </c>
      <c r="L239" s="41">
        <f t="shared" ca="1" si="30"/>
        <v>1448.6432460242756</v>
      </c>
      <c r="M239" s="42"/>
      <c r="N239" s="43"/>
      <c r="O239" s="41">
        <f t="shared" ca="1" si="31"/>
        <v>112610.5934129355</v>
      </c>
      <c r="P239" s="42"/>
      <c r="Q239" s="43"/>
      <c r="R239" s="27">
        <f ca="1">IF(ValuesEntered,IF(R238&lt;1,0,NPER($E$5/12,-$J$3,O239)),"")</f>
        <v>138.1726171738197</v>
      </c>
    </row>
    <row r="240" spans="2:18" ht="17.25" customHeight="1" x14ac:dyDescent="0.2">
      <c r="B240" s="23">
        <f>ROWS($B$19:B240)</f>
        <v>222</v>
      </c>
      <c r="C240" s="24">
        <f t="shared" ca="1" si="24"/>
        <v>48693</v>
      </c>
      <c r="D240" s="25">
        <f t="shared" ca="1" si="25"/>
        <v>112610.5934129355</v>
      </c>
      <c r="E240" s="26">
        <f t="shared" ca="1" si="26"/>
        <v>469.21080588723123</v>
      </c>
      <c r="F240" s="41">
        <f t="shared" ca="1" si="27"/>
        <v>604.43244013704407</v>
      </c>
      <c r="G240" s="42"/>
      <c r="H240" s="43"/>
      <c r="I240" s="25"/>
      <c r="J240" s="26">
        <f t="shared" ca="1" si="28"/>
        <v>375</v>
      </c>
      <c r="K240" s="25">
        <f t="shared" ca="1" si="29"/>
        <v>0</v>
      </c>
      <c r="L240" s="41">
        <f t="shared" ca="1" si="30"/>
        <v>1448.6432460242754</v>
      </c>
      <c r="M240" s="42"/>
      <c r="N240" s="43"/>
      <c r="O240" s="41">
        <f t="shared" ca="1" si="31"/>
        <v>112006.16097279846</v>
      </c>
      <c r="P240" s="42"/>
      <c r="Q240" s="43"/>
      <c r="R240" s="27">
        <f ca="1">IF(ValuesEntered,IF(R239&lt;1,0,NPER($E$5/12,-$J$3,O240)),"")</f>
        <v>137.1726171738197</v>
      </c>
    </row>
    <row r="241" spans="2:18" ht="17.25" customHeight="1" x14ac:dyDescent="0.2">
      <c r="B241" s="23">
        <f>ROWS($B$19:B241)</f>
        <v>223</v>
      </c>
      <c r="C241" s="24">
        <f t="shared" ca="1" si="24"/>
        <v>48723</v>
      </c>
      <c r="D241" s="25">
        <f t="shared" ca="1" si="25"/>
        <v>112006.16097279846</v>
      </c>
      <c r="E241" s="26">
        <f t="shared" ca="1" si="26"/>
        <v>466.69233738666026</v>
      </c>
      <c r="F241" s="41">
        <f t="shared" ca="1" si="27"/>
        <v>606.95090863761516</v>
      </c>
      <c r="G241" s="42"/>
      <c r="H241" s="43"/>
      <c r="I241" s="25"/>
      <c r="J241" s="26">
        <f t="shared" ca="1" si="28"/>
        <v>375</v>
      </c>
      <c r="K241" s="25">
        <f t="shared" ca="1" si="29"/>
        <v>0</v>
      </c>
      <c r="L241" s="41">
        <f t="shared" ca="1" si="30"/>
        <v>1448.6432460242754</v>
      </c>
      <c r="M241" s="42"/>
      <c r="N241" s="43"/>
      <c r="O241" s="41">
        <f t="shared" ca="1" si="31"/>
        <v>111399.21006416084</v>
      </c>
      <c r="P241" s="42"/>
      <c r="Q241" s="43"/>
      <c r="R241" s="27">
        <f ca="1">IF(ValuesEntered,IF(R240&lt;1,0,NPER($E$5/12,-$J$3,O241)),"")</f>
        <v>136.1726171738197</v>
      </c>
    </row>
    <row r="242" spans="2:18" ht="17.25" customHeight="1" x14ac:dyDescent="0.2">
      <c r="B242" s="23">
        <f>ROWS($B$19:B242)</f>
        <v>224</v>
      </c>
      <c r="C242" s="24">
        <f t="shared" ca="1" si="24"/>
        <v>48754</v>
      </c>
      <c r="D242" s="25">
        <f t="shared" ca="1" si="25"/>
        <v>111399.21006416084</v>
      </c>
      <c r="E242" s="26">
        <f t="shared" ca="1" si="26"/>
        <v>464.16337526733685</v>
      </c>
      <c r="F242" s="41">
        <f t="shared" ca="1" si="27"/>
        <v>609.47987075693868</v>
      </c>
      <c r="G242" s="42"/>
      <c r="H242" s="43"/>
      <c r="I242" s="25"/>
      <c r="J242" s="26">
        <f t="shared" ca="1" si="28"/>
        <v>375</v>
      </c>
      <c r="K242" s="25">
        <f t="shared" ca="1" si="29"/>
        <v>0</v>
      </c>
      <c r="L242" s="41">
        <f t="shared" ca="1" si="30"/>
        <v>1448.6432460242754</v>
      </c>
      <c r="M242" s="42"/>
      <c r="N242" s="43"/>
      <c r="O242" s="41">
        <f t="shared" ca="1" si="31"/>
        <v>110789.7301934039</v>
      </c>
      <c r="P242" s="42"/>
      <c r="Q242" s="43"/>
      <c r="R242" s="27">
        <f ca="1">IF(ValuesEntered,IF(R241&lt;1,0,NPER($E$5/12,-$J$3,O242)),"")</f>
        <v>135.1726171738197</v>
      </c>
    </row>
    <row r="243" spans="2:18" ht="17.25" customHeight="1" x14ac:dyDescent="0.2">
      <c r="B243" s="23">
        <f>ROWS($B$19:B243)</f>
        <v>225</v>
      </c>
      <c r="C243" s="24">
        <f t="shared" ca="1" si="24"/>
        <v>48784</v>
      </c>
      <c r="D243" s="25">
        <f t="shared" ca="1" si="25"/>
        <v>110789.7301934039</v>
      </c>
      <c r="E243" s="26">
        <f t="shared" ca="1" si="26"/>
        <v>461.62387580584959</v>
      </c>
      <c r="F243" s="41">
        <f t="shared" ca="1" si="27"/>
        <v>612.01937021842582</v>
      </c>
      <c r="G243" s="42"/>
      <c r="H243" s="43"/>
      <c r="I243" s="25"/>
      <c r="J243" s="26">
        <f t="shared" ca="1" si="28"/>
        <v>375</v>
      </c>
      <c r="K243" s="25">
        <f t="shared" ca="1" si="29"/>
        <v>0</v>
      </c>
      <c r="L243" s="41">
        <f t="shared" ca="1" si="30"/>
        <v>1448.6432460242754</v>
      </c>
      <c r="M243" s="42"/>
      <c r="N243" s="43"/>
      <c r="O243" s="41">
        <f t="shared" ca="1" si="31"/>
        <v>110177.71082318548</v>
      </c>
      <c r="P243" s="42"/>
      <c r="Q243" s="43"/>
      <c r="R243" s="27">
        <f ca="1">IF(ValuesEntered,IF(R242&lt;1,0,NPER($E$5/12,-$J$3,O243)),"")</f>
        <v>134.17261717381967</v>
      </c>
    </row>
    <row r="244" spans="2:18" ht="17.25" customHeight="1" x14ac:dyDescent="0.2">
      <c r="B244" s="23">
        <f>ROWS($B$19:B244)</f>
        <v>226</v>
      </c>
      <c r="C244" s="24">
        <f t="shared" ca="1" si="24"/>
        <v>48815</v>
      </c>
      <c r="D244" s="25">
        <f t="shared" ca="1" si="25"/>
        <v>110177.71082318548</v>
      </c>
      <c r="E244" s="26">
        <f t="shared" ca="1" si="26"/>
        <v>459.07379509660615</v>
      </c>
      <c r="F244" s="41">
        <f t="shared" ca="1" si="27"/>
        <v>614.56945092766944</v>
      </c>
      <c r="G244" s="42"/>
      <c r="H244" s="43"/>
      <c r="I244" s="25"/>
      <c r="J244" s="26">
        <f t="shared" ca="1" si="28"/>
        <v>375</v>
      </c>
      <c r="K244" s="25">
        <f t="shared" ca="1" si="29"/>
        <v>0</v>
      </c>
      <c r="L244" s="41">
        <f t="shared" ca="1" si="30"/>
        <v>1448.6432460242756</v>
      </c>
      <c r="M244" s="42"/>
      <c r="N244" s="43"/>
      <c r="O244" s="41">
        <f t="shared" ca="1" si="31"/>
        <v>109563.14137225781</v>
      </c>
      <c r="P244" s="42"/>
      <c r="Q244" s="43"/>
      <c r="R244" s="27">
        <f ca="1">IF(ValuesEntered,IF(R243&lt;1,0,NPER($E$5/12,-$J$3,O244)),"")</f>
        <v>133.17261717381973</v>
      </c>
    </row>
    <row r="245" spans="2:18" ht="17.25" customHeight="1" x14ac:dyDescent="0.2">
      <c r="B245" s="23">
        <f>ROWS($B$19:B245)</f>
        <v>227</v>
      </c>
      <c r="C245" s="24">
        <f t="shared" ca="1" si="24"/>
        <v>48846</v>
      </c>
      <c r="D245" s="25">
        <f t="shared" ca="1" si="25"/>
        <v>109563.14137225781</v>
      </c>
      <c r="E245" s="26">
        <f t="shared" ca="1" si="26"/>
        <v>456.51308905107425</v>
      </c>
      <c r="F245" s="41">
        <f t="shared" ca="1" si="27"/>
        <v>617.130156973201</v>
      </c>
      <c r="G245" s="42"/>
      <c r="H245" s="43"/>
      <c r="I245" s="25"/>
      <c r="J245" s="26">
        <f t="shared" ca="1" si="28"/>
        <v>375</v>
      </c>
      <c r="K245" s="25">
        <f t="shared" ca="1" si="29"/>
        <v>0</v>
      </c>
      <c r="L245" s="41">
        <f t="shared" ca="1" si="30"/>
        <v>1448.6432460242752</v>
      </c>
      <c r="M245" s="42"/>
      <c r="N245" s="43"/>
      <c r="O245" s="41">
        <f t="shared" ca="1" si="31"/>
        <v>108946.01121528461</v>
      </c>
      <c r="P245" s="42"/>
      <c r="Q245" s="43"/>
      <c r="R245" s="27">
        <f ca="1">IF(ValuesEntered,IF(R244&lt;1,0,NPER($E$5/12,-$J$3,O245)),"")</f>
        <v>132.1726171738197</v>
      </c>
    </row>
    <row r="246" spans="2:18" ht="17.25" customHeight="1" x14ac:dyDescent="0.2">
      <c r="B246" s="23">
        <f>ROWS($B$19:B246)</f>
        <v>228</v>
      </c>
      <c r="C246" s="24">
        <f t="shared" ca="1" si="24"/>
        <v>48876</v>
      </c>
      <c r="D246" s="25">
        <f t="shared" ca="1" si="25"/>
        <v>108946.01121528461</v>
      </c>
      <c r="E246" s="26">
        <f t="shared" ca="1" si="26"/>
        <v>453.94171339701921</v>
      </c>
      <c r="F246" s="41">
        <f t="shared" ca="1" si="27"/>
        <v>619.70153262725626</v>
      </c>
      <c r="G246" s="42"/>
      <c r="H246" s="43"/>
      <c r="I246" s="25"/>
      <c r="J246" s="26">
        <f t="shared" ca="1" si="28"/>
        <v>375</v>
      </c>
      <c r="K246" s="25">
        <f t="shared" ca="1" si="29"/>
        <v>0</v>
      </c>
      <c r="L246" s="41">
        <f t="shared" ca="1" si="30"/>
        <v>1448.6432460242754</v>
      </c>
      <c r="M246" s="42"/>
      <c r="N246" s="43"/>
      <c r="O246" s="41">
        <f t="shared" ca="1" si="31"/>
        <v>108326.30968265736</v>
      </c>
      <c r="P246" s="42"/>
      <c r="Q246" s="43"/>
      <c r="R246" s="27">
        <f ca="1">IF(ValuesEntered,IF(R245&lt;1,0,NPER($E$5/12,-$J$3,O246)),"")</f>
        <v>131.17261717381967</v>
      </c>
    </row>
    <row r="247" spans="2:18" ht="17.25" customHeight="1" x14ac:dyDescent="0.2">
      <c r="B247" s="23">
        <f>ROWS($B$19:B247)</f>
        <v>229</v>
      </c>
      <c r="C247" s="24">
        <f t="shared" ca="1" si="24"/>
        <v>48907</v>
      </c>
      <c r="D247" s="25">
        <f t="shared" ca="1" si="25"/>
        <v>108326.30968265736</v>
      </c>
      <c r="E247" s="26">
        <f t="shared" ca="1" si="26"/>
        <v>451.35962367773897</v>
      </c>
      <c r="F247" s="41">
        <f t="shared" ca="1" si="27"/>
        <v>622.28362234653662</v>
      </c>
      <c r="G247" s="42"/>
      <c r="H247" s="43"/>
      <c r="I247" s="25"/>
      <c r="J247" s="26">
        <f t="shared" ca="1" si="28"/>
        <v>375</v>
      </c>
      <c r="K247" s="25">
        <f t="shared" ca="1" si="29"/>
        <v>0</v>
      </c>
      <c r="L247" s="41">
        <f t="shared" ca="1" si="30"/>
        <v>1448.6432460242756</v>
      </c>
      <c r="M247" s="42"/>
      <c r="N247" s="43"/>
      <c r="O247" s="41">
        <f t="shared" ca="1" si="31"/>
        <v>107704.02606031082</v>
      </c>
      <c r="P247" s="42"/>
      <c r="Q247" s="43"/>
      <c r="R247" s="27">
        <f ca="1">IF(ValuesEntered,IF(R246&lt;1,0,NPER($E$5/12,-$J$3,O247)),"")</f>
        <v>130.17261717381967</v>
      </c>
    </row>
    <row r="248" spans="2:18" ht="17.25" customHeight="1" x14ac:dyDescent="0.2">
      <c r="B248" s="23">
        <f>ROWS($B$19:B248)</f>
        <v>230</v>
      </c>
      <c r="C248" s="24">
        <f t="shared" ca="1" si="24"/>
        <v>48937</v>
      </c>
      <c r="D248" s="25">
        <f t="shared" ca="1" si="25"/>
        <v>107704.02606031082</v>
      </c>
      <c r="E248" s="26">
        <f t="shared" ca="1" si="26"/>
        <v>448.76677525129509</v>
      </c>
      <c r="F248" s="41">
        <f t="shared" ca="1" si="27"/>
        <v>624.87647077298061</v>
      </c>
      <c r="G248" s="42"/>
      <c r="H248" s="43"/>
      <c r="I248" s="25"/>
      <c r="J248" s="26">
        <f t="shared" ca="1" si="28"/>
        <v>375</v>
      </c>
      <c r="K248" s="25">
        <f t="shared" ca="1" si="29"/>
        <v>0</v>
      </c>
      <c r="L248" s="41">
        <f t="shared" ca="1" si="30"/>
        <v>1448.6432460242756</v>
      </c>
      <c r="M248" s="42"/>
      <c r="N248" s="43"/>
      <c r="O248" s="41">
        <f t="shared" ca="1" si="31"/>
        <v>107079.14958953783</v>
      </c>
      <c r="P248" s="42"/>
      <c r="Q248" s="43"/>
      <c r="R248" s="27">
        <f ca="1">IF(ValuesEntered,IF(R247&lt;1,0,NPER($E$5/12,-$J$3,O248)),"")</f>
        <v>129.17261717381967</v>
      </c>
    </row>
    <row r="249" spans="2:18" ht="17.25" customHeight="1" x14ac:dyDescent="0.2">
      <c r="B249" s="23">
        <f>ROWS($B$19:B249)</f>
        <v>231</v>
      </c>
      <c r="C249" s="24">
        <f t="shared" ca="1" si="24"/>
        <v>48968</v>
      </c>
      <c r="D249" s="25">
        <f t="shared" ca="1" si="25"/>
        <v>107079.14958953783</v>
      </c>
      <c r="E249" s="26">
        <f t="shared" ca="1" si="26"/>
        <v>446.16312328974095</v>
      </c>
      <c r="F249" s="41">
        <f t="shared" ca="1" si="27"/>
        <v>627.48012273453458</v>
      </c>
      <c r="G249" s="42"/>
      <c r="H249" s="43"/>
      <c r="I249" s="25"/>
      <c r="J249" s="26">
        <f t="shared" ca="1" si="28"/>
        <v>375</v>
      </c>
      <c r="K249" s="25">
        <f t="shared" ca="1" si="29"/>
        <v>0</v>
      </c>
      <c r="L249" s="41">
        <f t="shared" ca="1" si="30"/>
        <v>1448.6432460242754</v>
      </c>
      <c r="M249" s="42"/>
      <c r="N249" s="43"/>
      <c r="O249" s="41">
        <f t="shared" ca="1" si="31"/>
        <v>106451.6694668033</v>
      </c>
      <c r="P249" s="42"/>
      <c r="Q249" s="43"/>
      <c r="R249" s="27">
        <f ca="1">IF(ValuesEntered,IF(R248&lt;1,0,NPER($E$5/12,-$J$3,O249)),"")</f>
        <v>128.17261717381967</v>
      </c>
    </row>
    <row r="250" spans="2:18" ht="17.25" customHeight="1" x14ac:dyDescent="0.2">
      <c r="B250" s="23">
        <f>ROWS($B$19:B250)</f>
        <v>232</v>
      </c>
      <c r="C250" s="24">
        <f t="shared" ca="1" si="24"/>
        <v>48999</v>
      </c>
      <c r="D250" s="25">
        <f t="shared" ca="1" si="25"/>
        <v>106451.6694668033</v>
      </c>
      <c r="E250" s="26">
        <f t="shared" ca="1" si="26"/>
        <v>443.54862277834707</v>
      </c>
      <c r="F250" s="41">
        <f t="shared" ca="1" si="27"/>
        <v>630.09462324592846</v>
      </c>
      <c r="G250" s="42"/>
      <c r="H250" s="43"/>
      <c r="I250" s="25"/>
      <c r="J250" s="26">
        <f t="shared" ca="1" si="28"/>
        <v>375</v>
      </c>
      <c r="K250" s="25">
        <f t="shared" ca="1" si="29"/>
        <v>0</v>
      </c>
      <c r="L250" s="41">
        <f t="shared" ca="1" si="30"/>
        <v>1448.6432460242754</v>
      </c>
      <c r="M250" s="42"/>
      <c r="N250" s="43"/>
      <c r="O250" s="41">
        <f t="shared" ca="1" si="31"/>
        <v>105821.57484355738</v>
      </c>
      <c r="P250" s="42"/>
      <c r="Q250" s="43"/>
      <c r="R250" s="27">
        <f ca="1">IF(ValuesEntered,IF(R249&lt;1,0,NPER($E$5/12,-$J$3,O250)),"")</f>
        <v>127.17261717381966</v>
      </c>
    </row>
    <row r="251" spans="2:18" ht="17.25" customHeight="1" x14ac:dyDescent="0.2">
      <c r="B251" s="23">
        <f>ROWS($B$19:B251)</f>
        <v>233</v>
      </c>
      <c r="C251" s="24">
        <f t="shared" ca="1" si="24"/>
        <v>49027</v>
      </c>
      <c r="D251" s="25">
        <f t="shared" ca="1" si="25"/>
        <v>105821.57484355738</v>
      </c>
      <c r="E251" s="26">
        <f t="shared" ca="1" si="26"/>
        <v>440.92322851482248</v>
      </c>
      <c r="F251" s="41">
        <f t="shared" ca="1" si="27"/>
        <v>632.72001750945333</v>
      </c>
      <c r="G251" s="42"/>
      <c r="H251" s="43"/>
      <c r="I251" s="25"/>
      <c r="J251" s="26">
        <f t="shared" ca="1" si="28"/>
        <v>375</v>
      </c>
      <c r="K251" s="25">
        <f t="shared" ca="1" si="29"/>
        <v>0</v>
      </c>
      <c r="L251" s="41">
        <f t="shared" ca="1" si="30"/>
        <v>1448.6432460242759</v>
      </c>
      <c r="M251" s="42"/>
      <c r="N251" s="43"/>
      <c r="O251" s="41">
        <f t="shared" ca="1" si="31"/>
        <v>105188.85482604793</v>
      </c>
      <c r="P251" s="42"/>
      <c r="Q251" s="43"/>
      <c r="R251" s="27">
        <f ca="1">IF(ValuesEntered,IF(R250&lt;1,0,NPER($E$5/12,-$J$3,O251)),"")</f>
        <v>126.1726171738197</v>
      </c>
    </row>
    <row r="252" spans="2:18" ht="17.25" customHeight="1" x14ac:dyDescent="0.2">
      <c r="B252" s="23">
        <f>ROWS($B$19:B252)</f>
        <v>234</v>
      </c>
      <c r="C252" s="24">
        <f t="shared" ca="1" si="24"/>
        <v>49058</v>
      </c>
      <c r="D252" s="25">
        <f t="shared" ca="1" si="25"/>
        <v>105188.85482604793</v>
      </c>
      <c r="E252" s="26">
        <f t="shared" ca="1" si="26"/>
        <v>438.28689510853303</v>
      </c>
      <c r="F252" s="41">
        <f t="shared" ca="1" si="27"/>
        <v>635.3563509157425</v>
      </c>
      <c r="G252" s="42"/>
      <c r="H252" s="43"/>
      <c r="I252" s="25"/>
      <c r="J252" s="26">
        <f t="shared" ca="1" si="28"/>
        <v>375</v>
      </c>
      <c r="K252" s="25">
        <f t="shared" ca="1" si="29"/>
        <v>0</v>
      </c>
      <c r="L252" s="41">
        <f t="shared" ca="1" si="30"/>
        <v>1448.6432460242754</v>
      </c>
      <c r="M252" s="42"/>
      <c r="N252" s="43"/>
      <c r="O252" s="41">
        <f t="shared" ca="1" si="31"/>
        <v>104553.49847513219</v>
      </c>
      <c r="P252" s="42"/>
      <c r="Q252" s="43"/>
      <c r="R252" s="27">
        <f ca="1">IF(ValuesEntered,IF(R251&lt;1,0,NPER($E$5/12,-$J$3,O252)),"")</f>
        <v>125.17261717381973</v>
      </c>
    </row>
    <row r="253" spans="2:18" ht="17.25" customHeight="1" x14ac:dyDescent="0.2">
      <c r="B253" s="23">
        <f>ROWS($B$19:B253)</f>
        <v>235</v>
      </c>
      <c r="C253" s="24">
        <f t="shared" ca="1" si="24"/>
        <v>49088</v>
      </c>
      <c r="D253" s="25">
        <f t="shared" ca="1" si="25"/>
        <v>104553.49847513219</v>
      </c>
      <c r="E253" s="26">
        <f t="shared" ca="1" si="26"/>
        <v>435.63957697971745</v>
      </c>
      <c r="F253" s="41">
        <f t="shared" ca="1" si="27"/>
        <v>638.00366904455768</v>
      </c>
      <c r="G253" s="42"/>
      <c r="H253" s="43"/>
      <c r="I253" s="25"/>
      <c r="J253" s="26">
        <f t="shared" ca="1" si="28"/>
        <v>375</v>
      </c>
      <c r="K253" s="25">
        <f t="shared" ca="1" si="29"/>
        <v>0</v>
      </c>
      <c r="L253" s="41">
        <f t="shared" ca="1" si="30"/>
        <v>1448.6432460242752</v>
      </c>
      <c r="M253" s="42"/>
      <c r="N253" s="43"/>
      <c r="O253" s="41">
        <f t="shared" ca="1" si="31"/>
        <v>103915.49480608763</v>
      </c>
      <c r="P253" s="42"/>
      <c r="Q253" s="43"/>
      <c r="R253" s="27">
        <f ca="1">IF(ValuesEntered,IF(R252&lt;1,0,NPER($E$5/12,-$J$3,O253)),"")</f>
        <v>124.1726171738197</v>
      </c>
    </row>
    <row r="254" spans="2:18" ht="17.25" customHeight="1" x14ac:dyDescent="0.2">
      <c r="B254" s="23">
        <f>ROWS($B$19:B254)</f>
        <v>236</v>
      </c>
      <c r="C254" s="24">
        <f t="shared" ca="1" si="24"/>
        <v>49119</v>
      </c>
      <c r="D254" s="25">
        <f t="shared" ca="1" si="25"/>
        <v>103915.49480608763</v>
      </c>
      <c r="E254" s="26">
        <f t="shared" ca="1" si="26"/>
        <v>432.98122835869844</v>
      </c>
      <c r="F254" s="41">
        <f t="shared" ca="1" si="27"/>
        <v>640.66201766557697</v>
      </c>
      <c r="G254" s="42"/>
      <c r="H254" s="43"/>
      <c r="I254" s="25"/>
      <c r="J254" s="26">
        <f t="shared" ca="1" si="28"/>
        <v>375</v>
      </c>
      <c r="K254" s="25">
        <f t="shared" ca="1" si="29"/>
        <v>0</v>
      </c>
      <c r="L254" s="41">
        <f t="shared" ca="1" si="30"/>
        <v>1448.6432460242754</v>
      </c>
      <c r="M254" s="42"/>
      <c r="N254" s="43"/>
      <c r="O254" s="41">
        <f t="shared" ca="1" si="31"/>
        <v>103274.83278842206</v>
      </c>
      <c r="P254" s="42"/>
      <c r="Q254" s="43"/>
      <c r="R254" s="27">
        <f ca="1">IF(ValuesEntered,IF(R253&lt;1,0,NPER($E$5/12,-$J$3,O254)),"")</f>
        <v>123.1726171738197</v>
      </c>
    </row>
    <row r="255" spans="2:18" ht="17.25" customHeight="1" x14ac:dyDescent="0.2">
      <c r="B255" s="23">
        <f>ROWS($B$19:B255)</f>
        <v>237</v>
      </c>
      <c r="C255" s="24">
        <f t="shared" ca="1" si="24"/>
        <v>49149</v>
      </c>
      <c r="D255" s="25">
        <f t="shared" ca="1" si="25"/>
        <v>103274.83278842206</v>
      </c>
      <c r="E255" s="26">
        <f t="shared" ca="1" si="26"/>
        <v>430.31180328509191</v>
      </c>
      <c r="F255" s="41">
        <f t="shared" ca="1" si="27"/>
        <v>643.33144273918367</v>
      </c>
      <c r="G255" s="42"/>
      <c r="H255" s="43"/>
      <c r="I255" s="25"/>
      <c r="J255" s="26">
        <f t="shared" ca="1" si="28"/>
        <v>375</v>
      </c>
      <c r="K255" s="25">
        <f t="shared" ca="1" si="29"/>
        <v>0</v>
      </c>
      <c r="L255" s="41">
        <f t="shared" ca="1" si="30"/>
        <v>1448.6432460242756</v>
      </c>
      <c r="M255" s="42"/>
      <c r="N255" s="43"/>
      <c r="O255" s="41">
        <f t="shared" ca="1" si="31"/>
        <v>102631.50134568287</v>
      </c>
      <c r="P255" s="42"/>
      <c r="Q255" s="43"/>
      <c r="R255" s="27">
        <f ca="1">IF(ValuesEntered,IF(R254&lt;1,0,NPER($E$5/12,-$J$3,O255)),"")</f>
        <v>122.17261717381973</v>
      </c>
    </row>
    <row r="256" spans="2:18" ht="17.25" customHeight="1" x14ac:dyDescent="0.2">
      <c r="B256" s="23">
        <f>ROWS($B$19:B256)</f>
        <v>238</v>
      </c>
      <c r="C256" s="24">
        <f t="shared" ca="1" si="24"/>
        <v>49180</v>
      </c>
      <c r="D256" s="25">
        <f t="shared" ca="1" si="25"/>
        <v>102631.50134568287</v>
      </c>
      <c r="E256" s="26">
        <f t="shared" ca="1" si="26"/>
        <v>427.63125560701195</v>
      </c>
      <c r="F256" s="41">
        <f t="shared" ca="1" si="27"/>
        <v>646.01199041726341</v>
      </c>
      <c r="G256" s="42"/>
      <c r="H256" s="43"/>
      <c r="I256" s="25"/>
      <c r="J256" s="26">
        <f t="shared" ca="1" si="28"/>
        <v>375</v>
      </c>
      <c r="K256" s="25">
        <f t="shared" ca="1" si="29"/>
        <v>0</v>
      </c>
      <c r="L256" s="41">
        <f t="shared" ca="1" si="30"/>
        <v>1448.6432460242754</v>
      </c>
      <c r="M256" s="42"/>
      <c r="N256" s="43"/>
      <c r="O256" s="41">
        <f t="shared" ca="1" si="31"/>
        <v>101985.48935526561</v>
      </c>
      <c r="P256" s="42"/>
      <c r="Q256" s="43"/>
      <c r="R256" s="27">
        <f ca="1">IF(ValuesEntered,IF(R255&lt;1,0,NPER($E$5/12,-$J$3,O256)),"")</f>
        <v>121.17261717381973</v>
      </c>
    </row>
    <row r="257" spans="2:18" ht="17.25" customHeight="1" x14ac:dyDescent="0.2">
      <c r="B257" s="23">
        <f>ROWS($B$19:B257)</f>
        <v>239</v>
      </c>
      <c r="C257" s="24">
        <f t="shared" ca="1" si="24"/>
        <v>49211</v>
      </c>
      <c r="D257" s="25">
        <f t="shared" ca="1" si="25"/>
        <v>101985.48935526561</v>
      </c>
      <c r="E257" s="26">
        <f t="shared" ca="1" si="26"/>
        <v>424.93953898027337</v>
      </c>
      <c r="F257" s="41">
        <f t="shared" ca="1" si="27"/>
        <v>648.70370704400193</v>
      </c>
      <c r="G257" s="42"/>
      <c r="H257" s="43"/>
      <c r="I257" s="25"/>
      <c r="J257" s="26">
        <f t="shared" ca="1" si="28"/>
        <v>375</v>
      </c>
      <c r="K257" s="25">
        <f t="shared" ca="1" si="29"/>
        <v>0</v>
      </c>
      <c r="L257" s="41">
        <f t="shared" ca="1" si="30"/>
        <v>1448.6432460242754</v>
      </c>
      <c r="M257" s="42"/>
      <c r="N257" s="43"/>
      <c r="O257" s="41">
        <f t="shared" ca="1" si="31"/>
        <v>101336.78564822162</v>
      </c>
      <c r="P257" s="42"/>
      <c r="Q257" s="43"/>
      <c r="R257" s="27">
        <f ca="1">IF(ValuesEntered,IF(R256&lt;1,0,NPER($E$5/12,-$J$3,O257)),"")</f>
        <v>120.17261717381977</v>
      </c>
    </row>
    <row r="258" spans="2:18" ht="17.25" customHeight="1" x14ac:dyDescent="0.2">
      <c r="B258" s="23">
        <f>ROWS($B$19:B258)</f>
        <v>240</v>
      </c>
      <c r="C258" s="24">
        <f t="shared" ca="1" si="24"/>
        <v>49241</v>
      </c>
      <c r="D258" s="25">
        <f t="shared" ca="1" si="25"/>
        <v>101336.78564822162</v>
      </c>
      <c r="E258" s="26">
        <f t="shared" ca="1" si="26"/>
        <v>422.23660686759007</v>
      </c>
      <c r="F258" s="41">
        <f t="shared" ca="1" si="27"/>
        <v>651.40663915668517</v>
      </c>
      <c r="G258" s="42"/>
      <c r="H258" s="43"/>
      <c r="I258" s="25"/>
      <c r="J258" s="26">
        <f t="shared" ca="1" si="28"/>
        <v>375</v>
      </c>
      <c r="K258" s="25">
        <f t="shared" ca="1" si="29"/>
        <v>0</v>
      </c>
      <c r="L258" s="41">
        <f t="shared" ca="1" si="30"/>
        <v>1448.6432460242752</v>
      </c>
      <c r="M258" s="42"/>
      <c r="N258" s="43"/>
      <c r="O258" s="41">
        <f t="shared" ca="1" si="31"/>
        <v>100685.37900906493</v>
      </c>
      <c r="P258" s="42"/>
      <c r="Q258" s="43"/>
      <c r="R258" s="27">
        <f ca="1">IF(ValuesEntered,IF(R257&lt;1,0,NPER($E$5/12,-$J$3,O258)),"")</f>
        <v>119.17261717381976</v>
      </c>
    </row>
    <row r="259" spans="2:18" ht="17.25" customHeight="1" x14ac:dyDescent="0.2">
      <c r="B259" s="23">
        <f>ROWS($B$19:B259)</f>
        <v>241</v>
      </c>
      <c r="C259" s="24">
        <f t="shared" ca="1" si="24"/>
        <v>49272</v>
      </c>
      <c r="D259" s="25">
        <f t="shared" ca="1" si="25"/>
        <v>100685.37900906493</v>
      </c>
      <c r="E259" s="26">
        <f t="shared" ca="1" si="26"/>
        <v>419.52241253777055</v>
      </c>
      <c r="F259" s="41">
        <f t="shared" ca="1" si="27"/>
        <v>654.12083348650469</v>
      </c>
      <c r="G259" s="42"/>
      <c r="H259" s="43"/>
      <c r="I259" s="25"/>
      <c r="J259" s="26">
        <f t="shared" ca="1" si="28"/>
        <v>375</v>
      </c>
      <c r="K259" s="25">
        <f t="shared" ca="1" si="29"/>
        <v>0</v>
      </c>
      <c r="L259" s="41">
        <f t="shared" ca="1" si="30"/>
        <v>1448.6432460242752</v>
      </c>
      <c r="M259" s="42"/>
      <c r="N259" s="43"/>
      <c r="O259" s="41">
        <f t="shared" ca="1" si="31"/>
        <v>100031.25817557842</v>
      </c>
      <c r="P259" s="42"/>
      <c r="Q259" s="43"/>
      <c r="R259" s="27">
        <f ca="1">IF(ValuesEntered,IF(R258&lt;1,0,NPER($E$5/12,-$J$3,O259)),"")</f>
        <v>118.17261717381973</v>
      </c>
    </row>
    <row r="260" spans="2:18" ht="17.25" customHeight="1" x14ac:dyDescent="0.2">
      <c r="B260" s="23">
        <f>ROWS($B$19:B260)</f>
        <v>242</v>
      </c>
      <c r="C260" s="24">
        <f t="shared" ca="1" si="24"/>
        <v>49302</v>
      </c>
      <c r="D260" s="25">
        <f t="shared" ca="1" si="25"/>
        <v>100031.25817557842</v>
      </c>
      <c r="E260" s="26">
        <f t="shared" ca="1" si="26"/>
        <v>416.7969090649101</v>
      </c>
      <c r="F260" s="41">
        <f t="shared" ca="1" si="27"/>
        <v>656.8463369593652</v>
      </c>
      <c r="G260" s="42"/>
      <c r="H260" s="43"/>
      <c r="I260" s="25"/>
      <c r="J260" s="26">
        <f t="shared" ca="1" si="28"/>
        <v>375</v>
      </c>
      <c r="K260" s="25">
        <f t="shared" ca="1" si="29"/>
        <v>0</v>
      </c>
      <c r="L260" s="41">
        <f t="shared" ca="1" si="30"/>
        <v>1448.6432460242754</v>
      </c>
      <c r="M260" s="42"/>
      <c r="N260" s="43"/>
      <c r="O260" s="41">
        <f t="shared" ca="1" si="31"/>
        <v>99374.411838619053</v>
      </c>
      <c r="P260" s="42"/>
      <c r="Q260" s="43"/>
      <c r="R260" s="27">
        <f ca="1">IF(ValuesEntered,IF(R259&lt;1,0,NPER($E$5/12,-$J$3,O260)),"")</f>
        <v>117.17261717381975</v>
      </c>
    </row>
    <row r="261" spans="2:18" ht="17.25" customHeight="1" x14ac:dyDescent="0.2">
      <c r="B261" s="23">
        <f>ROWS($B$19:B261)</f>
        <v>243</v>
      </c>
      <c r="C261" s="24">
        <f t="shared" ca="1" si="24"/>
        <v>49333</v>
      </c>
      <c r="D261" s="25">
        <f t="shared" ca="1" si="25"/>
        <v>99374.411838619053</v>
      </c>
      <c r="E261" s="26">
        <f t="shared" ca="1" si="26"/>
        <v>414.06004932757941</v>
      </c>
      <c r="F261" s="41">
        <f t="shared" ca="1" si="27"/>
        <v>659.58319669669584</v>
      </c>
      <c r="G261" s="42"/>
      <c r="H261" s="43"/>
      <c r="I261" s="25"/>
      <c r="J261" s="26">
        <f t="shared" ca="1" si="28"/>
        <v>375</v>
      </c>
      <c r="K261" s="25">
        <f t="shared" ca="1" si="29"/>
        <v>0</v>
      </c>
      <c r="L261" s="41">
        <f t="shared" ca="1" si="30"/>
        <v>1448.6432460242752</v>
      </c>
      <c r="M261" s="42"/>
      <c r="N261" s="43"/>
      <c r="O261" s="41">
        <f t="shared" ca="1" si="31"/>
        <v>98714.828641922359</v>
      </c>
      <c r="P261" s="42"/>
      <c r="Q261" s="43"/>
      <c r="R261" s="27">
        <f ca="1">IF(ValuesEntered,IF(R260&lt;1,0,NPER($E$5/12,-$J$3,O261)),"")</f>
        <v>116.17261717381976</v>
      </c>
    </row>
    <row r="262" spans="2:18" ht="17.25" customHeight="1" x14ac:dyDescent="0.2">
      <c r="B262" s="23">
        <f>ROWS($B$19:B262)</f>
        <v>244</v>
      </c>
      <c r="C262" s="24">
        <f t="shared" ca="1" si="24"/>
        <v>49364</v>
      </c>
      <c r="D262" s="25">
        <f t="shared" ca="1" si="25"/>
        <v>98714.828641922359</v>
      </c>
      <c r="E262" s="26">
        <f t="shared" ca="1" si="26"/>
        <v>411.31178600800985</v>
      </c>
      <c r="F262" s="41">
        <f t="shared" ca="1" si="27"/>
        <v>662.33146001626528</v>
      </c>
      <c r="G262" s="42"/>
      <c r="H262" s="43"/>
      <c r="I262" s="25"/>
      <c r="J262" s="26">
        <f t="shared" ca="1" si="28"/>
        <v>375</v>
      </c>
      <c r="K262" s="25">
        <f t="shared" ca="1" si="29"/>
        <v>0</v>
      </c>
      <c r="L262" s="41">
        <f t="shared" ca="1" si="30"/>
        <v>1448.6432460242752</v>
      </c>
      <c r="M262" s="42"/>
      <c r="N262" s="43"/>
      <c r="O262" s="41">
        <f t="shared" ca="1" si="31"/>
        <v>98052.497181906088</v>
      </c>
      <c r="P262" s="42"/>
      <c r="Q262" s="43"/>
      <c r="R262" s="27">
        <f ca="1">IF(ValuesEntered,IF(R261&lt;1,0,NPER($E$5/12,-$J$3,O262)),"")</f>
        <v>115.17261717381972</v>
      </c>
    </row>
    <row r="263" spans="2:18" ht="17.25" customHeight="1" x14ac:dyDescent="0.2">
      <c r="B263" s="23">
        <f>ROWS($B$19:B263)</f>
        <v>245</v>
      </c>
      <c r="C263" s="24">
        <f t="shared" ca="1" si="24"/>
        <v>49392</v>
      </c>
      <c r="D263" s="25">
        <f t="shared" ca="1" si="25"/>
        <v>98052.497181906088</v>
      </c>
      <c r="E263" s="26">
        <f t="shared" ca="1" si="26"/>
        <v>408.55207159127536</v>
      </c>
      <c r="F263" s="41">
        <f t="shared" ca="1" si="27"/>
        <v>665.09117443300011</v>
      </c>
      <c r="G263" s="42"/>
      <c r="H263" s="43"/>
      <c r="I263" s="25"/>
      <c r="J263" s="26">
        <f t="shared" ca="1" si="28"/>
        <v>375</v>
      </c>
      <c r="K263" s="25">
        <f t="shared" ca="1" si="29"/>
        <v>0</v>
      </c>
      <c r="L263" s="41">
        <f t="shared" ca="1" si="30"/>
        <v>1448.6432460242754</v>
      </c>
      <c r="M263" s="42"/>
      <c r="N263" s="43"/>
      <c r="O263" s="41">
        <f t="shared" ca="1" si="31"/>
        <v>97387.406007473095</v>
      </c>
      <c r="P263" s="42"/>
      <c r="Q263" s="43"/>
      <c r="R263" s="27">
        <f ca="1">IF(ValuesEntered,IF(R262&lt;1,0,NPER($E$5/12,-$J$3,O263)),"")</f>
        <v>114.17261717381973</v>
      </c>
    </row>
    <row r="264" spans="2:18" ht="17.25" customHeight="1" x14ac:dyDescent="0.2">
      <c r="B264" s="23">
        <f>ROWS($B$19:B264)</f>
        <v>246</v>
      </c>
      <c r="C264" s="24">
        <f t="shared" ca="1" si="24"/>
        <v>49423</v>
      </c>
      <c r="D264" s="25">
        <f t="shared" ca="1" si="25"/>
        <v>97387.406007473095</v>
      </c>
      <c r="E264" s="26">
        <f t="shared" ca="1" si="26"/>
        <v>405.78085836447121</v>
      </c>
      <c r="F264" s="41">
        <f t="shared" ca="1" si="27"/>
        <v>667.86238765980431</v>
      </c>
      <c r="G264" s="42"/>
      <c r="H264" s="43"/>
      <c r="I264" s="25"/>
      <c r="J264" s="26">
        <f t="shared" ca="1" si="28"/>
        <v>375</v>
      </c>
      <c r="K264" s="25">
        <f t="shared" ca="1" si="29"/>
        <v>0</v>
      </c>
      <c r="L264" s="41">
        <f t="shared" ca="1" si="30"/>
        <v>1448.6432460242754</v>
      </c>
      <c r="M264" s="42"/>
      <c r="N264" s="43"/>
      <c r="O264" s="41">
        <f t="shared" ca="1" si="31"/>
        <v>96719.543619813296</v>
      </c>
      <c r="P264" s="42"/>
      <c r="Q264" s="43"/>
      <c r="R264" s="27">
        <f ca="1">IF(ValuesEntered,IF(R263&lt;1,0,NPER($E$5/12,-$J$3,O264)),"")</f>
        <v>113.17261717381977</v>
      </c>
    </row>
    <row r="265" spans="2:18" ht="17.25" customHeight="1" x14ac:dyDescent="0.2">
      <c r="B265" s="23">
        <f>ROWS($B$19:B265)</f>
        <v>247</v>
      </c>
      <c r="C265" s="24">
        <f t="shared" ca="1" si="24"/>
        <v>49453</v>
      </c>
      <c r="D265" s="25">
        <f t="shared" ca="1" si="25"/>
        <v>96719.543619813296</v>
      </c>
      <c r="E265" s="26">
        <f t="shared" ca="1" si="26"/>
        <v>402.99809841588871</v>
      </c>
      <c r="F265" s="41">
        <f t="shared" ca="1" si="27"/>
        <v>670.64514760838642</v>
      </c>
      <c r="G265" s="42"/>
      <c r="H265" s="43"/>
      <c r="I265" s="25"/>
      <c r="J265" s="26">
        <f t="shared" ca="1" si="28"/>
        <v>375</v>
      </c>
      <c r="K265" s="25">
        <f t="shared" ca="1" si="29"/>
        <v>0</v>
      </c>
      <c r="L265" s="41">
        <f t="shared" ca="1" si="30"/>
        <v>1448.6432460242752</v>
      </c>
      <c r="M265" s="42"/>
      <c r="N265" s="43"/>
      <c r="O265" s="41">
        <f t="shared" ca="1" si="31"/>
        <v>96048.898472204906</v>
      </c>
      <c r="P265" s="42"/>
      <c r="Q265" s="43"/>
      <c r="R265" s="27">
        <f ca="1">IF(ValuesEntered,IF(R264&lt;1,0,NPER($E$5/12,-$J$3,O265)),"")</f>
        <v>112.1726171738197</v>
      </c>
    </row>
    <row r="266" spans="2:18" ht="17.25" customHeight="1" x14ac:dyDescent="0.2">
      <c r="B266" s="23">
        <f>ROWS($B$19:B266)</f>
        <v>248</v>
      </c>
      <c r="C266" s="24">
        <f t="shared" ca="1" si="24"/>
        <v>49484</v>
      </c>
      <c r="D266" s="25">
        <f t="shared" ca="1" si="25"/>
        <v>96048.898472204906</v>
      </c>
      <c r="E266" s="26">
        <f t="shared" ca="1" si="26"/>
        <v>400.20374363418711</v>
      </c>
      <c r="F266" s="41">
        <f t="shared" ca="1" si="27"/>
        <v>673.43950239008848</v>
      </c>
      <c r="G266" s="42"/>
      <c r="H266" s="43"/>
      <c r="I266" s="25"/>
      <c r="J266" s="26">
        <f t="shared" ca="1" si="28"/>
        <v>375</v>
      </c>
      <c r="K266" s="25">
        <f t="shared" ca="1" si="29"/>
        <v>0</v>
      </c>
      <c r="L266" s="41">
        <f t="shared" ca="1" si="30"/>
        <v>1448.6432460242756</v>
      </c>
      <c r="M266" s="42"/>
      <c r="N266" s="43"/>
      <c r="O266" s="41">
        <f t="shared" ca="1" si="31"/>
        <v>95375.458969814819</v>
      </c>
      <c r="P266" s="42"/>
      <c r="Q266" s="43"/>
      <c r="R266" s="27">
        <f ca="1">IF(ValuesEntered,IF(R265&lt;1,0,NPER($E$5/12,-$J$3,O266)),"")</f>
        <v>111.17261717381973</v>
      </c>
    </row>
    <row r="267" spans="2:18" ht="17.25" customHeight="1" x14ac:dyDescent="0.2">
      <c r="B267" s="23">
        <f>ROWS($B$19:B267)</f>
        <v>249</v>
      </c>
      <c r="C267" s="24">
        <f t="shared" ca="1" si="24"/>
        <v>49514</v>
      </c>
      <c r="D267" s="25">
        <f t="shared" ca="1" si="25"/>
        <v>95375.458969814819</v>
      </c>
      <c r="E267" s="26">
        <f t="shared" ca="1" si="26"/>
        <v>397.39774570756174</v>
      </c>
      <c r="F267" s="41">
        <f t="shared" ca="1" si="27"/>
        <v>676.24550031671367</v>
      </c>
      <c r="G267" s="42"/>
      <c r="H267" s="43"/>
      <c r="I267" s="25"/>
      <c r="J267" s="26">
        <f t="shared" ca="1" si="28"/>
        <v>375</v>
      </c>
      <c r="K267" s="25">
        <f t="shared" ca="1" si="29"/>
        <v>0</v>
      </c>
      <c r="L267" s="41">
        <f t="shared" ca="1" si="30"/>
        <v>1448.6432460242754</v>
      </c>
      <c r="M267" s="42"/>
      <c r="N267" s="43"/>
      <c r="O267" s="41">
        <f t="shared" ca="1" si="31"/>
        <v>94699.213469498107</v>
      </c>
      <c r="P267" s="42"/>
      <c r="Q267" s="43"/>
      <c r="R267" s="27">
        <f ca="1">IF(ValuesEntered,IF(R266&lt;1,0,NPER($E$5/12,-$J$3,O267)),"")</f>
        <v>110.17261717381975</v>
      </c>
    </row>
    <row r="268" spans="2:18" ht="17.25" customHeight="1" x14ac:dyDescent="0.2">
      <c r="B268" s="23">
        <f>ROWS($B$19:B268)</f>
        <v>250</v>
      </c>
      <c r="C268" s="24">
        <f t="shared" ca="1" si="24"/>
        <v>49545</v>
      </c>
      <c r="D268" s="25">
        <f t="shared" ca="1" si="25"/>
        <v>94699.213469498107</v>
      </c>
      <c r="E268" s="26">
        <f t="shared" ca="1" si="26"/>
        <v>394.58005612290879</v>
      </c>
      <c r="F268" s="41">
        <f t="shared" ca="1" si="27"/>
        <v>679.06318990136663</v>
      </c>
      <c r="G268" s="42"/>
      <c r="H268" s="43"/>
      <c r="I268" s="25"/>
      <c r="J268" s="26">
        <f t="shared" ca="1" si="28"/>
        <v>375</v>
      </c>
      <c r="K268" s="25">
        <f t="shared" ca="1" si="29"/>
        <v>0</v>
      </c>
      <c r="L268" s="41">
        <f t="shared" ca="1" si="30"/>
        <v>1448.6432460242754</v>
      </c>
      <c r="M268" s="42"/>
      <c r="N268" s="43"/>
      <c r="O268" s="41">
        <f t="shared" ca="1" si="31"/>
        <v>94020.150279596739</v>
      </c>
      <c r="P268" s="42"/>
      <c r="Q268" s="43"/>
      <c r="R268" s="27">
        <f ca="1">IF(ValuesEntered,IF(R267&lt;1,0,NPER($E$5/12,-$J$3,O268)),"")</f>
        <v>109.17261717381975</v>
      </c>
    </row>
    <row r="269" spans="2:18" ht="17.25" customHeight="1" x14ac:dyDescent="0.2">
      <c r="B269" s="23">
        <f>ROWS($B$19:B269)</f>
        <v>251</v>
      </c>
      <c r="C269" s="24">
        <f t="shared" ca="1" si="24"/>
        <v>49576</v>
      </c>
      <c r="D269" s="25">
        <f t="shared" ca="1" si="25"/>
        <v>94020.150279596739</v>
      </c>
      <c r="E269" s="26">
        <f t="shared" ca="1" si="26"/>
        <v>391.75062616498639</v>
      </c>
      <c r="F269" s="41">
        <f t="shared" ca="1" si="27"/>
        <v>681.89261985928886</v>
      </c>
      <c r="G269" s="42"/>
      <c r="H269" s="43"/>
      <c r="I269" s="25"/>
      <c r="J269" s="26">
        <f t="shared" ca="1" si="28"/>
        <v>375</v>
      </c>
      <c r="K269" s="25">
        <f t="shared" ca="1" si="29"/>
        <v>0</v>
      </c>
      <c r="L269" s="41">
        <f t="shared" ca="1" si="30"/>
        <v>1448.6432460242752</v>
      </c>
      <c r="M269" s="42"/>
      <c r="N269" s="43"/>
      <c r="O269" s="41">
        <f t="shared" ca="1" si="31"/>
        <v>93338.257659737457</v>
      </c>
      <c r="P269" s="42"/>
      <c r="Q269" s="43"/>
      <c r="R269" s="27">
        <f ca="1">IF(ValuesEntered,IF(R268&lt;1,0,NPER($E$5/12,-$J$3,O269)),"")</f>
        <v>108.17261717381975</v>
      </c>
    </row>
    <row r="270" spans="2:18" ht="17.25" customHeight="1" x14ac:dyDescent="0.2">
      <c r="B270" s="23">
        <f>ROWS($B$19:B270)</f>
        <v>252</v>
      </c>
      <c r="C270" s="24">
        <f t="shared" ca="1" si="24"/>
        <v>49606</v>
      </c>
      <c r="D270" s="25">
        <f t="shared" ca="1" si="25"/>
        <v>93338.257659737457</v>
      </c>
      <c r="E270" s="26">
        <f t="shared" ca="1" si="26"/>
        <v>388.90940691557273</v>
      </c>
      <c r="F270" s="41">
        <f t="shared" ca="1" si="27"/>
        <v>684.7338391087028</v>
      </c>
      <c r="G270" s="42"/>
      <c r="H270" s="43"/>
      <c r="I270" s="25"/>
      <c r="J270" s="26">
        <f t="shared" ca="1" si="28"/>
        <v>375</v>
      </c>
      <c r="K270" s="25">
        <f t="shared" ca="1" si="29"/>
        <v>0</v>
      </c>
      <c r="L270" s="41">
        <f t="shared" ca="1" si="30"/>
        <v>1448.6432460242754</v>
      </c>
      <c r="M270" s="42"/>
      <c r="N270" s="43"/>
      <c r="O270" s="41">
        <f t="shared" ca="1" si="31"/>
        <v>92653.523820628761</v>
      </c>
      <c r="P270" s="42"/>
      <c r="Q270" s="43"/>
      <c r="R270" s="27">
        <f ca="1">IF(ValuesEntered,IF(R269&lt;1,0,NPER($E$5/12,-$J$3,O270)),"")</f>
        <v>107.17261717381976</v>
      </c>
    </row>
    <row r="271" spans="2:18" ht="17.25" customHeight="1" x14ac:dyDescent="0.2">
      <c r="B271" s="23">
        <f>ROWS($B$19:B271)</f>
        <v>253</v>
      </c>
      <c r="C271" s="24">
        <f t="shared" ca="1" si="24"/>
        <v>49637</v>
      </c>
      <c r="D271" s="25">
        <f t="shared" ca="1" si="25"/>
        <v>92653.523820628761</v>
      </c>
      <c r="E271" s="26">
        <f t="shared" ca="1" si="26"/>
        <v>386.05634925261984</v>
      </c>
      <c r="F271" s="41">
        <f t="shared" ca="1" si="27"/>
        <v>687.58689677165557</v>
      </c>
      <c r="G271" s="42"/>
      <c r="H271" s="43"/>
      <c r="I271" s="25"/>
      <c r="J271" s="26">
        <f t="shared" ca="1" si="28"/>
        <v>375</v>
      </c>
      <c r="K271" s="25">
        <f t="shared" ca="1" si="29"/>
        <v>0</v>
      </c>
      <c r="L271" s="41">
        <f t="shared" ca="1" si="30"/>
        <v>1448.6432460242754</v>
      </c>
      <c r="M271" s="42"/>
      <c r="N271" s="43"/>
      <c r="O271" s="41">
        <f t="shared" ca="1" si="31"/>
        <v>91965.936923857109</v>
      </c>
      <c r="P271" s="42"/>
      <c r="Q271" s="43"/>
      <c r="R271" s="27">
        <f ca="1">IF(ValuesEntered,IF(R270&lt;1,0,NPER($E$5/12,-$J$3,O271)),"")</f>
        <v>106.17261717381977</v>
      </c>
    </row>
    <row r="272" spans="2:18" ht="17.25" customHeight="1" x14ac:dyDescent="0.2">
      <c r="B272" s="23">
        <f>ROWS($B$19:B272)</f>
        <v>254</v>
      </c>
      <c r="C272" s="24">
        <f t="shared" ca="1" si="24"/>
        <v>49667</v>
      </c>
      <c r="D272" s="25">
        <f t="shared" ca="1" si="25"/>
        <v>91965.936923857109</v>
      </c>
      <c r="E272" s="26">
        <f t="shared" ca="1" si="26"/>
        <v>383.19140384940459</v>
      </c>
      <c r="F272" s="41">
        <f t="shared" ca="1" si="27"/>
        <v>690.45184217487065</v>
      </c>
      <c r="G272" s="42"/>
      <c r="H272" s="43"/>
      <c r="I272" s="25"/>
      <c r="J272" s="26">
        <f t="shared" ca="1" si="28"/>
        <v>375</v>
      </c>
      <c r="K272" s="25">
        <f t="shared" ca="1" si="29"/>
        <v>0</v>
      </c>
      <c r="L272" s="41">
        <f t="shared" ca="1" si="30"/>
        <v>1448.6432460242752</v>
      </c>
      <c r="M272" s="42"/>
      <c r="N272" s="43"/>
      <c r="O272" s="41">
        <f t="shared" ca="1" si="31"/>
        <v>91275.485081682244</v>
      </c>
      <c r="P272" s="42"/>
      <c r="Q272" s="43"/>
      <c r="R272" s="27">
        <f ca="1">IF(ValuesEntered,IF(R271&lt;1,0,NPER($E$5/12,-$J$3,O272)),"")</f>
        <v>105.17261717381979</v>
      </c>
    </row>
    <row r="273" spans="2:18" ht="17.25" customHeight="1" x14ac:dyDescent="0.2">
      <c r="B273" s="23">
        <f>ROWS($B$19:B273)</f>
        <v>255</v>
      </c>
      <c r="C273" s="24">
        <f t="shared" ca="1" si="24"/>
        <v>49698</v>
      </c>
      <c r="D273" s="25">
        <f t="shared" ca="1" si="25"/>
        <v>91275.485081682244</v>
      </c>
      <c r="E273" s="26">
        <f t="shared" ca="1" si="26"/>
        <v>380.31452117367598</v>
      </c>
      <c r="F273" s="41">
        <f t="shared" ca="1" si="27"/>
        <v>693.32872485059909</v>
      </c>
      <c r="G273" s="42"/>
      <c r="H273" s="43"/>
      <c r="I273" s="25"/>
      <c r="J273" s="26">
        <f t="shared" ca="1" si="28"/>
        <v>375</v>
      </c>
      <c r="K273" s="25">
        <f t="shared" ca="1" si="29"/>
        <v>0</v>
      </c>
      <c r="L273" s="41">
        <f t="shared" ca="1" si="30"/>
        <v>1448.643246024275</v>
      </c>
      <c r="M273" s="42"/>
      <c r="N273" s="43"/>
      <c r="O273" s="41">
        <f t="shared" ca="1" si="31"/>
        <v>90582.156356831649</v>
      </c>
      <c r="P273" s="42"/>
      <c r="Q273" s="43"/>
      <c r="R273" s="27">
        <f ca="1">IF(ValuesEntered,IF(R272&lt;1,0,NPER($E$5/12,-$J$3,O273)),"")</f>
        <v>104.17261717381977</v>
      </c>
    </row>
    <row r="274" spans="2:18" ht="17.25" customHeight="1" x14ac:dyDescent="0.2">
      <c r="B274" s="23">
        <f>ROWS($B$19:B274)</f>
        <v>256</v>
      </c>
      <c r="C274" s="24">
        <f t="shared" ca="1" si="24"/>
        <v>49729</v>
      </c>
      <c r="D274" s="25">
        <f t="shared" ca="1" si="25"/>
        <v>90582.156356831649</v>
      </c>
      <c r="E274" s="26">
        <f t="shared" ca="1" si="26"/>
        <v>377.42565148679853</v>
      </c>
      <c r="F274" s="41">
        <f t="shared" ca="1" si="27"/>
        <v>696.21759453747688</v>
      </c>
      <c r="G274" s="42"/>
      <c r="H274" s="43"/>
      <c r="I274" s="25"/>
      <c r="J274" s="26">
        <f t="shared" ca="1" si="28"/>
        <v>375</v>
      </c>
      <c r="K274" s="25">
        <f t="shared" ca="1" si="29"/>
        <v>0</v>
      </c>
      <c r="L274" s="41">
        <f t="shared" ca="1" si="30"/>
        <v>1448.6432460242754</v>
      </c>
      <c r="M274" s="42"/>
      <c r="N274" s="43"/>
      <c r="O274" s="41">
        <f t="shared" ca="1" si="31"/>
        <v>89885.938762294172</v>
      </c>
      <c r="P274" s="42"/>
      <c r="Q274" s="43"/>
      <c r="R274" s="27">
        <f ca="1">IF(ValuesEntered,IF(R273&lt;1,0,NPER($E$5/12,-$J$3,O274)),"")</f>
        <v>103.1726171738198</v>
      </c>
    </row>
    <row r="275" spans="2:18" ht="17.25" customHeight="1" x14ac:dyDescent="0.2">
      <c r="B275" s="23">
        <f>ROWS($B$19:B275)</f>
        <v>257</v>
      </c>
      <c r="C275" s="24">
        <f t="shared" ca="1" si="24"/>
        <v>49758</v>
      </c>
      <c r="D275" s="25">
        <f t="shared" ca="1" si="25"/>
        <v>89885.938762294172</v>
      </c>
      <c r="E275" s="26">
        <f t="shared" ca="1" si="26"/>
        <v>374.5247448428924</v>
      </c>
      <c r="F275" s="41">
        <f t="shared" ca="1" si="27"/>
        <v>699.11850118138284</v>
      </c>
      <c r="G275" s="42"/>
      <c r="H275" s="43"/>
      <c r="I275" s="25"/>
      <c r="J275" s="26">
        <f t="shared" ca="1" si="28"/>
        <v>375</v>
      </c>
      <c r="K275" s="25">
        <f t="shared" ca="1" si="29"/>
        <v>0</v>
      </c>
      <c r="L275" s="41">
        <f t="shared" ca="1" si="30"/>
        <v>1448.6432460242752</v>
      </c>
      <c r="M275" s="42"/>
      <c r="N275" s="43"/>
      <c r="O275" s="41">
        <f t="shared" ca="1" si="31"/>
        <v>89186.820261112793</v>
      </c>
      <c r="P275" s="42"/>
      <c r="Q275" s="43"/>
      <c r="R275" s="27">
        <f ca="1">IF(ValuesEntered,IF(R274&lt;1,0,NPER($E$5/12,-$J$3,O275)),"")</f>
        <v>102.1726171738198</v>
      </c>
    </row>
    <row r="276" spans="2:18" ht="17.25" customHeight="1" x14ac:dyDescent="0.2">
      <c r="B276" s="23">
        <f>ROWS($B$19:B276)</f>
        <v>258</v>
      </c>
      <c r="C276" s="24">
        <f t="shared" ref="C276:C339" ca="1" si="32">IF(O275&gt;0,EDATE(C275,1),"")</f>
        <v>49789</v>
      </c>
      <c r="D276" s="25">
        <f t="shared" ref="D276:D339" ca="1" si="33">IF(C276="",0,O275)</f>
        <v>89186.820261112793</v>
      </c>
      <c r="E276" s="26">
        <f t="shared" ref="E276:E339" ca="1" si="34">IFERROR(-IPMT($E$5/12,1,R275,D276),0)</f>
        <v>371.61175108796999</v>
      </c>
      <c r="F276" s="41">
        <f t="shared" ref="F276:F339" ca="1" si="35">IFERROR(-PPMT($E$5/12,1,R275,D276),0)</f>
        <v>702.03149493630519</v>
      </c>
      <c r="G276" s="42"/>
      <c r="H276" s="43"/>
      <c r="I276" s="25"/>
      <c r="J276" s="26">
        <f t="shared" ref="J276:J339" ca="1" si="36">IF(C276="",0,$R$7)</f>
        <v>375</v>
      </c>
      <c r="K276" s="25">
        <f t="shared" ref="K276:K339" ca="1" si="37">IF(C276="",0,IF(D276&lt;0.8*$E$3,0,$P$11))</f>
        <v>0</v>
      </c>
      <c r="L276" s="41">
        <f t="shared" ref="L276:L339" ca="1" si="38">IF(C276="",0,E276+F276+I276+J276+K276)</f>
        <v>1448.6432460242752</v>
      </c>
      <c r="M276" s="42"/>
      <c r="N276" s="43"/>
      <c r="O276" s="41">
        <f t="shared" ref="O276:O339" ca="1" si="39">IF(C276="",0,D276-F276-I276)</f>
        <v>88484.788766176483</v>
      </c>
      <c r="P276" s="42"/>
      <c r="Q276" s="43"/>
      <c r="R276" s="27">
        <f ca="1">IF(ValuesEntered,IF(R275&lt;1,0,NPER($E$5/12,-$J$3,O276)),"")</f>
        <v>101.17261717381982</v>
      </c>
    </row>
    <row r="277" spans="2:18" ht="17.25" customHeight="1" x14ac:dyDescent="0.2">
      <c r="B277" s="23">
        <f>ROWS($B$19:B277)</f>
        <v>259</v>
      </c>
      <c r="C277" s="24">
        <f t="shared" ca="1" si="32"/>
        <v>49819</v>
      </c>
      <c r="D277" s="25">
        <f t="shared" ca="1" si="33"/>
        <v>88484.788766176483</v>
      </c>
      <c r="E277" s="26">
        <f t="shared" ca="1" si="34"/>
        <v>368.68661985906868</v>
      </c>
      <c r="F277" s="41">
        <f t="shared" ca="1" si="35"/>
        <v>704.95662616520656</v>
      </c>
      <c r="G277" s="42"/>
      <c r="H277" s="43"/>
      <c r="I277" s="25"/>
      <c r="J277" s="26">
        <f t="shared" ca="1" si="36"/>
        <v>375</v>
      </c>
      <c r="K277" s="25">
        <f t="shared" ca="1" si="37"/>
        <v>0</v>
      </c>
      <c r="L277" s="41">
        <f t="shared" ca="1" si="38"/>
        <v>1448.6432460242752</v>
      </c>
      <c r="M277" s="42"/>
      <c r="N277" s="43"/>
      <c r="O277" s="41">
        <f t="shared" ca="1" si="39"/>
        <v>87779.832140011276</v>
      </c>
      <c r="P277" s="42"/>
      <c r="Q277" s="43"/>
      <c r="R277" s="27">
        <f ca="1">IF(ValuesEntered,IF(R276&lt;1,0,NPER($E$5/12,-$J$3,O277)),"")</f>
        <v>100.1726171738198</v>
      </c>
    </row>
    <row r="278" spans="2:18" ht="17.25" customHeight="1" x14ac:dyDescent="0.2">
      <c r="B278" s="23">
        <f>ROWS($B$19:B278)</f>
        <v>260</v>
      </c>
      <c r="C278" s="24">
        <f t="shared" ca="1" si="32"/>
        <v>49850</v>
      </c>
      <c r="D278" s="25">
        <f t="shared" ca="1" si="33"/>
        <v>87779.832140011276</v>
      </c>
      <c r="E278" s="26">
        <f t="shared" ca="1" si="34"/>
        <v>365.74930058338032</v>
      </c>
      <c r="F278" s="41">
        <f t="shared" ca="1" si="35"/>
        <v>707.89394544089498</v>
      </c>
      <c r="G278" s="42"/>
      <c r="H278" s="43"/>
      <c r="I278" s="25"/>
      <c r="J278" s="26">
        <f t="shared" ca="1" si="36"/>
        <v>375</v>
      </c>
      <c r="K278" s="25">
        <f t="shared" ca="1" si="37"/>
        <v>0</v>
      </c>
      <c r="L278" s="41">
        <f t="shared" ca="1" si="38"/>
        <v>1448.6432460242754</v>
      </c>
      <c r="M278" s="42"/>
      <c r="N278" s="43"/>
      <c r="O278" s="41">
        <f t="shared" ca="1" si="39"/>
        <v>87071.938194570379</v>
      </c>
      <c r="P278" s="42"/>
      <c r="Q278" s="43"/>
      <c r="R278" s="27">
        <f ca="1">IF(ValuesEntered,IF(R277&lt;1,0,NPER($E$5/12,-$J$3,O278)),"")</f>
        <v>99.172617173819802</v>
      </c>
    </row>
    <row r="279" spans="2:18" ht="17.25" customHeight="1" x14ac:dyDescent="0.2">
      <c r="B279" s="23">
        <f>ROWS($B$19:B279)</f>
        <v>261</v>
      </c>
      <c r="C279" s="24">
        <f t="shared" ca="1" si="32"/>
        <v>49880</v>
      </c>
      <c r="D279" s="25">
        <f t="shared" ca="1" si="33"/>
        <v>87071.938194570379</v>
      </c>
      <c r="E279" s="26">
        <f t="shared" ca="1" si="34"/>
        <v>362.79974247737658</v>
      </c>
      <c r="F279" s="41">
        <f t="shared" ca="1" si="35"/>
        <v>710.84350354689866</v>
      </c>
      <c r="G279" s="42"/>
      <c r="H279" s="43"/>
      <c r="I279" s="25"/>
      <c r="J279" s="26">
        <f t="shared" ca="1" si="36"/>
        <v>375</v>
      </c>
      <c r="K279" s="25">
        <f t="shared" ca="1" si="37"/>
        <v>0</v>
      </c>
      <c r="L279" s="41">
        <f t="shared" ca="1" si="38"/>
        <v>1448.6432460242752</v>
      </c>
      <c r="M279" s="42"/>
      <c r="N279" s="43"/>
      <c r="O279" s="41">
        <f t="shared" ca="1" si="39"/>
        <v>86361.094691023478</v>
      </c>
      <c r="P279" s="42"/>
      <c r="Q279" s="43"/>
      <c r="R279" s="27">
        <f ca="1">IF(ValuesEntered,IF(R278&lt;1,0,NPER($E$5/12,-$J$3,O279)),"")</f>
        <v>98.172617173819773</v>
      </c>
    </row>
    <row r="280" spans="2:18" ht="17.25" customHeight="1" x14ac:dyDescent="0.2">
      <c r="B280" s="23">
        <f>ROWS($B$19:B280)</f>
        <v>262</v>
      </c>
      <c r="C280" s="24">
        <f t="shared" ca="1" si="32"/>
        <v>49911</v>
      </c>
      <c r="D280" s="25">
        <f t="shared" ca="1" si="33"/>
        <v>86361.094691023478</v>
      </c>
      <c r="E280" s="26">
        <f t="shared" ca="1" si="34"/>
        <v>359.83789454593114</v>
      </c>
      <c r="F280" s="41">
        <f t="shared" ca="1" si="35"/>
        <v>713.80535147834428</v>
      </c>
      <c r="G280" s="42"/>
      <c r="H280" s="43"/>
      <c r="I280" s="25"/>
      <c r="J280" s="26">
        <f t="shared" ca="1" si="36"/>
        <v>375</v>
      </c>
      <c r="K280" s="25">
        <f t="shared" ca="1" si="37"/>
        <v>0</v>
      </c>
      <c r="L280" s="41">
        <f t="shared" ca="1" si="38"/>
        <v>1448.6432460242754</v>
      </c>
      <c r="M280" s="42"/>
      <c r="N280" s="43"/>
      <c r="O280" s="41">
        <f t="shared" ca="1" si="39"/>
        <v>85647.289339545139</v>
      </c>
      <c r="P280" s="42"/>
      <c r="Q280" s="43"/>
      <c r="R280" s="27">
        <f ca="1">IF(ValuesEntered,IF(R279&lt;1,0,NPER($E$5/12,-$J$3,O280)),"")</f>
        <v>97.172617173819816</v>
      </c>
    </row>
    <row r="281" spans="2:18" ht="17.25" customHeight="1" x14ac:dyDescent="0.2">
      <c r="B281" s="23">
        <f>ROWS($B$19:B281)</f>
        <v>263</v>
      </c>
      <c r="C281" s="24">
        <f t="shared" ca="1" si="32"/>
        <v>49942</v>
      </c>
      <c r="D281" s="25">
        <f t="shared" ca="1" si="33"/>
        <v>85647.289339545139</v>
      </c>
      <c r="E281" s="26">
        <f t="shared" ca="1" si="34"/>
        <v>356.86370558143807</v>
      </c>
      <c r="F281" s="41">
        <f t="shared" ca="1" si="35"/>
        <v>716.77954044283683</v>
      </c>
      <c r="G281" s="42"/>
      <c r="H281" s="43"/>
      <c r="I281" s="25"/>
      <c r="J281" s="26">
        <f t="shared" ca="1" si="36"/>
        <v>375</v>
      </c>
      <c r="K281" s="25">
        <f t="shared" ca="1" si="37"/>
        <v>0</v>
      </c>
      <c r="L281" s="41">
        <f t="shared" ca="1" si="38"/>
        <v>1448.643246024275</v>
      </c>
      <c r="M281" s="42"/>
      <c r="N281" s="43"/>
      <c r="O281" s="41">
        <f t="shared" ca="1" si="39"/>
        <v>84930.509799102307</v>
      </c>
      <c r="P281" s="42"/>
      <c r="Q281" s="43"/>
      <c r="R281" s="27">
        <f ca="1">IF(ValuesEntered,IF(R280&lt;1,0,NPER($E$5/12,-$J$3,O281)),"")</f>
        <v>96.172617173819802</v>
      </c>
    </row>
    <row r="282" spans="2:18" ht="17.25" customHeight="1" x14ac:dyDescent="0.2">
      <c r="B282" s="23">
        <f>ROWS($B$19:B282)</f>
        <v>264</v>
      </c>
      <c r="C282" s="24">
        <f t="shared" ca="1" si="32"/>
        <v>49972</v>
      </c>
      <c r="D282" s="25">
        <f t="shared" ca="1" si="33"/>
        <v>84930.509799102307</v>
      </c>
      <c r="E282" s="26">
        <f t="shared" ca="1" si="34"/>
        <v>353.87712416292629</v>
      </c>
      <c r="F282" s="41">
        <f t="shared" ca="1" si="35"/>
        <v>719.76612186134901</v>
      </c>
      <c r="G282" s="42"/>
      <c r="H282" s="43"/>
      <c r="I282" s="25"/>
      <c r="J282" s="26">
        <f t="shared" ca="1" si="36"/>
        <v>375</v>
      </c>
      <c r="K282" s="25">
        <f t="shared" ca="1" si="37"/>
        <v>0</v>
      </c>
      <c r="L282" s="41">
        <f t="shared" ca="1" si="38"/>
        <v>1448.6432460242754</v>
      </c>
      <c r="M282" s="42"/>
      <c r="N282" s="43"/>
      <c r="O282" s="41">
        <f t="shared" ca="1" si="39"/>
        <v>84210.743677240956</v>
      </c>
      <c r="P282" s="42"/>
      <c r="Q282" s="43"/>
      <c r="R282" s="27">
        <f ca="1">IF(ValuesEntered,IF(R281&lt;1,0,NPER($E$5/12,-$J$3,O282)),"")</f>
        <v>95.172617173819788</v>
      </c>
    </row>
    <row r="283" spans="2:18" ht="17.25" customHeight="1" x14ac:dyDescent="0.2">
      <c r="B283" s="23">
        <f>ROWS($B$19:B283)</f>
        <v>265</v>
      </c>
      <c r="C283" s="24">
        <f t="shared" ca="1" si="32"/>
        <v>50003</v>
      </c>
      <c r="D283" s="25">
        <f t="shared" ca="1" si="33"/>
        <v>84210.743677240956</v>
      </c>
      <c r="E283" s="26">
        <f t="shared" ca="1" si="34"/>
        <v>350.87809865517067</v>
      </c>
      <c r="F283" s="41">
        <f t="shared" ca="1" si="35"/>
        <v>722.76514736910451</v>
      </c>
      <c r="G283" s="42"/>
      <c r="H283" s="43"/>
      <c r="I283" s="25"/>
      <c r="J283" s="26">
        <f t="shared" ca="1" si="36"/>
        <v>375</v>
      </c>
      <c r="K283" s="25">
        <f t="shared" ca="1" si="37"/>
        <v>0</v>
      </c>
      <c r="L283" s="41">
        <f t="shared" ca="1" si="38"/>
        <v>1448.6432460242752</v>
      </c>
      <c r="M283" s="42"/>
      <c r="N283" s="43"/>
      <c r="O283" s="41">
        <f t="shared" ca="1" si="39"/>
        <v>83487.978529871849</v>
      </c>
      <c r="P283" s="42"/>
      <c r="Q283" s="43"/>
      <c r="R283" s="27">
        <f ca="1">IF(ValuesEntered,IF(R282&lt;1,0,NPER($E$5/12,-$J$3,O283)),"")</f>
        <v>94.172617173819759</v>
      </c>
    </row>
    <row r="284" spans="2:18" ht="17.25" customHeight="1" x14ac:dyDescent="0.2">
      <c r="B284" s="23">
        <f>ROWS($B$19:B284)</f>
        <v>266</v>
      </c>
      <c r="C284" s="24">
        <f t="shared" ca="1" si="32"/>
        <v>50033</v>
      </c>
      <c r="D284" s="25">
        <f t="shared" ca="1" si="33"/>
        <v>83487.978529871849</v>
      </c>
      <c r="E284" s="26">
        <f t="shared" ca="1" si="34"/>
        <v>347.86657720779937</v>
      </c>
      <c r="F284" s="41">
        <f t="shared" ca="1" si="35"/>
        <v>725.77666881647622</v>
      </c>
      <c r="G284" s="42"/>
      <c r="H284" s="43"/>
      <c r="I284" s="25"/>
      <c r="J284" s="26">
        <f t="shared" ca="1" si="36"/>
        <v>375</v>
      </c>
      <c r="K284" s="25">
        <f t="shared" ca="1" si="37"/>
        <v>0</v>
      </c>
      <c r="L284" s="41">
        <f t="shared" ca="1" si="38"/>
        <v>1448.6432460242756</v>
      </c>
      <c r="M284" s="42"/>
      <c r="N284" s="43"/>
      <c r="O284" s="41">
        <f t="shared" ca="1" si="39"/>
        <v>82762.201861055379</v>
      </c>
      <c r="P284" s="42"/>
      <c r="Q284" s="43"/>
      <c r="R284" s="27">
        <f ca="1">IF(ValuesEntered,IF(R283&lt;1,0,NPER($E$5/12,-$J$3,O284)),"")</f>
        <v>93.172617173819802</v>
      </c>
    </row>
    <row r="285" spans="2:18" ht="17.25" customHeight="1" x14ac:dyDescent="0.2">
      <c r="B285" s="23">
        <f>ROWS($B$19:B285)</f>
        <v>267</v>
      </c>
      <c r="C285" s="24">
        <f t="shared" ca="1" si="32"/>
        <v>50064</v>
      </c>
      <c r="D285" s="25">
        <f t="shared" ca="1" si="33"/>
        <v>82762.201861055379</v>
      </c>
      <c r="E285" s="26">
        <f t="shared" ca="1" si="34"/>
        <v>344.84250775439739</v>
      </c>
      <c r="F285" s="41">
        <f t="shared" ca="1" si="35"/>
        <v>728.8007382698778</v>
      </c>
      <c r="G285" s="42"/>
      <c r="H285" s="43"/>
      <c r="I285" s="25"/>
      <c r="J285" s="26">
        <f t="shared" ca="1" si="36"/>
        <v>375</v>
      </c>
      <c r="K285" s="25">
        <f t="shared" ca="1" si="37"/>
        <v>0</v>
      </c>
      <c r="L285" s="41">
        <f t="shared" ca="1" si="38"/>
        <v>1448.6432460242752</v>
      </c>
      <c r="M285" s="42"/>
      <c r="N285" s="43"/>
      <c r="O285" s="41">
        <f t="shared" ca="1" si="39"/>
        <v>82033.401122785508</v>
      </c>
      <c r="P285" s="42"/>
      <c r="Q285" s="43"/>
      <c r="R285" s="27">
        <f ca="1">IF(ValuesEntered,IF(R284&lt;1,0,NPER($E$5/12,-$J$3,O285)),"")</f>
        <v>92.172617173819802</v>
      </c>
    </row>
    <row r="286" spans="2:18" ht="17.25" customHeight="1" x14ac:dyDescent="0.2">
      <c r="B286" s="23">
        <f>ROWS($B$19:B286)</f>
        <v>268</v>
      </c>
      <c r="C286" s="24">
        <f t="shared" ca="1" si="32"/>
        <v>50095</v>
      </c>
      <c r="D286" s="25">
        <f t="shared" ca="1" si="33"/>
        <v>82033.401122785508</v>
      </c>
      <c r="E286" s="26">
        <f t="shared" ca="1" si="34"/>
        <v>341.80583801160628</v>
      </c>
      <c r="F286" s="41">
        <f t="shared" ca="1" si="35"/>
        <v>731.83740801266902</v>
      </c>
      <c r="G286" s="42"/>
      <c r="H286" s="43"/>
      <c r="I286" s="25"/>
      <c r="J286" s="26">
        <f t="shared" ca="1" si="36"/>
        <v>375</v>
      </c>
      <c r="K286" s="25">
        <f t="shared" ca="1" si="37"/>
        <v>0</v>
      </c>
      <c r="L286" s="41">
        <f t="shared" ca="1" si="38"/>
        <v>1448.6432460242754</v>
      </c>
      <c r="M286" s="42"/>
      <c r="N286" s="43"/>
      <c r="O286" s="41">
        <f t="shared" ca="1" si="39"/>
        <v>81301.563714772841</v>
      </c>
      <c r="P286" s="42"/>
      <c r="Q286" s="43"/>
      <c r="R286" s="27">
        <f ca="1">IF(ValuesEntered,IF(R285&lt;1,0,NPER($E$5/12,-$J$3,O286)),"")</f>
        <v>91.17261717381983</v>
      </c>
    </row>
    <row r="287" spans="2:18" ht="17.25" customHeight="1" x14ac:dyDescent="0.2">
      <c r="B287" s="23">
        <f>ROWS($B$19:B287)</f>
        <v>269</v>
      </c>
      <c r="C287" s="24">
        <f t="shared" ca="1" si="32"/>
        <v>50123</v>
      </c>
      <c r="D287" s="25">
        <f t="shared" ca="1" si="33"/>
        <v>81301.563714772841</v>
      </c>
      <c r="E287" s="26">
        <f t="shared" ca="1" si="34"/>
        <v>338.75651547822019</v>
      </c>
      <c r="F287" s="41">
        <f t="shared" ca="1" si="35"/>
        <v>734.88673054605488</v>
      </c>
      <c r="G287" s="42"/>
      <c r="H287" s="43"/>
      <c r="I287" s="25"/>
      <c r="J287" s="26">
        <f t="shared" ca="1" si="36"/>
        <v>375</v>
      </c>
      <c r="K287" s="25">
        <f t="shared" ca="1" si="37"/>
        <v>0</v>
      </c>
      <c r="L287" s="41">
        <f t="shared" ca="1" si="38"/>
        <v>1448.643246024275</v>
      </c>
      <c r="M287" s="42"/>
      <c r="N287" s="43"/>
      <c r="O287" s="41">
        <f t="shared" ca="1" si="39"/>
        <v>80566.676984226782</v>
      </c>
      <c r="P287" s="42"/>
      <c r="Q287" s="43"/>
      <c r="R287" s="27">
        <f ca="1">IF(ValuesEntered,IF(R286&lt;1,0,NPER($E$5/12,-$J$3,O287)),"")</f>
        <v>90.172617173819816</v>
      </c>
    </row>
    <row r="288" spans="2:18" ht="17.25" customHeight="1" x14ac:dyDescent="0.2">
      <c r="B288" s="23">
        <f>ROWS($B$19:B288)</f>
        <v>270</v>
      </c>
      <c r="C288" s="24">
        <f t="shared" ca="1" si="32"/>
        <v>50154</v>
      </c>
      <c r="D288" s="25">
        <f t="shared" ca="1" si="33"/>
        <v>80566.676984226782</v>
      </c>
      <c r="E288" s="26">
        <f t="shared" ca="1" si="34"/>
        <v>335.69448743427824</v>
      </c>
      <c r="F288" s="41">
        <f t="shared" ca="1" si="35"/>
        <v>737.94875858999683</v>
      </c>
      <c r="G288" s="42"/>
      <c r="H288" s="43"/>
      <c r="I288" s="25"/>
      <c r="J288" s="26">
        <f t="shared" ca="1" si="36"/>
        <v>375</v>
      </c>
      <c r="K288" s="25">
        <f t="shared" ca="1" si="37"/>
        <v>0</v>
      </c>
      <c r="L288" s="41">
        <f t="shared" ca="1" si="38"/>
        <v>1448.643246024275</v>
      </c>
      <c r="M288" s="42"/>
      <c r="N288" s="43"/>
      <c r="O288" s="41">
        <f t="shared" ca="1" si="39"/>
        <v>79828.728225636791</v>
      </c>
      <c r="P288" s="42"/>
      <c r="Q288" s="43"/>
      <c r="R288" s="27">
        <f ca="1">IF(ValuesEntered,IF(R287&lt;1,0,NPER($E$5/12,-$J$3,O288)),"")</f>
        <v>89.172617173819816</v>
      </c>
    </row>
    <row r="289" spans="2:18" ht="17.25" customHeight="1" x14ac:dyDescent="0.2">
      <c r="B289" s="23">
        <f>ROWS($B$19:B289)</f>
        <v>271</v>
      </c>
      <c r="C289" s="24">
        <f t="shared" ca="1" si="32"/>
        <v>50184</v>
      </c>
      <c r="D289" s="25">
        <f t="shared" ca="1" si="33"/>
        <v>79828.728225636791</v>
      </c>
      <c r="E289" s="26">
        <f t="shared" ca="1" si="34"/>
        <v>332.61970094015328</v>
      </c>
      <c r="F289" s="41">
        <f t="shared" ca="1" si="35"/>
        <v>741.02354508412179</v>
      </c>
      <c r="G289" s="42"/>
      <c r="H289" s="43"/>
      <c r="I289" s="25"/>
      <c r="J289" s="26">
        <f t="shared" ca="1" si="36"/>
        <v>375</v>
      </c>
      <c r="K289" s="25">
        <f t="shared" ca="1" si="37"/>
        <v>0</v>
      </c>
      <c r="L289" s="41">
        <f t="shared" ca="1" si="38"/>
        <v>1448.643246024275</v>
      </c>
      <c r="M289" s="42"/>
      <c r="N289" s="43"/>
      <c r="O289" s="41">
        <f t="shared" ca="1" si="39"/>
        <v>79087.704680552662</v>
      </c>
      <c r="P289" s="42"/>
      <c r="Q289" s="43"/>
      <c r="R289" s="27">
        <f ca="1">IF(ValuesEntered,IF(R288&lt;1,0,NPER($E$5/12,-$J$3,O289)),"")</f>
        <v>88.172617173819802</v>
      </c>
    </row>
    <row r="290" spans="2:18" ht="17.25" customHeight="1" x14ac:dyDescent="0.2">
      <c r="B290" s="23">
        <f>ROWS($B$19:B290)</f>
        <v>272</v>
      </c>
      <c r="C290" s="24">
        <f t="shared" ca="1" si="32"/>
        <v>50215</v>
      </c>
      <c r="D290" s="25">
        <f t="shared" ca="1" si="33"/>
        <v>79087.704680552662</v>
      </c>
      <c r="E290" s="26">
        <f t="shared" ca="1" si="34"/>
        <v>329.53210283563607</v>
      </c>
      <c r="F290" s="41">
        <f t="shared" ca="1" si="35"/>
        <v>744.11114318863895</v>
      </c>
      <c r="G290" s="42"/>
      <c r="H290" s="43"/>
      <c r="I290" s="25"/>
      <c r="J290" s="26">
        <f t="shared" ca="1" si="36"/>
        <v>375</v>
      </c>
      <c r="K290" s="25">
        <f t="shared" ca="1" si="37"/>
        <v>0</v>
      </c>
      <c r="L290" s="41">
        <f t="shared" ca="1" si="38"/>
        <v>1448.643246024275</v>
      </c>
      <c r="M290" s="42"/>
      <c r="N290" s="43"/>
      <c r="O290" s="41">
        <f t="shared" ca="1" si="39"/>
        <v>78343.593537364024</v>
      </c>
      <c r="P290" s="42"/>
      <c r="Q290" s="43"/>
      <c r="R290" s="27">
        <f ca="1">IF(ValuesEntered,IF(R289&lt;1,0,NPER($E$5/12,-$J$3,O290)),"")</f>
        <v>87.172617173819802</v>
      </c>
    </row>
    <row r="291" spans="2:18" ht="17.25" customHeight="1" x14ac:dyDescent="0.2">
      <c r="B291" s="23">
        <f>ROWS($B$19:B291)</f>
        <v>273</v>
      </c>
      <c r="C291" s="24">
        <f t="shared" ca="1" si="32"/>
        <v>50245</v>
      </c>
      <c r="D291" s="25">
        <f t="shared" ca="1" si="33"/>
        <v>78343.593537364024</v>
      </c>
      <c r="E291" s="26">
        <f t="shared" ca="1" si="34"/>
        <v>326.43163973901676</v>
      </c>
      <c r="F291" s="41">
        <f t="shared" ca="1" si="35"/>
        <v>747.21160628525854</v>
      </c>
      <c r="G291" s="42"/>
      <c r="H291" s="43"/>
      <c r="I291" s="25"/>
      <c r="J291" s="26">
        <f t="shared" ca="1" si="36"/>
        <v>375</v>
      </c>
      <c r="K291" s="25">
        <f t="shared" ca="1" si="37"/>
        <v>0</v>
      </c>
      <c r="L291" s="41">
        <f t="shared" ca="1" si="38"/>
        <v>1448.6432460242754</v>
      </c>
      <c r="M291" s="42"/>
      <c r="N291" s="43"/>
      <c r="O291" s="41">
        <f t="shared" ca="1" si="39"/>
        <v>77596.381931078766</v>
      </c>
      <c r="P291" s="42"/>
      <c r="Q291" s="43"/>
      <c r="R291" s="27">
        <f ca="1">IF(ValuesEntered,IF(R290&lt;1,0,NPER($E$5/12,-$J$3,O291)),"")</f>
        <v>86.172617173819788</v>
      </c>
    </row>
    <row r="292" spans="2:18" ht="17.25" customHeight="1" x14ac:dyDescent="0.2">
      <c r="B292" s="23">
        <f>ROWS($B$19:B292)</f>
        <v>274</v>
      </c>
      <c r="C292" s="24">
        <f t="shared" ca="1" si="32"/>
        <v>50276</v>
      </c>
      <c r="D292" s="25">
        <f t="shared" ca="1" si="33"/>
        <v>77596.381931078766</v>
      </c>
      <c r="E292" s="26">
        <f t="shared" ca="1" si="34"/>
        <v>323.31825804616153</v>
      </c>
      <c r="F292" s="41">
        <f t="shared" ca="1" si="35"/>
        <v>750.32498797811388</v>
      </c>
      <c r="G292" s="42"/>
      <c r="H292" s="43"/>
      <c r="I292" s="25"/>
      <c r="J292" s="26">
        <f t="shared" ca="1" si="36"/>
        <v>375</v>
      </c>
      <c r="K292" s="25">
        <f t="shared" ca="1" si="37"/>
        <v>0</v>
      </c>
      <c r="L292" s="41">
        <f t="shared" ca="1" si="38"/>
        <v>1448.6432460242754</v>
      </c>
      <c r="M292" s="42"/>
      <c r="N292" s="43"/>
      <c r="O292" s="41">
        <f t="shared" ca="1" si="39"/>
        <v>76846.056943100659</v>
      </c>
      <c r="P292" s="42"/>
      <c r="Q292" s="43"/>
      <c r="R292" s="27">
        <f ca="1">IF(ValuesEntered,IF(R291&lt;1,0,NPER($E$5/12,-$J$3,O292)),"")</f>
        <v>85.172617173819816</v>
      </c>
    </row>
    <row r="293" spans="2:18" ht="17.25" customHeight="1" x14ac:dyDescent="0.2">
      <c r="B293" s="23">
        <f>ROWS($B$19:B293)</f>
        <v>275</v>
      </c>
      <c r="C293" s="24">
        <f t="shared" ca="1" si="32"/>
        <v>50307</v>
      </c>
      <c r="D293" s="25">
        <f t="shared" ca="1" si="33"/>
        <v>76846.056943100659</v>
      </c>
      <c r="E293" s="26">
        <f t="shared" ca="1" si="34"/>
        <v>320.19190392958609</v>
      </c>
      <c r="F293" s="41">
        <f t="shared" ca="1" si="35"/>
        <v>753.45134209468915</v>
      </c>
      <c r="G293" s="42"/>
      <c r="H293" s="43"/>
      <c r="I293" s="25"/>
      <c r="J293" s="26">
        <f t="shared" ca="1" si="36"/>
        <v>375</v>
      </c>
      <c r="K293" s="25">
        <f t="shared" ca="1" si="37"/>
        <v>0</v>
      </c>
      <c r="L293" s="41">
        <f t="shared" ca="1" si="38"/>
        <v>1448.6432460242752</v>
      </c>
      <c r="M293" s="42"/>
      <c r="N293" s="43"/>
      <c r="O293" s="41">
        <f t="shared" ca="1" si="39"/>
        <v>76092.605601005969</v>
      </c>
      <c r="P293" s="42"/>
      <c r="Q293" s="43"/>
      <c r="R293" s="27">
        <f ca="1">IF(ValuesEntered,IF(R292&lt;1,0,NPER($E$5/12,-$J$3,O293)),"")</f>
        <v>84.172617173819845</v>
      </c>
    </row>
    <row r="294" spans="2:18" ht="17.25" customHeight="1" x14ac:dyDescent="0.2">
      <c r="B294" s="23">
        <f>ROWS($B$19:B294)</f>
        <v>276</v>
      </c>
      <c r="C294" s="24">
        <f t="shared" ca="1" si="32"/>
        <v>50337</v>
      </c>
      <c r="D294" s="25">
        <f t="shared" ca="1" si="33"/>
        <v>76092.605601005969</v>
      </c>
      <c r="E294" s="26">
        <f t="shared" ca="1" si="34"/>
        <v>317.05252333752486</v>
      </c>
      <c r="F294" s="41">
        <f t="shared" ca="1" si="35"/>
        <v>756.59072268675004</v>
      </c>
      <c r="G294" s="42"/>
      <c r="H294" s="43"/>
      <c r="I294" s="25"/>
      <c r="J294" s="26">
        <f t="shared" ca="1" si="36"/>
        <v>375</v>
      </c>
      <c r="K294" s="25">
        <f t="shared" ca="1" si="37"/>
        <v>0</v>
      </c>
      <c r="L294" s="41">
        <f t="shared" ca="1" si="38"/>
        <v>1448.643246024275</v>
      </c>
      <c r="M294" s="42"/>
      <c r="N294" s="43"/>
      <c r="O294" s="41">
        <f t="shared" ca="1" si="39"/>
        <v>75336.014878319213</v>
      </c>
      <c r="P294" s="42"/>
      <c r="Q294" s="43"/>
      <c r="R294" s="27">
        <f ca="1">IF(ValuesEntered,IF(R293&lt;1,0,NPER($E$5/12,-$J$3,O294)),"")</f>
        <v>83.172617173819816</v>
      </c>
    </row>
    <row r="295" spans="2:18" ht="17.25" customHeight="1" x14ac:dyDescent="0.2">
      <c r="B295" s="23">
        <f>ROWS($B$19:B295)</f>
        <v>277</v>
      </c>
      <c r="C295" s="24">
        <f t="shared" ca="1" si="32"/>
        <v>50368</v>
      </c>
      <c r="D295" s="25">
        <f t="shared" ca="1" si="33"/>
        <v>75336.014878319213</v>
      </c>
      <c r="E295" s="26">
        <f t="shared" ca="1" si="34"/>
        <v>313.90006199299671</v>
      </c>
      <c r="F295" s="41">
        <f t="shared" ca="1" si="35"/>
        <v>759.74318403127836</v>
      </c>
      <c r="G295" s="42"/>
      <c r="H295" s="43"/>
      <c r="I295" s="25"/>
      <c r="J295" s="26">
        <f t="shared" ca="1" si="36"/>
        <v>375</v>
      </c>
      <c r="K295" s="25">
        <f t="shared" ca="1" si="37"/>
        <v>0</v>
      </c>
      <c r="L295" s="41">
        <f t="shared" ca="1" si="38"/>
        <v>1448.643246024275</v>
      </c>
      <c r="M295" s="42"/>
      <c r="N295" s="43"/>
      <c r="O295" s="41">
        <f t="shared" ca="1" si="39"/>
        <v>74576.271694287934</v>
      </c>
      <c r="P295" s="42"/>
      <c r="Q295" s="43"/>
      <c r="R295" s="27">
        <f ca="1">IF(ValuesEntered,IF(R294&lt;1,0,NPER($E$5/12,-$J$3,O295)),"")</f>
        <v>82.17261717381983</v>
      </c>
    </row>
    <row r="296" spans="2:18" ht="17.25" customHeight="1" x14ac:dyDescent="0.2">
      <c r="B296" s="23">
        <f>ROWS($B$19:B296)</f>
        <v>278</v>
      </c>
      <c r="C296" s="24">
        <f t="shared" ca="1" si="32"/>
        <v>50398</v>
      </c>
      <c r="D296" s="25">
        <f t="shared" ca="1" si="33"/>
        <v>74576.271694287934</v>
      </c>
      <c r="E296" s="26">
        <f t="shared" ca="1" si="34"/>
        <v>310.73446539286641</v>
      </c>
      <c r="F296" s="41">
        <f t="shared" ca="1" si="35"/>
        <v>762.90878063140849</v>
      </c>
      <c r="G296" s="42"/>
      <c r="H296" s="43"/>
      <c r="I296" s="25"/>
      <c r="J296" s="26">
        <f t="shared" ca="1" si="36"/>
        <v>375</v>
      </c>
      <c r="K296" s="25">
        <f t="shared" ca="1" si="37"/>
        <v>0</v>
      </c>
      <c r="L296" s="41">
        <f t="shared" ca="1" si="38"/>
        <v>1448.643246024275</v>
      </c>
      <c r="M296" s="42"/>
      <c r="N296" s="43"/>
      <c r="O296" s="41">
        <f t="shared" ca="1" si="39"/>
        <v>73813.362913656529</v>
      </c>
      <c r="P296" s="42"/>
      <c r="Q296" s="43"/>
      <c r="R296" s="27">
        <f ca="1">IF(ValuesEntered,IF(R295&lt;1,0,NPER($E$5/12,-$J$3,O296)),"")</f>
        <v>81.17261717381983</v>
      </c>
    </row>
    <row r="297" spans="2:18" ht="17.25" customHeight="1" x14ac:dyDescent="0.2">
      <c r="B297" s="23">
        <f>ROWS($B$19:B297)</f>
        <v>279</v>
      </c>
      <c r="C297" s="24">
        <f t="shared" ca="1" si="32"/>
        <v>50429</v>
      </c>
      <c r="D297" s="25">
        <f t="shared" ca="1" si="33"/>
        <v>73813.362913656529</v>
      </c>
      <c r="E297" s="26">
        <f t="shared" ca="1" si="34"/>
        <v>307.55567880690222</v>
      </c>
      <c r="F297" s="41">
        <f t="shared" ca="1" si="35"/>
        <v>766.08756721737268</v>
      </c>
      <c r="G297" s="42"/>
      <c r="H297" s="43"/>
      <c r="I297" s="25"/>
      <c r="J297" s="26">
        <f t="shared" ca="1" si="36"/>
        <v>375</v>
      </c>
      <c r="K297" s="25">
        <f t="shared" ca="1" si="37"/>
        <v>0</v>
      </c>
      <c r="L297" s="41">
        <f t="shared" ca="1" si="38"/>
        <v>1448.643246024275</v>
      </c>
      <c r="M297" s="42"/>
      <c r="N297" s="43"/>
      <c r="O297" s="41">
        <f t="shared" ca="1" si="39"/>
        <v>73047.275346439157</v>
      </c>
      <c r="P297" s="42"/>
      <c r="Q297" s="43"/>
      <c r="R297" s="27">
        <f ca="1">IF(ValuesEntered,IF(R296&lt;1,0,NPER($E$5/12,-$J$3,O297)),"")</f>
        <v>80.172617173819845</v>
      </c>
    </row>
    <row r="298" spans="2:18" ht="17.25" customHeight="1" x14ac:dyDescent="0.2">
      <c r="B298" s="23">
        <f>ROWS($B$19:B298)</f>
        <v>280</v>
      </c>
      <c r="C298" s="24">
        <f t="shared" ca="1" si="32"/>
        <v>50460</v>
      </c>
      <c r="D298" s="25">
        <f t="shared" ca="1" si="33"/>
        <v>73047.275346439157</v>
      </c>
      <c r="E298" s="26">
        <f t="shared" ca="1" si="34"/>
        <v>304.36364727682979</v>
      </c>
      <c r="F298" s="41">
        <f t="shared" ca="1" si="35"/>
        <v>769.27959874744499</v>
      </c>
      <c r="G298" s="42"/>
      <c r="H298" s="43"/>
      <c r="I298" s="25"/>
      <c r="J298" s="26">
        <f t="shared" ca="1" si="36"/>
        <v>375</v>
      </c>
      <c r="K298" s="25">
        <f t="shared" ca="1" si="37"/>
        <v>0</v>
      </c>
      <c r="L298" s="41">
        <f t="shared" ca="1" si="38"/>
        <v>1448.6432460242747</v>
      </c>
      <c r="M298" s="42"/>
      <c r="N298" s="43"/>
      <c r="O298" s="41">
        <f t="shared" ca="1" si="39"/>
        <v>72277.995747691719</v>
      </c>
      <c r="P298" s="42"/>
      <c r="Q298" s="43"/>
      <c r="R298" s="27">
        <f ca="1">IF(ValuesEntered,IF(R297&lt;1,0,NPER($E$5/12,-$J$3,O298)),"")</f>
        <v>79.172617173819845</v>
      </c>
    </row>
    <row r="299" spans="2:18" ht="17.25" customHeight="1" x14ac:dyDescent="0.2">
      <c r="B299" s="23">
        <f>ROWS($B$19:B299)</f>
        <v>281</v>
      </c>
      <c r="C299" s="24">
        <f t="shared" ca="1" si="32"/>
        <v>50488</v>
      </c>
      <c r="D299" s="25">
        <f t="shared" ca="1" si="33"/>
        <v>72277.995747691719</v>
      </c>
      <c r="E299" s="26">
        <f t="shared" ca="1" si="34"/>
        <v>301.15831561538215</v>
      </c>
      <c r="F299" s="41">
        <f t="shared" ca="1" si="35"/>
        <v>772.48493040889286</v>
      </c>
      <c r="G299" s="42"/>
      <c r="H299" s="43"/>
      <c r="I299" s="25"/>
      <c r="J299" s="26">
        <f t="shared" ca="1" si="36"/>
        <v>375</v>
      </c>
      <c r="K299" s="25">
        <f t="shared" ca="1" si="37"/>
        <v>0</v>
      </c>
      <c r="L299" s="41">
        <f t="shared" ca="1" si="38"/>
        <v>1448.643246024275</v>
      </c>
      <c r="M299" s="42"/>
      <c r="N299" s="43"/>
      <c r="O299" s="41">
        <f t="shared" ca="1" si="39"/>
        <v>71505.510817282833</v>
      </c>
      <c r="P299" s="42"/>
      <c r="Q299" s="43"/>
      <c r="R299" s="27">
        <f ca="1">IF(ValuesEntered,IF(R298&lt;1,0,NPER($E$5/12,-$J$3,O299)),"")</f>
        <v>78.172617173819845</v>
      </c>
    </row>
    <row r="300" spans="2:18" ht="17.25" customHeight="1" x14ac:dyDescent="0.2">
      <c r="B300" s="23">
        <f>ROWS($B$19:B300)</f>
        <v>282</v>
      </c>
      <c r="C300" s="24">
        <f t="shared" ca="1" si="32"/>
        <v>50519</v>
      </c>
      <c r="D300" s="25">
        <f t="shared" ca="1" si="33"/>
        <v>71505.510817282833</v>
      </c>
      <c r="E300" s="26">
        <f t="shared" ca="1" si="34"/>
        <v>297.93962840534516</v>
      </c>
      <c r="F300" s="41">
        <f t="shared" ca="1" si="35"/>
        <v>775.70361761893002</v>
      </c>
      <c r="G300" s="42"/>
      <c r="H300" s="43"/>
      <c r="I300" s="25"/>
      <c r="J300" s="26">
        <f t="shared" ca="1" si="36"/>
        <v>375</v>
      </c>
      <c r="K300" s="25">
        <f t="shared" ca="1" si="37"/>
        <v>0</v>
      </c>
      <c r="L300" s="41">
        <f t="shared" ca="1" si="38"/>
        <v>1448.6432460242752</v>
      </c>
      <c r="M300" s="42"/>
      <c r="N300" s="43"/>
      <c r="O300" s="41">
        <f t="shared" ca="1" si="39"/>
        <v>70729.807199663905</v>
      </c>
      <c r="P300" s="42"/>
      <c r="Q300" s="43"/>
      <c r="R300" s="27">
        <f ca="1">IF(ValuesEntered,IF(R299&lt;1,0,NPER($E$5/12,-$J$3,O300)),"")</f>
        <v>77.17261717381983</v>
      </c>
    </row>
    <row r="301" spans="2:18" ht="17.25" customHeight="1" x14ac:dyDescent="0.2">
      <c r="B301" s="23">
        <f>ROWS($B$19:B301)</f>
        <v>283</v>
      </c>
      <c r="C301" s="24">
        <f t="shared" ca="1" si="32"/>
        <v>50549</v>
      </c>
      <c r="D301" s="25">
        <f t="shared" ca="1" si="33"/>
        <v>70729.807199663905</v>
      </c>
      <c r="E301" s="26">
        <f t="shared" ca="1" si="34"/>
        <v>294.70752999859963</v>
      </c>
      <c r="F301" s="41">
        <f t="shared" ca="1" si="35"/>
        <v>778.93571602567556</v>
      </c>
      <c r="G301" s="42"/>
      <c r="H301" s="43"/>
      <c r="I301" s="25"/>
      <c r="J301" s="26">
        <f t="shared" ca="1" si="36"/>
        <v>375</v>
      </c>
      <c r="K301" s="25">
        <f t="shared" ca="1" si="37"/>
        <v>0</v>
      </c>
      <c r="L301" s="41">
        <f t="shared" ca="1" si="38"/>
        <v>1448.6432460242752</v>
      </c>
      <c r="M301" s="42"/>
      <c r="N301" s="43"/>
      <c r="O301" s="41">
        <f t="shared" ca="1" si="39"/>
        <v>69950.871483638228</v>
      </c>
      <c r="P301" s="42"/>
      <c r="Q301" s="43"/>
      <c r="R301" s="27">
        <f ca="1">IF(ValuesEntered,IF(R300&lt;1,0,NPER($E$5/12,-$J$3,O301)),"")</f>
        <v>76.172617173819816</v>
      </c>
    </row>
    <row r="302" spans="2:18" ht="17.25" customHeight="1" x14ac:dyDescent="0.2">
      <c r="B302" s="23">
        <f>ROWS($B$19:B302)</f>
        <v>284</v>
      </c>
      <c r="C302" s="24">
        <f t="shared" ca="1" si="32"/>
        <v>50580</v>
      </c>
      <c r="D302" s="25">
        <f t="shared" ca="1" si="33"/>
        <v>69950.871483638228</v>
      </c>
      <c r="E302" s="26">
        <f t="shared" ca="1" si="34"/>
        <v>291.46196451515925</v>
      </c>
      <c r="F302" s="41">
        <f t="shared" ca="1" si="35"/>
        <v>782.18128150911605</v>
      </c>
      <c r="G302" s="42"/>
      <c r="H302" s="43"/>
      <c r="I302" s="25"/>
      <c r="J302" s="26">
        <f t="shared" ca="1" si="36"/>
        <v>375</v>
      </c>
      <c r="K302" s="25">
        <f t="shared" ca="1" si="37"/>
        <v>0</v>
      </c>
      <c r="L302" s="41">
        <f t="shared" ca="1" si="38"/>
        <v>1448.6432460242754</v>
      </c>
      <c r="M302" s="42"/>
      <c r="N302" s="43"/>
      <c r="O302" s="41">
        <f t="shared" ca="1" si="39"/>
        <v>69168.690202129117</v>
      </c>
      <c r="P302" s="42"/>
      <c r="Q302" s="43"/>
      <c r="R302" s="27">
        <f ca="1">IF(ValuesEntered,IF(R301&lt;1,0,NPER($E$5/12,-$J$3,O302)),"")</f>
        <v>75.172617173819859</v>
      </c>
    </row>
    <row r="303" spans="2:18" ht="17.25" customHeight="1" x14ac:dyDescent="0.2">
      <c r="B303" s="23">
        <f>ROWS($B$19:B303)</f>
        <v>285</v>
      </c>
      <c r="C303" s="24">
        <f t="shared" ca="1" si="32"/>
        <v>50610</v>
      </c>
      <c r="D303" s="25">
        <f t="shared" ca="1" si="33"/>
        <v>69168.690202129117</v>
      </c>
      <c r="E303" s="26">
        <f t="shared" ca="1" si="34"/>
        <v>288.20287584220466</v>
      </c>
      <c r="F303" s="41">
        <f t="shared" ca="1" si="35"/>
        <v>785.4403701820703</v>
      </c>
      <c r="G303" s="42"/>
      <c r="H303" s="43"/>
      <c r="I303" s="25"/>
      <c r="J303" s="26">
        <f t="shared" ca="1" si="36"/>
        <v>375</v>
      </c>
      <c r="K303" s="25">
        <f t="shared" ca="1" si="37"/>
        <v>0</v>
      </c>
      <c r="L303" s="41">
        <f t="shared" ca="1" si="38"/>
        <v>1448.643246024275</v>
      </c>
      <c r="M303" s="42"/>
      <c r="N303" s="43"/>
      <c r="O303" s="41">
        <f t="shared" ca="1" si="39"/>
        <v>68383.249831947047</v>
      </c>
      <c r="P303" s="42"/>
      <c r="Q303" s="43"/>
      <c r="R303" s="27">
        <f ca="1">IF(ValuesEntered,IF(R302&lt;1,0,NPER($E$5/12,-$J$3,O303)),"")</f>
        <v>74.172617173819845</v>
      </c>
    </row>
    <row r="304" spans="2:18" ht="17.25" customHeight="1" x14ac:dyDescent="0.2">
      <c r="B304" s="23">
        <f>ROWS($B$19:B304)</f>
        <v>286</v>
      </c>
      <c r="C304" s="24">
        <f t="shared" ca="1" si="32"/>
        <v>50641</v>
      </c>
      <c r="D304" s="25">
        <f t="shared" ca="1" si="33"/>
        <v>68383.249831947047</v>
      </c>
      <c r="E304" s="26">
        <f t="shared" ca="1" si="34"/>
        <v>284.93020763311267</v>
      </c>
      <c r="F304" s="41">
        <f t="shared" ca="1" si="35"/>
        <v>788.71303839116217</v>
      </c>
      <c r="G304" s="42"/>
      <c r="H304" s="43"/>
      <c r="I304" s="25"/>
      <c r="J304" s="26">
        <f t="shared" ca="1" si="36"/>
        <v>375</v>
      </c>
      <c r="K304" s="25">
        <f t="shared" ca="1" si="37"/>
        <v>0</v>
      </c>
      <c r="L304" s="41">
        <f t="shared" ca="1" si="38"/>
        <v>1448.643246024275</v>
      </c>
      <c r="M304" s="42"/>
      <c r="N304" s="43"/>
      <c r="O304" s="41">
        <f t="shared" ca="1" si="39"/>
        <v>67594.53679355589</v>
      </c>
      <c r="P304" s="42"/>
      <c r="Q304" s="43"/>
      <c r="R304" s="27">
        <f ca="1">IF(ValuesEntered,IF(R303&lt;1,0,NPER($E$5/12,-$J$3,O304)),"")</f>
        <v>73.172617173819845</v>
      </c>
    </row>
    <row r="305" spans="2:18" ht="17.25" customHeight="1" x14ac:dyDescent="0.2">
      <c r="B305" s="23">
        <f>ROWS($B$19:B305)</f>
        <v>287</v>
      </c>
      <c r="C305" s="24">
        <f t="shared" ca="1" si="32"/>
        <v>50672</v>
      </c>
      <c r="D305" s="25">
        <f t="shared" ca="1" si="33"/>
        <v>67594.53679355589</v>
      </c>
      <c r="E305" s="26">
        <f t="shared" ca="1" si="34"/>
        <v>281.64390330648285</v>
      </c>
      <c r="F305" s="41">
        <f t="shared" ca="1" si="35"/>
        <v>791.9993427177925</v>
      </c>
      <c r="G305" s="42"/>
      <c r="H305" s="43"/>
      <c r="I305" s="25"/>
      <c r="J305" s="26">
        <f t="shared" ca="1" si="36"/>
        <v>375</v>
      </c>
      <c r="K305" s="25">
        <f t="shared" ca="1" si="37"/>
        <v>0</v>
      </c>
      <c r="L305" s="41">
        <f t="shared" ca="1" si="38"/>
        <v>1448.6432460242754</v>
      </c>
      <c r="M305" s="42"/>
      <c r="N305" s="43"/>
      <c r="O305" s="41">
        <f t="shared" ca="1" si="39"/>
        <v>66802.537450838092</v>
      </c>
      <c r="P305" s="42"/>
      <c r="Q305" s="43"/>
      <c r="R305" s="27">
        <f ca="1">IF(ValuesEntered,IF(R304&lt;1,0,NPER($E$5/12,-$J$3,O305)),"")</f>
        <v>72.172617173819859</v>
      </c>
    </row>
    <row r="306" spans="2:18" ht="17.25" customHeight="1" x14ac:dyDescent="0.2">
      <c r="B306" s="23">
        <f>ROWS($B$19:B306)</f>
        <v>288</v>
      </c>
      <c r="C306" s="24">
        <f t="shared" ca="1" si="32"/>
        <v>50702</v>
      </c>
      <c r="D306" s="25">
        <f t="shared" ca="1" si="33"/>
        <v>66802.537450838092</v>
      </c>
      <c r="E306" s="26">
        <f t="shared" ca="1" si="34"/>
        <v>278.34390604515869</v>
      </c>
      <c r="F306" s="41">
        <f t="shared" ca="1" si="35"/>
        <v>795.29933997911621</v>
      </c>
      <c r="G306" s="42"/>
      <c r="H306" s="43"/>
      <c r="I306" s="25"/>
      <c r="J306" s="26">
        <f t="shared" ca="1" si="36"/>
        <v>375</v>
      </c>
      <c r="K306" s="25">
        <f t="shared" ca="1" si="37"/>
        <v>0</v>
      </c>
      <c r="L306" s="41">
        <f t="shared" ca="1" si="38"/>
        <v>1448.643246024275</v>
      </c>
      <c r="M306" s="42"/>
      <c r="N306" s="43"/>
      <c r="O306" s="41">
        <f t="shared" ca="1" si="39"/>
        <v>66007.238110858976</v>
      </c>
      <c r="P306" s="42"/>
      <c r="Q306" s="43"/>
      <c r="R306" s="27">
        <f ca="1">IF(ValuesEntered,IF(R305&lt;1,0,NPER($E$5/12,-$J$3,O306)),"")</f>
        <v>71.172617173819859</v>
      </c>
    </row>
    <row r="307" spans="2:18" ht="17.25" customHeight="1" x14ac:dyDescent="0.2">
      <c r="B307" s="23">
        <f>ROWS($B$19:B307)</f>
        <v>289</v>
      </c>
      <c r="C307" s="24">
        <f t="shared" ca="1" si="32"/>
        <v>50733</v>
      </c>
      <c r="D307" s="25">
        <f t="shared" ca="1" si="33"/>
        <v>66007.238110858976</v>
      </c>
      <c r="E307" s="26">
        <f t="shared" ca="1" si="34"/>
        <v>275.03015879524571</v>
      </c>
      <c r="F307" s="41">
        <f t="shared" ca="1" si="35"/>
        <v>798.61308722902913</v>
      </c>
      <c r="G307" s="42"/>
      <c r="H307" s="43"/>
      <c r="I307" s="25"/>
      <c r="J307" s="26">
        <f t="shared" ca="1" si="36"/>
        <v>375</v>
      </c>
      <c r="K307" s="25">
        <f t="shared" ca="1" si="37"/>
        <v>0</v>
      </c>
      <c r="L307" s="41">
        <f t="shared" ca="1" si="38"/>
        <v>1448.643246024275</v>
      </c>
      <c r="M307" s="42"/>
      <c r="N307" s="43"/>
      <c r="O307" s="41">
        <f t="shared" ca="1" si="39"/>
        <v>65208.625023629946</v>
      </c>
      <c r="P307" s="42"/>
      <c r="Q307" s="43"/>
      <c r="R307" s="27">
        <f ca="1">IF(ValuesEntered,IF(R306&lt;1,0,NPER($E$5/12,-$J$3,O307)),"")</f>
        <v>70.172617173819845</v>
      </c>
    </row>
    <row r="308" spans="2:18" ht="17.25" customHeight="1" x14ac:dyDescent="0.2">
      <c r="B308" s="23">
        <f>ROWS($B$19:B308)</f>
        <v>290</v>
      </c>
      <c r="C308" s="24">
        <f t="shared" ca="1" si="32"/>
        <v>50763</v>
      </c>
      <c r="D308" s="25">
        <f t="shared" ca="1" si="33"/>
        <v>65208.625023629946</v>
      </c>
      <c r="E308" s="26">
        <f t="shared" ca="1" si="34"/>
        <v>271.70260426512476</v>
      </c>
      <c r="F308" s="41">
        <f t="shared" ca="1" si="35"/>
        <v>801.94064175915037</v>
      </c>
      <c r="G308" s="42"/>
      <c r="H308" s="43"/>
      <c r="I308" s="25"/>
      <c r="J308" s="26">
        <f t="shared" ca="1" si="36"/>
        <v>375</v>
      </c>
      <c r="K308" s="25">
        <f t="shared" ca="1" si="37"/>
        <v>0</v>
      </c>
      <c r="L308" s="41">
        <f t="shared" ca="1" si="38"/>
        <v>1448.6432460242752</v>
      </c>
      <c r="M308" s="42"/>
      <c r="N308" s="43"/>
      <c r="O308" s="41">
        <f t="shared" ca="1" si="39"/>
        <v>64406.684381870793</v>
      </c>
      <c r="P308" s="42"/>
      <c r="Q308" s="43"/>
      <c r="R308" s="27">
        <f ca="1">IF(ValuesEntered,IF(R307&lt;1,0,NPER($E$5/12,-$J$3,O308)),"")</f>
        <v>69.172617173819845</v>
      </c>
    </row>
    <row r="309" spans="2:18" ht="17.25" customHeight="1" x14ac:dyDescent="0.2">
      <c r="B309" s="23">
        <f>ROWS($B$19:B309)</f>
        <v>291</v>
      </c>
      <c r="C309" s="24">
        <f t="shared" ca="1" si="32"/>
        <v>50794</v>
      </c>
      <c r="D309" s="25">
        <f t="shared" ca="1" si="33"/>
        <v>64406.684381870793</v>
      </c>
      <c r="E309" s="26">
        <f t="shared" ca="1" si="34"/>
        <v>268.36118492446161</v>
      </c>
      <c r="F309" s="41">
        <f t="shared" ca="1" si="35"/>
        <v>805.28206109981329</v>
      </c>
      <c r="G309" s="42"/>
      <c r="H309" s="43"/>
      <c r="I309" s="25"/>
      <c r="J309" s="26">
        <f t="shared" ca="1" si="36"/>
        <v>375</v>
      </c>
      <c r="K309" s="25">
        <f t="shared" ca="1" si="37"/>
        <v>0</v>
      </c>
      <c r="L309" s="41">
        <f t="shared" ca="1" si="38"/>
        <v>1448.643246024275</v>
      </c>
      <c r="M309" s="42"/>
      <c r="N309" s="43"/>
      <c r="O309" s="41">
        <f t="shared" ca="1" si="39"/>
        <v>63601.402320770983</v>
      </c>
      <c r="P309" s="42"/>
      <c r="Q309" s="43"/>
      <c r="R309" s="27">
        <f ca="1">IF(ValuesEntered,IF(R308&lt;1,0,NPER($E$5/12,-$J$3,O309)),"")</f>
        <v>68.172617173819845</v>
      </c>
    </row>
    <row r="310" spans="2:18" ht="17.25" customHeight="1" x14ac:dyDescent="0.2">
      <c r="B310" s="23">
        <f>ROWS($B$19:B310)</f>
        <v>292</v>
      </c>
      <c r="C310" s="24">
        <f t="shared" ca="1" si="32"/>
        <v>50825</v>
      </c>
      <c r="D310" s="25">
        <f t="shared" ca="1" si="33"/>
        <v>63601.402320770983</v>
      </c>
      <c r="E310" s="26">
        <f t="shared" ca="1" si="34"/>
        <v>265.00584300321242</v>
      </c>
      <c r="F310" s="41">
        <f t="shared" ca="1" si="35"/>
        <v>808.63740302106271</v>
      </c>
      <c r="G310" s="42"/>
      <c r="H310" s="43"/>
      <c r="I310" s="25"/>
      <c r="J310" s="26">
        <f t="shared" ca="1" si="36"/>
        <v>375</v>
      </c>
      <c r="K310" s="25">
        <f t="shared" ca="1" si="37"/>
        <v>0</v>
      </c>
      <c r="L310" s="41">
        <f t="shared" ca="1" si="38"/>
        <v>1448.6432460242752</v>
      </c>
      <c r="M310" s="42"/>
      <c r="N310" s="43"/>
      <c r="O310" s="41">
        <f t="shared" ca="1" si="39"/>
        <v>62792.764917749919</v>
      </c>
      <c r="P310" s="42"/>
      <c r="Q310" s="43"/>
      <c r="R310" s="27">
        <f ca="1">IF(ValuesEntered,IF(R309&lt;1,0,NPER($E$5/12,-$J$3,O310)),"")</f>
        <v>67.172617173819859</v>
      </c>
    </row>
    <row r="311" spans="2:18" ht="17.25" customHeight="1" x14ac:dyDescent="0.2">
      <c r="B311" s="23">
        <f>ROWS($B$19:B311)</f>
        <v>293</v>
      </c>
      <c r="C311" s="24">
        <f t="shared" ca="1" si="32"/>
        <v>50853</v>
      </c>
      <c r="D311" s="25">
        <f t="shared" ca="1" si="33"/>
        <v>62792.764917749919</v>
      </c>
      <c r="E311" s="26">
        <f t="shared" ca="1" si="34"/>
        <v>261.63652049062466</v>
      </c>
      <c r="F311" s="41">
        <f t="shared" ca="1" si="35"/>
        <v>812.00672553365018</v>
      </c>
      <c r="G311" s="42"/>
      <c r="H311" s="43"/>
      <c r="I311" s="25"/>
      <c r="J311" s="26">
        <f t="shared" ca="1" si="36"/>
        <v>375</v>
      </c>
      <c r="K311" s="25">
        <f t="shared" ca="1" si="37"/>
        <v>0</v>
      </c>
      <c r="L311" s="41">
        <f t="shared" ca="1" si="38"/>
        <v>1448.643246024275</v>
      </c>
      <c r="M311" s="42"/>
      <c r="N311" s="43"/>
      <c r="O311" s="41">
        <f t="shared" ca="1" si="39"/>
        <v>61980.758192216272</v>
      </c>
      <c r="P311" s="42"/>
      <c r="Q311" s="43"/>
      <c r="R311" s="27">
        <f ca="1">IF(ValuesEntered,IF(R310&lt;1,0,NPER($E$5/12,-$J$3,O311)),"")</f>
        <v>66.17261717381983</v>
      </c>
    </row>
    <row r="312" spans="2:18" ht="17.25" customHeight="1" x14ac:dyDescent="0.2">
      <c r="B312" s="23">
        <f>ROWS($B$19:B312)</f>
        <v>294</v>
      </c>
      <c r="C312" s="24">
        <f t="shared" ca="1" si="32"/>
        <v>50884</v>
      </c>
      <c r="D312" s="25">
        <f t="shared" ca="1" si="33"/>
        <v>61980.758192216272</v>
      </c>
      <c r="E312" s="26">
        <f t="shared" ca="1" si="34"/>
        <v>258.25315913423447</v>
      </c>
      <c r="F312" s="41">
        <f t="shared" ca="1" si="35"/>
        <v>815.39008689004083</v>
      </c>
      <c r="G312" s="42"/>
      <c r="H312" s="43"/>
      <c r="I312" s="25"/>
      <c r="J312" s="26">
        <f t="shared" ca="1" si="36"/>
        <v>375</v>
      </c>
      <c r="K312" s="25">
        <f t="shared" ca="1" si="37"/>
        <v>0</v>
      </c>
      <c r="L312" s="41">
        <f t="shared" ca="1" si="38"/>
        <v>1448.6432460242754</v>
      </c>
      <c r="M312" s="42"/>
      <c r="N312" s="43"/>
      <c r="O312" s="41">
        <f t="shared" ca="1" si="39"/>
        <v>61165.368105326233</v>
      </c>
      <c r="P312" s="42"/>
      <c r="Q312" s="43"/>
      <c r="R312" s="27">
        <f ca="1">IF(ValuesEntered,IF(R311&lt;1,0,NPER($E$5/12,-$J$3,O312)),"")</f>
        <v>65.172617173819859</v>
      </c>
    </row>
    <row r="313" spans="2:18" ht="17.25" customHeight="1" x14ac:dyDescent="0.2">
      <c r="B313" s="23">
        <f>ROWS($B$19:B313)</f>
        <v>295</v>
      </c>
      <c r="C313" s="24">
        <f t="shared" ca="1" si="32"/>
        <v>50914</v>
      </c>
      <c r="D313" s="25">
        <f t="shared" ca="1" si="33"/>
        <v>61165.368105326233</v>
      </c>
      <c r="E313" s="26">
        <f t="shared" ca="1" si="34"/>
        <v>254.85570043885932</v>
      </c>
      <c r="F313" s="41">
        <f t="shared" ca="1" si="35"/>
        <v>818.78754558541573</v>
      </c>
      <c r="G313" s="42"/>
      <c r="H313" s="43"/>
      <c r="I313" s="25"/>
      <c r="J313" s="26">
        <f t="shared" ca="1" si="36"/>
        <v>375</v>
      </c>
      <c r="K313" s="25">
        <f t="shared" ca="1" si="37"/>
        <v>0</v>
      </c>
      <c r="L313" s="41">
        <f t="shared" ca="1" si="38"/>
        <v>1448.643246024275</v>
      </c>
      <c r="M313" s="42"/>
      <c r="N313" s="43"/>
      <c r="O313" s="41">
        <f t="shared" ca="1" si="39"/>
        <v>60346.580559740818</v>
      </c>
      <c r="P313" s="42"/>
      <c r="Q313" s="43"/>
      <c r="R313" s="27">
        <f ca="1">IF(ValuesEntered,IF(R312&lt;1,0,NPER($E$5/12,-$J$3,O313)),"")</f>
        <v>64.172617173819845</v>
      </c>
    </row>
    <row r="314" spans="2:18" ht="17.25" customHeight="1" x14ac:dyDescent="0.2">
      <c r="B314" s="23">
        <f>ROWS($B$19:B314)</f>
        <v>296</v>
      </c>
      <c r="C314" s="24">
        <f t="shared" ca="1" si="32"/>
        <v>50945</v>
      </c>
      <c r="D314" s="25">
        <f t="shared" ca="1" si="33"/>
        <v>60346.580559740818</v>
      </c>
      <c r="E314" s="26">
        <f t="shared" ca="1" si="34"/>
        <v>251.44408566558673</v>
      </c>
      <c r="F314" s="41">
        <f t="shared" ca="1" si="35"/>
        <v>822.19916035868835</v>
      </c>
      <c r="G314" s="42"/>
      <c r="H314" s="43"/>
      <c r="I314" s="25"/>
      <c r="J314" s="26">
        <f t="shared" ca="1" si="36"/>
        <v>375</v>
      </c>
      <c r="K314" s="25">
        <f t="shared" ca="1" si="37"/>
        <v>0</v>
      </c>
      <c r="L314" s="41">
        <f t="shared" ca="1" si="38"/>
        <v>1448.643246024275</v>
      </c>
      <c r="M314" s="42"/>
      <c r="N314" s="43"/>
      <c r="O314" s="41">
        <f t="shared" ca="1" si="39"/>
        <v>59524.381399382131</v>
      </c>
      <c r="P314" s="42"/>
      <c r="Q314" s="43"/>
      <c r="R314" s="27">
        <f ca="1">IF(ValuesEntered,IF(R313&lt;1,0,NPER($E$5/12,-$J$3,O314)),"")</f>
        <v>63.172617173819873</v>
      </c>
    </row>
    <row r="315" spans="2:18" ht="17.25" customHeight="1" x14ac:dyDescent="0.2">
      <c r="B315" s="23">
        <f>ROWS($B$19:B315)</f>
        <v>297</v>
      </c>
      <c r="C315" s="24">
        <f t="shared" ca="1" si="32"/>
        <v>50975</v>
      </c>
      <c r="D315" s="25">
        <f t="shared" ca="1" si="33"/>
        <v>59524.381399382131</v>
      </c>
      <c r="E315" s="26">
        <f t="shared" ca="1" si="34"/>
        <v>248.01825583075887</v>
      </c>
      <c r="F315" s="41">
        <f t="shared" ca="1" si="35"/>
        <v>825.62499019351583</v>
      </c>
      <c r="G315" s="42"/>
      <c r="H315" s="43"/>
      <c r="I315" s="25"/>
      <c r="J315" s="26">
        <f t="shared" ca="1" si="36"/>
        <v>375</v>
      </c>
      <c r="K315" s="25">
        <f t="shared" ca="1" si="37"/>
        <v>0</v>
      </c>
      <c r="L315" s="41">
        <f t="shared" ca="1" si="38"/>
        <v>1448.6432460242747</v>
      </c>
      <c r="M315" s="42"/>
      <c r="N315" s="43"/>
      <c r="O315" s="41">
        <f t="shared" ca="1" si="39"/>
        <v>58698.756409188616</v>
      </c>
      <c r="P315" s="42"/>
      <c r="Q315" s="43"/>
      <c r="R315" s="27">
        <f ca="1">IF(ValuesEntered,IF(R314&lt;1,0,NPER($E$5/12,-$J$3,O315)),"")</f>
        <v>62.172617173819866</v>
      </c>
    </row>
    <row r="316" spans="2:18" ht="17.25" customHeight="1" x14ac:dyDescent="0.2">
      <c r="B316" s="23">
        <f>ROWS($B$19:B316)</f>
        <v>298</v>
      </c>
      <c r="C316" s="24">
        <f t="shared" ca="1" si="32"/>
        <v>51006</v>
      </c>
      <c r="D316" s="25">
        <f t="shared" ca="1" si="33"/>
        <v>58698.756409188616</v>
      </c>
      <c r="E316" s="26">
        <f t="shared" ca="1" si="34"/>
        <v>244.57815170495257</v>
      </c>
      <c r="F316" s="41">
        <f t="shared" ca="1" si="35"/>
        <v>829.06509431932227</v>
      </c>
      <c r="G316" s="42"/>
      <c r="H316" s="43"/>
      <c r="I316" s="25"/>
      <c r="J316" s="26">
        <f t="shared" ca="1" si="36"/>
        <v>375</v>
      </c>
      <c r="K316" s="25">
        <f t="shared" ca="1" si="37"/>
        <v>0</v>
      </c>
      <c r="L316" s="41">
        <f t="shared" ca="1" si="38"/>
        <v>1448.643246024275</v>
      </c>
      <c r="M316" s="42"/>
      <c r="N316" s="43"/>
      <c r="O316" s="41">
        <f t="shared" ca="1" si="39"/>
        <v>57869.691314869291</v>
      </c>
      <c r="P316" s="42"/>
      <c r="Q316" s="43"/>
      <c r="R316" s="27">
        <f ca="1">IF(ValuesEntered,IF(R315&lt;1,0,NPER($E$5/12,-$J$3,O316)),"")</f>
        <v>61.172617173819852</v>
      </c>
    </row>
    <row r="317" spans="2:18" ht="17.25" customHeight="1" x14ac:dyDescent="0.2">
      <c r="B317" s="23">
        <f>ROWS($B$19:B317)</f>
        <v>299</v>
      </c>
      <c r="C317" s="24">
        <f t="shared" ca="1" si="32"/>
        <v>51037</v>
      </c>
      <c r="D317" s="25">
        <f t="shared" ca="1" si="33"/>
        <v>57869.691314869291</v>
      </c>
      <c r="E317" s="26">
        <f t="shared" ca="1" si="34"/>
        <v>241.12371381195538</v>
      </c>
      <c r="F317" s="41">
        <f t="shared" ca="1" si="35"/>
        <v>832.51953221231975</v>
      </c>
      <c r="G317" s="42"/>
      <c r="H317" s="43"/>
      <c r="I317" s="25"/>
      <c r="J317" s="26">
        <f t="shared" ca="1" si="36"/>
        <v>375</v>
      </c>
      <c r="K317" s="25">
        <f t="shared" ca="1" si="37"/>
        <v>0</v>
      </c>
      <c r="L317" s="41">
        <f t="shared" ca="1" si="38"/>
        <v>1448.6432460242752</v>
      </c>
      <c r="M317" s="42"/>
      <c r="N317" s="43"/>
      <c r="O317" s="41">
        <f t="shared" ca="1" si="39"/>
        <v>57037.171782656973</v>
      </c>
      <c r="P317" s="42"/>
      <c r="Q317" s="43"/>
      <c r="R317" s="27">
        <f ca="1">IF(ValuesEntered,IF(R316&lt;1,0,NPER($E$5/12,-$J$3,O317)),"")</f>
        <v>60.172617173819866</v>
      </c>
    </row>
    <row r="318" spans="2:18" ht="17.25" customHeight="1" x14ac:dyDescent="0.2">
      <c r="B318" s="23">
        <f>ROWS($B$19:B318)</f>
        <v>300</v>
      </c>
      <c r="C318" s="24">
        <f t="shared" ca="1" si="32"/>
        <v>51067</v>
      </c>
      <c r="D318" s="25">
        <f t="shared" ca="1" si="33"/>
        <v>57037.171782656973</v>
      </c>
      <c r="E318" s="26">
        <f t="shared" ca="1" si="34"/>
        <v>237.65488242773739</v>
      </c>
      <c r="F318" s="41">
        <f t="shared" ca="1" si="35"/>
        <v>835.98836359653751</v>
      </c>
      <c r="G318" s="42"/>
      <c r="H318" s="43"/>
      <c r="I318" s="25"/>
      <c r="J318" s="26">
        <f t="shared" ca="1" si="36"/>
        <v>375</v>
      </c>
      <c r="K318" s="25">
        <f t="shared" ca="1" si="37"/>
        <v>0</v>
      </c>
      <c r="L318" s="41">
        <f t="shared" ca="1" si="38"/>
        <v>1448.643246024275</v>
      </c>
      <c r="M318" s="42"/>
      <c r="N318" s="43"/>
      <c r="O318" s="41">
        <f t="shared" ca="1" si="39"/>
        <v>56201.183419060435</v>
      </c>
      <c r="P318" s="42"/>
      <c r="Q318" s="43"/>
      <c r="R318" s="27">
        <f ca="1">IF(ValuesEntered,IF(R317&lt;1,0,NPER($E$5/12,-$J$3,O318)),"")</f>
        <v>59.172617173819866</v>
      </c>
    </row>
    <row r="319" spans="2:18" ht="17.25" customHeight="1" x14ac:dyDescent="0.2">
      <c r="B319" s="23">
        <f>ROWS($B$19:B319)</f>
        <v>301</v>
      </c>
      <c r="C319" s="24">
        <f t="shared" ca="1" si="32"/>
        <v>51098</v>
      </c>
      <c r="D319" s="25">
        <f t="shared" ca="1" si="33"/>
        <v>56201.183419060435</v>
      </c>
      <c r="E319" s="26">
        <f t="shared" ca="1" si="34"/>
        <v>234.17159757941849</v>
      </c>
      <c r="F319" s="41">
        <f t="shared" ca="1" si="35"/>
        <v>839.47164844485633</v>
      </c>
      <c r="G319" s="42"/>
      <c r="H319" s="43"/>
      <c r="I319" s="25"/>
      <c r="J319" s="26">
        <f t="shared" ca="1" si="36"/>
        <v>375</v>
      </c>
      <c r="K319" s="25">
        <f t="shared" ca="1" si="37"/>
        <v>0</v>
      </c>
      <c r="L319" s="41">
        <f t="shared" ca="1" si="38"/>
        <v>1448.6432460242747</v>
      </c>
      <c r="M319" s="42"/>
      <c r="N319" s="43"/>
      <c r="O319" s="41">
        <f t="shared" ca="1" si="39"/>
        <v>55361.711770615577</v>
      </c>
      <c r="P319" s="42"/>
      <c r="Q319" s="43"/>
      <c r="R319" s="27">
        <f ca="1">IF(ValuesEntered,IF(R318&lt;1,0,NPER($E$5/12,-$J$3,O319)),"")</f>
        <v>58.172617173819873</v>
      </c>
    </row>
    <row r="320" spans="2:18" ht="17.25" customHeight="1" x14ac:dyDescent="0.2">
      <c r="B320" s="23">
        <f>ROWS($B$19:B320)</f>
        <v>302</v>
      </c>
      <c r="C320" s="24">
        <f t="shared" ca="1" si="32"/>
        <v>51128</v>
      </c>
      <c r="D320" s="25">
        <f t="shared" ca="1" si="33"/>
        <v>55361.711770615577</v>
      </c>
      <c r="E320" s="26">
        <f t="shared" ca="1" si="34"/>
        <v>230.67379904423157</v>
      </c>
      <c r="F320" s="41">
        <f t="shared" ca="1" si="35"/>
        <v>842.96944698004313</v>
      </c>
      <c r="G320" s="42"/>
      <c r="H320" s="43"/>
      <c r="I320" s="25"/>
      <c r="J320" s="26">
        <f t="shared" ca="1" si="36"/>
        <v>375</v>
      </c>
      <c r="K320" s="25">
        <f t="shared" ca="1" si="37"/>
        <v>0</v>
      </c>
      <c r="L320" s="41">
        <f t="shared" ca="1" si="38"/>
        <v>1448.6432460242747</v>
      </c>
      <c r="M320" s="42"/>
      <c r="N320" s="43"/>
      <c r="O320" s="41">
        <f t="shared" ca="1" si="39"/>
        <v>54518.742323635532</v>
      </c>
      <c r="P320" s="42"/>
      <c r="Q320" s="43"/>
      <c r="R320" s="27">
        <f ca="1">IF(ValuesEntered,IF(R319&lt;1,0,NPER($E$5/12,-$J$3,O320)),"")</f>
        <v>57.172617173819866</v>
      </c>
    </row>
    <row r="321" spans="2:18" ht="17.25" customHeight="1" x14ac:dyDescent="0.2">
      <c r="B321" s="23">
        <f>ROWS($B$19:B321)</f>
        <v>303</v>
      </c>
      <c r="C321" s="24">
        <f t="shared" ca="1" si="32"/>
        <v>51159</v>
      </c>
      <c r="D321" s="25">
        <f t="shared" ca="1" si="33"/>
        <v>54518.742323635532</v>
      </c>
      <c r="E321" s="26">
        <f t="shared" ca="1" si="34"/>
        <v>227.16142634848137</v>
      </c>
      <c r="F321" s="41">
        <f t="shared" ca="1" si="35"/>
        <v>846.4818196757933</v>
      </c>
      <c r="G321" s="42"/>
      <c r="H321" s="43"/>
      <c r="I321" s="25"/>
      <c r="J321" s="26">
        <f t="shared" ca="1" si="36"/>
        <v>375</v>
      </c>
      <c r="K321" s="25">
        <f t="shared" ca="1" si="37"/>
        <v>0</v>
      </c>
      <c r="L321" s="41">
        <f t="shared" ca="1" si="38"/>
        <v>1448.6432460242747</v>
      </c>
      <c r="M321" s="42"/>
      <c r="N321" s="43"/>
      <c r="O321" s="41">
        <f t="shared" ca="1" si="39"/>
        <v>53672.26050395974</v>
      </c>
      <c r="P321" s="42"/>
      <c r="Q321" s="43"/>
      <c r="R321" s="27">
        <f ca="1">IF(ValuesEntered,IF(R320&lt;1,0,NPER($E$5/12,-$J$3,O321)),"")</f>
        <v>56.172617173819866</v>
      </c>
    </row>
    <row r="322" spans="2:18" ht="17.25" customHeight="1" x14ac:dyDescent="0.2">
      <c r="B322" s="23">
        <f>ROWS($B$19:B322)</f>
        <v>304</v>
      </c>
      <c r="C322" s="24">
        <f t="shared" ca="1" si="32"/>
        <v>51190</v>
      </c>
      <c r="D322" s="25">
        <f t="shared" ca="1" si="33"/>
        <v>53672.26050395974</v>
      </c>
      <c r="E322" s="26">
        <f t="shared" ca="1" si="34"/>
        <v>223.63441876649892</v>
      </c>
      <c r="F322" s="41">
        <f t="shared" ca="1" si="35"/>
        <v>850.00882725777581</v>
      </c>
      <c r="G322" s="42"/>
      <c r="H322" s="43"/>
      <c r="I322" s="25"/>
      <c r="J322" s="26">
        <f t="shared" ca="1" si="36"/>
        <v>375</v>
      </c>
      <c r="K322" s="25">
        <f t="shared" ca="1" si="37"/>
        <v>0</v>
      </c>
      <c r="L322" s="41">
        <f t="shared" ca="1" si="38"/>
        <v>1448.6432460242747</v>
      </c>
      <c r="M322" s="42"/>
      <c r="N322" s="43"/>
      <c r="O322" s="41">
        <f t="shared" ca="1" si="39"/>
        <v>52822.251676701962</v>
      </c>
      <c r="P322" s="42"/>
      <c r="Q322" s="43"/>
      <c r="R322" s="27">
        <f ca="1">IF(ValuesEntered,IF(R321&lt;1,0,NPER($E$5/12,-$J$3,O322)),"")</f>
        <v>55.172617173819873</v>
      </c>
    </row>
    <row r="323" spans="2:18" ht="17.25" customHeight="1" x14ac:dyDescent="0.2">
      <c r="B323" s="23">
        <f>ROWS($B$19:B323)</f>
        <v>305</v>
      </c>
      <c r="C323" s="24">
        <f t="shared" ca="1" si="32"/>
        <v>51219</v>
      </c>
      <c r="D323" s="25">
        <f t="shared" ca="1" si="33"/>
        <v>52822.251676701962</v>
      </c>
      <c r="E323" s="26">
        <f t="shared" ca="1" si="34"/>
        <v>220.09271531959152</v>
      </c>
      <c r="F323" s="41">
        <f t="shared" ca="1" si="35"/>
        <v>853.55053070468307</v>
      </c>
      <c r="G323" s="42"/>
      <c r="H323" s="43"/>
      <c r="I323" s="25"/>
      <c r="J323" s="26">
        <f t="shared" ca="1" si="36"/>
        <v>375</v>
      </c>
      <c r="K323" s="25">
        <f t="shared" ca="1" si="37"/>
        <v>0</v>
      </c>
      <c r="L323" s="41">
        <f t="shared" ca="1" si="38"/>
        <v>1448.6432460242745</v>
      </c>
      <c r="M323" s="42"/>
      <c r="N323" s="43"/>
      <c r="O323" s="41">
        <f t="shared" ca="1" si="39"/>
        <v>51968.701145997278</v>
      </c>
      <c r="P323" s="42"/>
      <c r="Q323" s="43"/>
      <c r="R323" s="27">
        <f ca="1">IF(ValuesEntered,IF(R322&lt;1,0,NPER($E$5/12,-$J$3,O323)),"")</f>
        <v>54.172617173819852</v>
      </c>
    </row>
    <row r="324" spans="2:18" ht="17.25" customHeight="1" x14ac:dyDescent="0.2">
      <c r="B324" s="23">
        <f>ROWS($B$19:B324)</f>
        <v>306</v>
      </c>
      <c r="C324" s="24">
        <f t="shared" ca="1" si="32"/>
        <v>51250</v>
      </c>
      <c r="D324" s="25">
        <f t="shared" ca="1" si="33"/>
        <v>51968.701145997278</v>
      </c>
      <c r="E324" s="26">
        <f t="shared" ca="1" si="34"/>
        <v>216.53625477498866</v>
      </c>
      <c r="F324" s="41">
        <f t="shared" ca="1" si="35"/>
        <v>857.10699124928624</v>
      </c>
      <c r="G324" s="42"/>
      <c r="H324" s="43"/>
      <c r="I324" s="25"/>
      <c r="J324" s="26">
        <f t="shared" ca="1" si="36"/>
        <v>375</v>
      </c>
      <c r="K324" s="25">
        <f t="shared" ca="1" si="37"/>
        <v>0</v>
      </c>
      <c r="L324" s="41">
        <f t="shared" ca="1" si="38"/>
        <v>1448.643246024275</v>
      </c>
      <c r="M324" s="42"/>
      <c r="N324" s="43"/>
      <c r="O324" s="41">
        <f t="shared" ca="1" si="39"/>
        <v>51111.594154747989</v>
      </c>
      <c r="P324" s="42"/>
      <c r="Q324" s="43"/>
      <c r="R324" s="27">
        <f ca="1">IF(ValuesEntered,IF(R323&lt;1,0,NPER($E$5/12,-$J$3,O324)),"")</f>
        <v>53.172617173819859</v>
      </c>
    </row>
    <row r="325" spans="2:18" ht="17.25" customHeight="1" x14ac:dyDescent="0.2">
      <c r="B325" s="23">
        <f>ROWS($B$19:B325)</f>
        <v>307</v>
      </c>
      <c r="C325" s="24">
        <f t="shared" ca="1" si="32"/>
        <v>51280</v>
      </c>
      <c r="D325" s="25">
        <f t="shared" ca="1" si="33"/>
        <v>51111.594154747989</v>
      </c>
      <c r="E325" s="26">
        <f t="shared" ca="1" si="34"/>
        <v>212.96497564478329</v>
      </c>
      <c r="F325" s="41">
        <f t="shared" ca="1" si="35"/>
        <v>860.67827037949144</v>
      </c>
      <c r="G325" s="42"/>
      <c r="H325" s="43"/>
      <c r="I325" s="25"/>
      <c r="J325" s="26">
        <f t="shared" ca="1" si="36"/>
        <v>375</v>
      </c>
      <c r="K325" s="25">
        <f t="shared" ca="1" si="37"/>
        <v>0</v>
      </c>
      <c r="L325" s="41">
        <f t="shared" ca="1" si="38"/>
        <v>1448.6432460242747</v>
      </c>
      <c r="M325" s="42"/>
      <c r="N325" s="43"/>
      <c r="O325" s="41">
        <f t="shared" ca="1" si="39"/>
        <v>50250.9158843685</v>
      </c>
      <c r="P325" s="42"/>
      <c r="Q325" s="43"/>
      <c r="R325" s="27">
        <f ca="1">IF(ValuesEntered,IF(R324&lt;1,0,NPER($E$5/12,-$J$3,O325)),"")</f>
        <v>52.17261717381988</v>
      </c>
    </row>
    <row r="326" spans="2:18" ht="17.25" customHeight="1" x14ac:dyDescent="0.2">
      <c r="B326" s="23">
        <f>ROWS($B$19:B326)</f>
        <v>308</v>
      </c>
      <c r="C326" s="24">
        <f t="shared" ca="1" si="32"/>
        <v>51311</v>
      </c>
      <c r="D326" s="25">
        <f t="shared" ca="1" si="33"/>
        <v>50250.9158843685</v>
      </c>
      <c r="E326" s="26">
        <f t="shared" ca="1" si="34"/>
        <v>209.37881618486875</v>
      </c>
      <c r="F326" s="41">
        <f t="shared" ca="1" si="35"/>
        <v>864.26442983940569</v>
      </c>
      <c r="G326" s="42"/>
      <c r="H326" s="43"/>
      <c r="I326" s="25"/>
      <c r="J326" s="26">
        <f t="shared" ca="1" si="36"/>
        <v>375</v>
      </c>
      <c r="K326" s="25">
        <f t="shared" ca="1" si="37"/>
        <v>0</v>
      </c>
      <c r="L326" s="41">
        <f t="shared" ca="1" si="38"/>
        <v>1448.6432460242745</v>
      </c>
      <c r="M326" s="42"/>
      <c r="N326" s="43"/>
      <c r="O326" s="41">
        <f t="shared" ca="1" si="39"/>
        <v>49386.651454529092</v>
      </c>
      <c r="P326" s="42"/>
      <c r="Q326" s="43"/>
      <c r="R326" s="27">
        <f ca="1">IF(ValuesEntered,IF(R325&lt;1,0,NPER($E$5/12,-$J$3,O326)),"")</f>
        <v>51.172617173819852</v>
      </c>
    </row>
    <row r="327" spans="2:18" ht="17.25" customHeight="1" x14ac:dyDescent="0.2">
      <c r="B327" s="23">
        <f>ROWS($B$19:B327)</f>
        <v>309</v>
      </c>
      <c r="C327" s="24">
        <f t="shared" ca="1" si="32"/>
        <v>51341</v>
      </c>
      <c r="D327" s="25">
        <f t="shared" ca="1" si="33"/>
        <v>49386.651454529092</v>
      </c>
      <c r="E327" s="26">
        <f t="shared" ca="1" si="34"/>
        <v>205.77771439387121</v>
      </c>
      <c r="F327" s="41">
        <f t="shared" ca="1" si="35"/>
        <v>867.86553163040367</v>
      </c>
      <c r="G327" s="42"/>
      <c r="H327" s="43"/>
      <c r="I327" s="25"/>
      <c r="J327" s="26">
        <f t="shared" ca="1" si="36"/>
        <v>375</v>
      </c>
      <c r="K327" s="25">
        <f t="shared" ca="1" si="37"/>
        <v>0</v>
      </c>
      <c r="L327" s="41">
        <f t="shared" ca="1" si="38"/>
        <v>1448.643246024275</v>
      </c>
      <c r="M327" s="42"/>
      <c r="N327" s="43"/>
      <c r="O327" s="41">
        <f t="shared" ca="1" si="39"/>
        <v>48518.785922898685</v>
      </c>
      <c r="P327" s="42"/>
      <c r="Q327" s="43"/>
      <c r="R327" s="27">
        <f ca="1">IF(ValuesEntered,IF(R326&lt;1,0,NPER($E$5/12,-$J$3,O327)),"")</f>
        <v>50.172617173819866</v>
      </c>
    </row>
    <row r="328" spans="2:18" ht="17.25" customHeight="1" x14ac:dyDescent="0.2">
      <c r="B328" s="23">
        <f>ROWS($B$19:B328)</f>
        <v>310</v>
      </c>
      <c r="C328" s="24">
        <f t="shared" ca="1" si="32"/>
        <v>51372</v>
      </c>
      <c r="D328" s="25">
        <f t="shared" ca="1" si="33"/>
        <v>48518.785922898685</v>
      </c>
      <c r="E328" s="26">
        <f t="shared" ca="1" si="34"/>
        <v>202.16160801207786</v>
      </c>
      <c r="F328" s="41">
        <f t="shared" ca="1" si="35"/>
        <v>871.48163801219653</v>
      </c>
      <c r="G328" s="42"/>
      <c r="H328" s="43"/>
      <c r="I328" s="25"/>
      <c r="J328" s="26">
        <f t="shared" ca="1" si="36"/>
        <v>375</v>
      </c>
      <c r="K328" s="25">
        <f t="shared" ca="1" si="37"/>
        <v>0</v>
      </c>
      <c r="L328" s="41">
        <f t="shared" ca="1" si="38"/>
        <v>1448.6432460242745</v>
      </c>
      <c r="M328" s="42"/>
      <c r="N328" s="43"/>
      <c r="O328" s="41">
        <f t="shared" ca="1" si="39"/>
        <v>47647.304284886486</v>
      </c>
      <c r="P328" s="42"/>
      <c r="Q328" s="43"/>
      <c r="R328" s="27">
        <f ca="1">IF(ValuesEntered,IF(R327&lt;1,0,NPER($E$5/12,-$J$3,O328)),"")</f>
        <v>49.172617173819852</v>
      </c>
    </row>
    <row r="329" spans="2:18" ht="17.25" customHeight="1" x14ac:dyDescent="0.2">
      <c r="B329" s="23">
        <f>ROWS($B$19:B329)</f>
        <v>311</v>
      </c>
      <c r="C329" s="24">
        <f t="shared" ca="1" si="32"/>
        <v>51403</v>
      </c>
      <c r="D329" s="25">
        <f t="shared" ca="1" si="33"/>
        <v>47647.304284886486</v>
      </c>
      <c r="E329" s="26">
        <f t="shared" ca="1" si="34"/>
        <v>198.53043452036036</v>
      </c>
      <c r="F329" s="41">
        <f t="shared" ca="1" si="35"/>
        <v>875.11281150391437</v>
      </c>
      <c r="G329" s="42"/>
      <c r="H329" s="43"/>
      <c r="I329" s="25"/>
      <c r="J329" s="26">
        <f t="shared" ca="1" si="36"/>
        <v>375</v>
      </c>
      <c r="K329" s="25">
        <f t="shared" ca="1" si="37"/>
        <v>0</v>
      </c>
      <c r="L329" s="41">
        <f t="shared" ca="1" si="38"/>
        <v>1448.6432460242747</v>
      </c>
      <c r="M329" s="42"/>
      <c r="N329" s="43"/>
      <c r="O329" s="41">
        <f t="shared" ca="1" si="39"/>
        <v>46772.191473382569</v>
      </c>
      <c r="P329" s="42"/>
      <c r="Q329" s="43"/>
      <c r="R329" s="27">
        <f ca="1">IF(ValuesEntered,IF(R328&lt;1,0,NPER($E$5/12,-$J$3,O329)),"")</f>
        <v>48.172617173819866</v>
      </c>
    </row>
    <row r="330" spans="2:18" ht="17.25" customHeight="1" x14ac:dyDescent="0.2">
      <c r="B330" s="23">
        <f>ROWS($B$19:B330)</f>
        <v>312</v>
      </c>
      <c r="C330" s="24">
        <f t="shared" ca="1" si="32"/>
        <v>51433</v>
      </c>
      <c r="D330" s="25">
        <f t="shared" ca="1" si="33"/>
        <v>46772.191473382569</v>
      </c>
      <c r="E330" s="26">
        <f t="shared" ca="1" si="34"/>
        <v>194.88413113909402</v>
      </c>
      <c r="F330" s="41">
        <f t="shared" ca="1" si="35"/>
        <v>878.75911488518057</v>
      </c>
      <c r="G330" s="42"/>
      <c r="H330" s="43"/>
      <c r="I330" s="25"/>
      <c r="J330" s="26">
        <f t="shared" ca="1" si="36"/>
        <v>375</v>
      </c>
      <c r="K330" s="25">
        <f t="shared" ca="1" si="37"/>
        <v>0</v>
      </c>
      <c r="L330" s="41">
        <f t="shared" ca="1" si="38"/>
        <v>1448.6432460242745</v>
      </c>
      <c r="M330" s="42"/>
      <c r="N330" s="43"/>
      <c r="O330" s="41">
        <f t="shared" ca="1" si="39"/>
        <v>45893.43235849739</v>
      </c>
      <c r="P330" s="42"/>
      <c r="Q330" s="43"/>
      <c r="R330" s="27">
        <f ca="1">IF(ValuesEntered,IF(R329&lt;1,0,NPER($E$5/12,-$J$3,O330)),"")</f>
        <v>47.172617173819816</v>
      </c>
    </row>
    <row r="331" spans="2:18" ht="17.25" customHeight="1" x14ac:dyDescent="0.2">
      <c r="B331" s="23">
        <f>ROWS($B$19:B331)</f>
        <v>313</v>
      </c>
      <c r="C331" s="24">
        <f t="shared" ca="1" si="32"/>
        <v>51464</v>
      </c>
      <c r="D331" s="25">
        <f t="shared" ca="1" si="33"/>
        <v>45893.43235849739</v>
      </c>
      <c r="E331" s="26">
        <f t="shared" ca="1" si="34"/>
        <v>191.22263482707245</v>
      </c>
      <c r="F331" s="41">
        <f t="shared" ca="1" si="35"/>
        <v>882.42061119720313</v>
      </c>
      <c r="G331" s="42"/>
      <c r="H331" s="43"/>
      <c r="I331" s="25"/>
      <c r="J331" s="26">
        <f t="shared" ca="1" si="36"/>
        <v>375</v>
      </c>
      <c r="K331" s="25">
        <f t="shared" ca="1" si="37"/>
        <v>0</v>
      </c>
      <c r="L331" s="41">
        <f t="shared" ca="1" si="38"/>
        <v>1448.6432460242756</v>
      </c>
      <c r="M331" s="42"/>
      <c r="N331" s="43"/>
      <c r="O331" s="41">
        <f t="shared" ca="1" si="39"/>
        <v>45011.011747300188</v>
      </c>
      <c r="P331" s="42"/>
      <c r="Q331" s="43"/>
      <c r="R331" s="27">
        <f ca="1">IF(ValuesEntered,IF(R330&lt;1,0,NPER($E$5/12,-$J$3,O331)),"")</f>
        <v>46.172617173819845</v>
      </c>
    </row>
    <row r="332" spans="2:18" ht="17.25" customHeight="1" x14ac:dyDescent="0.2">
      <c r="B332" s="23">
        <f>ROWS($B$19:B332)</f>
        <v>314</v>
      </c>
      <c r="C332" s="24">
        <f t="shared" ca="1" si="32"/>
        <v>51494</v>
      </c>
      <c r="D332" s="25">
        <f t="shared" ca="1" si="33"/>
        <v>45011.011747300188</v>
      </c>
      <c r="E332" s="26">
        <f t="shared" ca="1" si="34"/>
        <v>187.54588228041746</v>
      </c>
      <c r="F332" s="41">
        <f t="shared" ca="1" si="35"/>
        <v>886.0973637438575</v>
      </c>
      <c r="G332" s="42"/>
      <c r="H332" s="43"/>
      <c r="I332" s="25"/>
      <c r="J332" s="26">
        <f t="shared" ca="1" si="36"/>
        <v>375</v>
      </c>
      <c r="K332" s="25">
        <f t="shared" ca="1" si="37"/>
        <v>0</v>
      </c>
      <c r="L332" s="41">
        <f t="shared" ca="1" si="38"/>
        <v>1448.643246024275</v>
      </c>
      <c r="M332" s="42"/>
      <c r="N332" s="43"/>
      <c r="O332" s="41">
        <f t="shared" ca="1" si="39"/>
        <v>44124.91438355633</v>
      </c>
      <c r="P332" s="42"/>
      <c r="Q332" s="43"/>
      <c r="R332" s="27">
        <f ca="1">IF(ValuesEntered,IF(R331&lt;1,0,NPER($E$5/12,-$J$3,O332)),"")</f>
        <v>45.172617173819816</v>
      </c>
    </row>
    <row r="333" spans="2:18" ht="17.25" customHeight="1" x14ac:dyDescent="0.2">
      <c r="B333" s="23">
        <f>ROWS($B$19:B333)</f>
        <v>315</v>
      </c>
      <c r="C333" s="24">
        <f t="shared" ca="1" si="32"/>
        <v>51525</v>
      </c>
      <c r="D333" s="25">
        <f t="shared" ca="1" si="33"/>
        <v>44124.91438355633</v>
      </c>
      <c r="E333" s="26">
        <f t="shared" ca="1" si="34"/>
        <v>183.8538099314847</v>
      </c>
      <c r="F333" s="41">
        <f t="shared" ca="1" si="35"/>
        <v>889.78943609279077</v>
      </c>
      <c r="G333" s="42"/>
      <c r="H333" s="43"/>
      <c r="I333" s="25"/>
      <c r="J333" s="26">
        <f t="shared" ca="1" si="36"/>
        <v>375</v>
      </c>
      <c r="K333" s="25">
        <f t="shared" ca="1" si="37"/>
        <v>0</v>
      </c>
      <c r="L333" s="41">
        <f t="shared" ca="1" si="38"/>
        <v>1448.6432460242754</v>
      </c>
      <c r="M333" s="42"/>
      <c r="N333" s="43"/>
      <c r="O333" s="41">
        <f t="shared" ca="1" si="39"/>
        <v>43235.124947463541</v>
      </c>
      <c r="P333" s="42"/>
      <c r="Q333" s="43"/>
      <c r="R333" s="27">
        <f ca="1">IF(ValuesEntered,IF(R332&lt;1,0,NPER($E$5/12,-$J$3,O333)),"")</f>
        <v>44.172617173819852</v>
      </c>
    </row>
    <row r="334" spans="2:18" ht="17.25" customHeight="1" x14ac:dyDescent="0.2">
      <c r="B334" s="23">
        <f>ROWS($B$19:B334)</f>
        <v>316</v>
      </c>
      <c r="C334" s="24">
        <f t="shared" ca="1" si="32"/>
        <v>51556</v>
      </c>
      <c r="D334" s="25">
        <f t="shared" ca="1" si="33"/>
        <v>43235.124947463541</v>
      </c>
      <c r="E334" s="26">
        <f t="shared" ca="1" si="34"/>
        <v>180.14635394776474</v>
      </c>
      <c r="F334" s="41">
        <f t="shared" ca="1" si="35"/>
        <v>893.49689207650999</v>
      </c>
      <c r="G334" s="42"/>
      <c r="H334" s="43"/>
      <c r="I334" s="25"/>
      <c r="J334" s="26">
        <f t="shared" ca="1" si="36"/>
        <v>375</v>
      </c>
      <c r="K334" s="25">
        <f t="shared" ca="1" si="37"/>
        <v>0</v>
      </c>
      <c r="L334" s="41">
        <f t="shared" ca="1" si="38"/>
        <v>1448.6432460242747</v>
      </c>
      <c r="M334" s="42"/>
      <c r="N334" s="43"/>
      <c r="O334" s="41">
        <f t="shared" ca="1" si="39"/>
        <v>42341.628055387031</v>
      </c>
      <c r="P334" s="42"/>
      <c r="Q334" s="43"/>
      <c r="R334" s="27">
        <f ca="1">IF(ValuesEntered,IF(R333&lt;1,0,NPER($E$5/12,-$J$3,O334)),"")</f>
        <v>43.172617173819845</v>
      </c>
    </row>
    <row r="335" spans="2:18" ht="17.25" customHeight="1" x14ac:dyDescent="0.2">
      <c r="B335" s="23">
        <f>ROWS($B$19:B335)</f>
        <v>317</v>
      </c>
      <c r="C335" s="24">
        <f t="shared" ca="1" si="32"/>
        <v>51584</v>
      </c>
      <c r="D335" s="25">
        <f t="shared" ca="1" si="33"/>
        <v>42341.628055387031</v>
      </c>
      <c r="E335" s="26">
        <f t="shared" ca="1" si="34"/>
        <v>176.42345023077928</v>
      </c>
      <c r="F335" s="41">
        <f t="shared" ca="1" si="35"/>
        <v>897.21979579349556</v>
      </c>
      <c r="G335" s="42"/>
      <c r="H335" s="43"/>
      <c r="I335" s="25"/>
      <c r="J335" s="26">
        <f t="shared" ca="1" si="36"/>
        <v>375</v>
      </c>
      <c r="K335" s="25">
        <f t="shared" ca="1" si="37"/>
        <v>0</v>
      </c>
      <c r="L335" s="41">
        <f t="shared" ca="1" si="38"/>
        <v>1448.643246024275</v>
      </c>
      <c r="M335" s="42"/>
      <c r="N335" s="43"/>
      <c r="O335" s="41">
        <f t="shared" ca="1" si="39"/>
        <v>41444.408259593532</v>
      </c>
      <c r="P335" s="42"/>
      <c r="Q335" s="43"/>
      <c r="R335" s="27">
        <f ca="1">IF(ValuesEntered,IF(R334&lt;1,0,NPER($E$5/12,-$J$3,O335)),"")</f>
        <v>42.172617173819845</v>
      </c>
    </row>
    <row r="336" spans="2:18" ht="17.25" customHeight="1" x14ac:dyDescent="0.2">
      <c r="B336" s="23">
        <f>ROWS($B$19:B336)</f>
        <v>318</v>
      </c>
      <c r="C336" s="24">
        <f t="shared" ca="1" si="32"/>
        <v>51615</v>
      </c>
      <c r="D336" s="25">
        <f t="shared" ca="1" si="33"/>
        <v>41444.408259593532</v>
      </c>
      <c r="E336" s="26">
        <f t="shared" ca="1" si="34"/>
        <v>172.68503441497305</v>
      </c>
      <c r="F336" s="41">
        <f t="shared" ca="1" si="35"/>
        <v>900.95821160930188</v>
      </c>
      <c r="G336" s="42"/>
      <c r="H336" s="43"/>
      <c r="I336" s="25"/>
      <c r="J336" s="26">
        <f t="shared" ca="1" si="36"/>
        <v>375</v>
      </c>
      <c r="K336" s="25">
        <f t="shared" ca="1" si="37"/>
        <v>0</v>
      </c>
      <c r="L336" s="41">
        <f t="shared" ca="1" si="38"/>
        <v>1448.643246024275</v>
      </c>
      <c r="M336" s="42"/>
      <c r="N336" s="43"/>
      <c r="O336" s="41">
        <f t="shared" ca="1" si="39"/>
        <v>40543.450047984232</v>
      </c>
      <c r="P336" s="42"/>
      <c r="Q336" s="43"/>
      <c r="R336" s="27">
        <f ca="1">IF(ValuesEntered,IF(R335&lt;1,0,NPER($E$5/12,-$J$3,O336)),"")</f>
        <v>41.172617173819837</v>
      </c>
    </row>
    <row r="337" spans="2:18" ht="17.25" customHeight="1" x14ac:dyDescent="0.2">
      <c r="B337" s="23">
        <f>ROWS($B$19:B337)</f>
        <v>319</v>
      </c>
      <c r="C337" s="24">
        <f t="shared" ca="1" si="32"/>
        <v>51645</v>
      </c>
      <c r="D337" s="25">
        <f t="shared" ca="1" si="33"/>
        <v>40543.450047984232</v>
      </c>
      <c r="E337" s="26">
        <f t="shared" ca="1" si="34"/>
        <v>168.93104186660096</v>
      </c>
      <c r="F337" s="41">
        <f t="shared" ca="1" si="35"/>
        <v>904.71220415767391</v>
      </c>
      <c r="G337" s="42"/>
      <c r="H337" s="43"/>
      <c r="I337" s="25"/>
      <c r="J337" s="26">
        <f t="shared" ca="1" si="36"/>
        <v>375</v>
      </c>
      <c r="K337" s="25">
        <f t="shared" ca="1" si="37"/>
        <v>0</v>
      </c>
      <c r="L337" s="41">
        <f t="shared" ca="1" si="38"/>
        <v>1448.643246024275</v>
      </c>
      <c r="M337" s="42"/>
      <c r="N337" s="43"/>
      <c r="O337" s="41">
        <f t="shared" ca="1" si="39"/>
        <v>39638.737843826559</v>
      </c>
      <c r="P337" s="42"/>
      <c r="Q337" s="43"/>
      <c r="R337" s="27">
        <f ca="1">IF(ValuesEntered,IF(R336&lt;1,0,NPER($E$5/12,-$J$3,O337)),"")</f>
        <v>40.172617173819845</v>
      </c>
    </row>
    <row r="338" spans="2:18" ht="17.25" customHeight="1" x14ac:dyDescent="0.2">
      <c r="B338" s="23">
        <f>ROWS($B$19:B338)</f>
        <v>320</v>
      </c>
      <c r="C338" s="24">
        <f t="shared" ca="1" si="32"/>
        <v>51676</v>
      </c>
      <c r="D338" s="25">
        <f t="shared" ca="1" si="33"/>
        <v>39638.737843826559</v>
      </c>
      <c r="E338" s="26">
        <f t="shared" ca="1" si="34"/>
        <v>165.16140768261067</v>
      </c>
      <c r="F338" s="41">
        <f t="shared" ca="1" si="35"/>
        <v>908.481838341664</v>
      </c>
      <c r="G338" s="42"/>
      <c r="H338" s="43"/>
      <c r="I338" s="25"/>
      <c r="J338" s="26">
        <f t="shared" ca="1" si="36"/>
        <v>375</v>
      </c>
      <c r="K338" s="25">
        <f t="shared" ca="1" si="37"/>
        <v>0</v>
      </c>
      <c r="L338" s="41">
        <f t="shared" ca="1" si="38"/>
        <v>1448.6432460242747</v>
      </c>
      <c r="M338" s="42"/>
      <c r="N338" s="43"/>
      <c r="O338" s="41">
        <f t="shared" ca="1" si="39"/>
        <v>38730.256005484895</v>
      </c>
      <c r="P338" s="42"/>
      <c r="Q338" s="43"/>
      <c r="R338" s="27">
        <f ca="1">IF(ValuesEntered,IF(R337&lt;1,0,NPER($E$5/12,-$J$3,O338)),"")</f>
        <v>39.17261717381983</v>
      </c>
    </row>
    <row r="339" spans="2:18" ht="17.25" customHeight="1" x14ac:dyDescent="0.2">
      <c r="B339" s="23">
        <f>ROWS($B$19:B339)</f>
        <v>321</v>
      </c>
      <c r="C339" s="24">
        <f t="shared" ca="1" si="32"/>
        <v>51706</v>
      </c>
      <c r="D339" s="25">
        <f t="shared" ca="1" si="33"/>
        <v>38730.256005484895</v>
      </c>
      <c r="E339" s="26">
        <f t="shared" ca="1" si="34"/>
        <v>161.3760666895204</v>
      </c>
      <c r="F339" s="41">
        <f t="shared" ca="1" si="35"/>
        <v>912.26717933475481</v>
      </c>
      <c r="G339" s="42"/>
      <c r="H339" s="43"/>
      <c r="I339" s="25"/>
      <c r="J339" s="26">
        <f t="shared" ca="1" si="36"/>
        <v>375</v>
      </c>
      <c r="K339" s="25">
        <f t="shared" ca="1" si="37"/>
        <v>0</v>
      </c>
      <c r="L339" s="41">
        <f t="shared" ca="1" si="38"/>
        <v>1448.6432460242752</v>
      </c>
      <c r="M339" s="42"/>
      <c r="N339" s="43"/>
      <c r="O339" s="41">
        <f t="shared" ca="1" si="39"/>
        <v>37817.98882615014</v>
      </c>
      <c r="P339" s="42"/>
      <c r="Q339" s="43"/>
      <c r="R339" s="27">
        <f ca="1">IF(ValuesEntered,IF(R338&lt;1,0,NPER($E$5/12,-$J$3,O339)),"")</f>
        <v>38.172617173819837</v>
      </c>
    </row>
    <row r="340" spans="2:18" ht="17.25" customHeight="1" x14ac:dyDescent="0.2">
      <c r="B340" s="23">
        <f>ROWS($B$19:B340)</f>
        <v>322</v>
      </c>
      <c r="C340" s="24">
        <f t="shared" ref="C340:C403" ca="1" si="40">IF(O339&gt;0,EDATE(C339,1),"")</f>
        <v>51737</v>
      </c>
      <c r="D340" s="25">
        <f t="shared" ref="D340:D403" ca="1" si="41">IF(C340="",0,O339)</f>
        <v>37817.98882615014</v>
      </c>
      <c r="E340" s="26">
        <f t="shared" ref="E340:E403" ca="1" si="42">IFERROR(-IPMT($E$5/12,1,R339,D340),0)</f>
        <v>157.57495344229224</v>
      </c>
      <c r="F340" s="41">
        <f t="shared" ref="F340:F403" ca="1" si="43">IFERROR(-PPMT($E$5/12,1,R339,D340),0)</f>
        <v>916.06829258198263</v>
      </c>
      <c r="G340" s="42"/>
      <c r="H340" s="43"/>
      <c r="I340" s="25"/>
      <c r="J340" s="26">
        <f t="shared" ref="J340:J403" ca="1" si="44">IF(C340="",0,$R$7)</f>
        <v>375</v>
      </c>
      <c r="K340" s="25">
        <f t="shared" ref="K340:K403" ca="1" si="45">IF(C340="",0,IF(D340&lt;0.8*$E$3,0,$P$11))</f>
        <v>0</v>
      </c>
      <c r="L340" s="41">
        <f t="shared" ref="L340:L403" ca="1" si="46">IF(C340="",0,E340+F340+I340+J340+K340)</f>
        <v>1448.643246024275</v>
      </c>
      <c r="M340" s="42"/>
      <c r="N340" s="43"/>
      <c r="O340" s="41">
        <f t="shared" ref="O340:O403" ca="1" si="47">IF(C340="",0,D340-F340-I340)</f>
        <v>36901.920533568154</v>
      </c>
      <c r="P340" s="42"/>
      <c r="Q340" s="43"/>
      <c r="R340" s="27">
        <f ca="1">IF(ValuesEntered,IF(R339&lt;1,0,NPER($E$5/12,-$J$3,O340)),"")</f>
        <v>37.172617173819837</v>
      </c>
    </row>
    <row r="341" spans="2:18" ht="17.25" customHeight="1" x14ac:dyDescent="0.2">
      <c r="B341" s="23">
        <f>ROWS($B$19:B341)</f>
        <v>323</v>
      </c>
      <c r="C341" s="24">
        <f t="shared" ca="1" si="40"/>
        <v>51768</v>
      </c>
      <c r="D341" s="25">
        <f t="shared" ca="1" si="41"/>
        <v>36901.920533568154</v>
      </c>
      <c r="E341" s="26">
        <f t="shared" ca="1" si="42"/>
        <v>153.75800222320063</v>
      </c>
      <c r="F341" s="41">
        <f t="shared" ca="1" si="43"/>
        <v>919.88524380107424</v>
      </c>
      <c r="G341" s="42"/>
      <c r="H341" s="43"/>
      <c r="I341" s="25"/>
      <c r="J341" s="26">
        <f t="shared" ca="1" si="44"/>
        <v>375</v>
      </c>
      <c r="K341" s="25">
        <f t="shared" ca="1" si="45"/>
        <v>0</v>
      </c>
      <c r="L341" s="41">
        <f t="shared" ca="1" si="46"/>
        <v>1448.643246024275</v>
      </c>
      <c r="M341" s="42"/>
      <c r="N341" s="43"/>
      <c r="O341" s="41">
        <f t="shared" ca="1" si="47"/>
        <v>35982.035289767082</v>
      </c>
      <c r="P341" s="42"/>
      <c r="Q341" s="43"/>
      <c r="R341" s="27">
        <f ca="1">IF(ValuesEntered,IF(R340&lt;1,0,NPER($E$5/12,-$J$3,O341)),"")</f>
        <v>36.172617173819866</v>
      </c>
    </row>
    <row r="342" spans="2:18" ht="17.25" customHeight="1" x14ac:dyDescent="0.2">
      <c r="B342" s="23">
        <f>ROWS($B$19:B342)</f>
        <v>324</v>
      </c>
      <c r="C342" s="24">
        <f t="shared" ca="1" si="40"/>
        <v>51798</v>
      </c>
      <c r="D342" s="25">
        <f t="shared" ca="1" si="41"/>
        <v>35982.035289767082</v>
      </c>
      <c r="E342" s="26">
        <f t="shared" ca="1" si="42"/>
        <v>149.92514704069617</v>
      </c>
      <c r="F342" s="41">
        <f t="shared" ca="1" si="43"/>
        <v>923.71809898357787</v>
      </c>
      <c r="G342" s="42"/>
      <c r="H342" s="43"/>
      <c r="I342" s="25"/>
      <c r="J342" s="26">
        <f t="shared" ca="1" si="44"/>
        <v>375</v>
      </c>
      <c r="K342" s="25">
        <f t="shared" ca="1" si="45"/>
        <v>0</v>
      </c>
      <c r="L342" s="41">
        <f t="shared" ca="1" si="46"/>
        <v>1448.643246024274</v>
      </c>
      <c r="M342" s="42"/>
      <c r="N342" s="43"/>
      <c r="O342" s="41">
        <f t="shared" ca="1" si="47"/>
        <v>35058.317190783506</v>
      </c>
      <c r="P342" s="42"/>
      <c r="Q342" s="43"/>
      <c r="R342" s="27">
        <f ca="1">IF(ValuesEntered,IF(R341&lt;1,0,NPER($E$5/12,-$J$3,O342)),"")</f>
        <v>35.172617173819845</v>
      </c>
    </row>
    <row r="343" spans="2:18" ht="17.25" customHeight="1" x14ac:dyDescent="0.2">
      <c r="B343" s="23">
        <f>ROWS($B$19:B343)</f>
        <v>325</v>
      </c>
      <c r="C343" s="24">
        <f t="shared" ca="1" si="40"/>
        <v>51829</v>
      </c>
      <c r="D343" s="25">
        <f t="shared" ca="1" si="41"/>
        <v>35058.317190783506</v>
      </c>
      <c r="E343" s="26">
        <f t="shared" ca="1" si="42"/>
        <v>146.07632162826459</v>
      </c>
      <c r="F343" s="41">
        <f t="shared" ca="1" si="43"/>
        <v>927.56692439601022</v>
      </c>
      <c r="G343" s="42"/>
      <c r="H343" s="43"/>
      <c r="I343" s="25"/>
      <c r="J343" s="26">
        <f t="shared" ca="1" si="44"/>
        <v>375</v>
      </c>
      <c r="K343" s="25">
        <f t="shared" ca="1" si="45"/>
        <v>0</v>
      </c>
      <c r="L343" s="41">
        <f t="shared" ca="1" si="46"/>
        <v>1448.6432460242747</v>
      </c>
      <c r="M343" s="42"/>
      <c r="N343" s="43"/>
      <c r="O343" s="41">
        <f t="shared" ca="1" si="47"/>
        <v>34130.750266387498</v>
      </c>
      <c r="P343" s="42"/>
      <c r="Q343" s="43"/>
      <c r="R343" s="27">
        <f ca="1">IF(ValuesEntered,IF(R342&lt;1,0,NPER($E$5/12,-$J$3,O343)),"")</f>
        <v>34.17261717381983</v>
      </c>
    </row>
    <row r="344" spans="2:18" ht="17.25" customHeight="1" x14ac:dyDescent="0.2">
      <c r="B344" s="23">
        <f>ROWS($B$19:B344)</f>
        <v>326</v>
      </c>
      <c r="C344" s="24">
        <f t="shared" ca="1" si="40"/>
        <v>51859</v>
      </c>
      <c r="D344" s="25">
        <f t="shared" ca="1" si="41"/>
        <v>34130.750266387498</v>
      </c>
      <c r="E344" s="26">
        <f t="shared" ca="1" si="42"/>
        <v>142.21145944328123</v>
      </c>
      <c r="F344" s="41">
        <f t="shared" ca="1" si="43"/>
        <v>931.43178658099396</v>
      </c>
      <c r="G344" s="42"/>
      <c r="H344" s="43"/>
      <c r="I344" s="25"/>
      <c r="J344" s="26">
        <f t="shared" ca="1" si="44"/>
        <v>375</v>
      </c>
      <c r="K344" s="25">
        <f t="shared" ca="1" si="45"/>
        <v>0</v>
      </c>
      <c r="L344" s="41">
        <f t="shared" ca="1" si="46"/>
        <v>1448.6432460242752</v>
      </c>
      <c r="M344" s="42"/>
      <c r="N344" s="43"/>
      <c r="O344" s="41">
        <f t="shared" ca="1" si="47"/>
        <v>33199.318479806505</v>
      </c>
      <c r="P344" s="42"/>
      <c r="Q344" s="43"/>
      <c r="R344" s="27">
        <f ca="1">IF(ValuesEntered,IF(R343&lt;1,0,NPER($E$5/12,-$J$3,O344)),"")</f>
        <v>33.172617173819823</v>
      </c>
    </row>
    <row r="345" spans="2:18" ht="17.25" customHeight="1" x14ac:dyDescent="0.2">
      <c r="B345" s="23">
        <f>ROWS($B$19:B345)</f>
        <v>327</v>
      </c>
      <c r="C345" s="24">
        <f t="shared" ca="1" si="40"/>
        <v>51890</v>
      </c>
      <c r="D345" s="25">
        <f t="shared" ca="1" si="41"/>
        <v>33199.318479806505</v>
      </c>
      <c r="E345" s="26">
        <f t="shared" ca="1" si="42"/>
        <v>138.33049366586044</v>
      </c>
      <c r="F345" s="41">
        <f t="shared" ca="1" si="43"/>
        <v>935.3127523584152</v>
      </c>
      <c r="G345" s="42"/>
      <c r="H345" s="43"/>
      <c r="I345" s="25"/>
      <c r="J345" s="26">
        <f t="shared" ca="1" si="44"/>
        <v>375</v>
      </c>
      <c r="K345" s="25">
        <f t="shared" ca="1" si="45"/>
        <v>0</v>
      </c>
      <c r="L345" s="41">
        <f t="shared" ca="1" si="46"/>
        <v>1448.6432460242756</v>
      </c>
      <c r="M345" s="42"/>
      <c r="N345" s="43"/>
      <c r="O345" s="41">
        <f t="shared" ca="1" si="47"/>
        <v>32264.00572744809</v>
      </c>
      <c r="P345" s="42"/>
      <c r="Q345" s="43"/>
      <c r="R345" s="27">
        <f ca="1">IF(ValuesEntered,IF(R344&lt;1,0,NPER($E$5/12,-$J$3,O345)),"")</f>
        <v>32.172617173819837</v>
      </c>
    </row>
    <row r="346" spans="2:18" ht="17.25" customHeight="1" x14ac:dyDescent="0.2">
      <c r="B346" s="23">
        <f>ROWS($B$19:B346)</f>
        <v>328</v>
      </c>
      <c r="C346" s="24">
        <f t="shared" ca="1" si="40"/>
        <v>51921</v>
      </c>
      <c r="D346" s="25">
        <f t="shared" ca="1" si="41"/>
        <v>32264.00572744809</v>
      </c>
      <c r="E346" s="26">
        <f t="shared" ca="1" si="42"/>
        <v>134.43335719770036</v>
      </c>
      <c r="F346" s="41">
        <f t="shared" ca="1" si="43"/>
        <v>939.20988882657468</v>
      </c>
      <c r="G346" s="42"/>
      <c r="H346" s="43"/>
      <c r="I346" s="25"/>
      <c r="J346" s="26">
        <f t="shared" ca="1" si="44"/>
        <v>375</v>
      </c>
      <c r="K346" s="25">
        <f t="shared" ca="1" si="45"/>
        <v>0</v>
      </c>
      <c r="L346" s="41">
        <f t="shared" ca="1" si="46"/>
        <v>1448.643246024275</v>
      </c>
      <c r="M346" s="42"/>
      <c r="N346" s="43"/>
      <c r="O346" s="41">
        <f t="shared" ca="1" si="47"/>
        <v>31324.795838621514</v>
      </c>
      <c r="P346" s="42"/>
      <c r="Q346" s="43"/>
      <c r="R346" s="27">
        <f ca="1">IF(ValuesEntered,IF(R345&lt;1,0,NPER($E$5/12,-$J$3,O346)),"")</f>
        <v>31.17261717381983</v>
      </c>
    </row>
    <row r="347" spans="2:18" ht="17.25" customHeight="1" x14ac:dyDescent="0.2">
      <c r="B347" s="23">
        <f>ROWS($B$19:B347)</f>
        <v>329</v>
      </c>
      <c r="C347" s="24">
        <f t="shared" ca="1" si="40"/>
        <v>51949</v>
      </c>
      <c r="D347" s="25">
        <f t="shared" ca="1" si="41"/>
        <v>31324.795838621514</v>
      </c>
      <c r="E347" s="26">
        <f t="shared" ca="1" si="42"/>
        <v>130.51998266092298</v>
      </c>
      <c r="F347" s="41">
        <f t="shared" ca="1" si="43"/>
        <v>943.12326336335229</v>
      </c>
      <c r="G347" s="42"/>
      <c r="H347" s="43"/>
      <c r="I347" s="25"/>
      <c r="J347" s="26">
        <f t="shared" ca="1" si="44"/>
        <v>375</v>
      </c>
      <c r="K347" s="25">
        <f t="shared" ca="1" si="45"/>
        <v>0</v>
      </c>
      <c r="L347" s="41">
        <f t="shared" ca="1" si="46"/>
        <v>1448.6432460242752</v>
      </c>
      <c r="M347" s="42"/>
      <c r="N347" s="43"/>
      <c r="O347" s="41">
        <f t="shared" ca="1" si="47"/>
        <v>30381.672575258162</v>
      </c>
      <c r="P347" s="42"/>
      <c r="Q347" s="43"/>
      <c r="R347" s="27">
        <f ca="1">IF(ValuesEntered,IF(R346&lt;1,0,NPER($E$5/12,-$J$3,O347)),"")</f>
        <v>30.172617173819855</v>
      </c>
    </row>
    <row r="348" spans="2:18" ht="17.25" customHeight="1" x14ac:dyDescent="0.2">
      <c r="B348" s="23">
        <f>ROWS($B$19:B348)</f>
        <v>330</v>
      </c>
      <c r="C348" s="24">
        <f t="shared" ca="1" si="40"/>
        <v>51980</v>
      </c>
      <c r="D348" s="25">
        <f t="shared" ca="1" si="41"/>
        <v>30381.672575258162</v>
      </c>
      <c r="E348" s="26">
        <f t="shared" ca="1" si="42"/>
        <v>126.59030239690901</v>
      </c>
      <c r="F348" s="41">
        <f t="shared" ca="1" si="43"/>
        <v>947.05294362736538</v>
      </c>
      <c r="G348" s="42"/>
      <c r="H348" s="43"/>
      <c r="I348" s="25"/>
      <c r="J348" s="26">
        <f t="shared" ca="1" si="44"/>
        <v>375</v>
      </c>
      <c r="K348" s="25">
        <f t="shared" ca="1" si="45"/>
        <v>0</v>
      </c>
      <c r="L348" s="41">
        <f t="shared" ca="1" si="46"/>
        <v>1448.6432460242745</v>
      </c>
      <c r="M348" s="42"/>
      <c r="N348" s="43"/>
      <c r="O348" s="41">
        <f t="shared" ca="1" si="47"/>
        <v>29434.619631630798</v>
      </c>
      <c r="P348" s="42"/>
      <c r="Q348" s="43"/>
      <c r="R348" s="27">
        <f ca="1">IF(ValuesEntered,IF(R347&lt;1,0,NPER($E$5/12,-$J$3,O348)),"")</f>
        <v>29.172617173819884</v>
      </c>
    </row>
    <row r="349" spans="2:18" ht="17.25" customHeight="1" x14ac:dyDescent="0.2">
      <c r="B349" s="23">
        <f>ROWS($B$19:B349)</f>
        <v>331</v>
      </c>
      <c r="C349" s="24">
        <f t="shared" ca="1" si="40"/>
        <v>52010</v>
      </c>
      <c r="D349" s="25">
        <f t="shared" ca="1" si="41"/>
        <v>29434.619631630798</v>
      </c>
      <c r="E349" s="26">
        <f t="shared" ca="1" si="42"/>
        <v>122.64424846512833</v>
      </c>
      <c r="F349" s="41">
        <f t="shared" ca="1" si="43"/>
        <v>950.99899755914521</v>
      </c>
      <c r="G349" s="42"/>
      <c r="H349" s="43"/>
      <c r="I349" s="25"/>
      <c r="J349" s="26">
        <f t="shared" ca="1" si="44"/>
        <v>375</v>
      </c>
      <c r="K349" s="25">
        <f t="shared" ca="1" si="45"/>
        <v>0</v>
      </c>
      <c r="L349" s="41">
        <f t="shared" ca="1" si="46"/>
        <v>1448.6432460242736</v>
      </c>
      <c r="M349" s="42"/>
      <c r="N349" s="43"/>
      <c r="O349" s="41">
        <f t="shared" ca="1" si="47"/>
        <v>28483.620634071653</v>
      </c>
      <c r="P349" s="42"/>
      <c r="Q349" s="43"/>
      <c r="R349" s="27">
        <f ca="1">IF(ValuesEntered,IF(R348&lt;1,0,NPER($E$5/12,-$J$3,O349)),"")</f>
        <v>28.172617173819841</v>
      </c>
    </row>
    <row r="350" spans="2:18" ht="17.25" customHeight="1" x14ac:dyDescent="0.2">
      <c r="B350" s="23">
        <f>ROWS($B$19:B350)</f>
        <v>332</v>
      </c>
      <c r="C350" s="24">
        <f t="shared" ca="1" si="40"/>
        <v>52041</v>
      </c>
      <c r="D350" s="25">
        <f t="shared" ca="1" si="41"/>
        <v>28483.620634071653</v>
      </c>
      <c r="E350" s="26">
        <f t="shared" ca="1" si="42"/>
        <v>118.68175264196522</v>
      </c>
      <c r="F350" s="41">
        <f t="shared" ca="1" si="43"/>
        <v>954.96149338230998</v>
      </c>
      <c r="G350" s="42"/>
      <c r="H350" s="43"/>
      <c r="I350" s="25"/>
      <c r="J350" s="26">
        <f t="shared" ca="1" si="44"/>
        <v>375</v>
      </c>
      <c r="K350" s="25">
        <f t="shared" ca="1" si="45"/>
        <v>0</v>
      </c>
      <c r="L350" s="41">
        <f t="shared" ca="1" si="46"/>
        <v>1448.6432460242752</v>
      </c>
      <c r="M350" s="42"/>
      <c r="N350" s="43"/>
      <c r="O350" s="41">
        <f t="shared" ca="1" si="47"/>
        <v>27528.659140689342</v>
      </c>
      <c r="P350" s="42"/>
      <c r="Q350" s="43"/>
      <c r="R350" s="27">
        <f ca="1">IF(ValuesEntered,IF(R349&lt;1,0,NPER($E$5/12,-$J$3,O350)),"")</f>
        <v>27.172617173819869</v>
      </c>
    </row>
    <row r="351" spans="2:18" ht="17.25" customHeight="1" x14ac:dyDescent="0.2">
      <c r="B351" s="23">
        <f>ROWS($B$19:B351)</f>
        <v>333</v>
      </c>
      <c r="C351" s="24">
        <f t="shared" ca="1" si="40"/>
        <v>52071</v>
      </c>
      <c r="D351" s="25">
        <f t="shared" ca="1" si="41"/>
        <v>27528.659140689342</v>
      </c>
      <c r="E351" s="26">
        <f t="shared" ca="1" si="42"/>
        <v>114.70274641953893</v>
      </c>
      <c r="F351" s="41">
        <f t="shared" ca="1" si="43"/>
        <v>958.94049960473501</v>
      </c>
      <c r="G351" s="42"/>
      <c r="H351" s="43"/>
      <c r="I351" s="25"/>
      <c r="J351" s="26">
        <f t="shared" ca="1" si="44"/>
        <v>375</v>
      </c>
      <c r="K351" s="25">
        <f t="shared" ca="1" si="45"/>
        <v>0</v>
      </c>
      <c r="L351" s="41">
        <f t="shared" ca="1" si="46"/>
        <v>1448.643246024274</v>
      </c>
      <c r="M351" s="42"/>
      <c r="N351" s="43"/>
      <c r="O351" s="41">
        <f t="shared" ca="1" si="47"/>
        <v>26569.718641084608</v>
      </c>
      <c r="P351" s="42"/>
      <c r="Q351" s="43"/>
      <c r="R351" s="27">
        <f ca="1">IF(ValuesEntered,IF(R350&lt;1,0,NPER($E$5/12,-$J$3,O351)),"")</f>
        <v>26.172617173819859</v>
      </c>
    </row>
    <row r="352" spans="2:18" ht="17.25" customHeight="1" x14ac:dyDescent="0.2">
      <c r="B352" s="23">
        <f>ROWS($B$19:B352)</f>
        <v>334</v>
      </c>
      <c r="C352" s="24">
        <f t="shared" ca="1" si="40"/>
        <v>52102</v>
      </c>
      <c r="D352" s="25">
        <f t="shared" ca="1" si="41"/>
        <v>26569.718641084608</v>
      </c>
      <c r="E352" s="26">
        <f t="shared" ca="1" si="42"/>
        <v>110.70716100451919</v>
      </c>
      <c r="F352" s="41">
        <f t="shared" ca="1" si="43"/>
        <v>962.9360850197553</v>
      </c>
      <c r="G352" s="42"/>
      <c r="H352" s="43"/>
      <c r="I352" s="25"/>
      <c r="J352" s="26">
        <f t="shared" ca="1" si="44"/>
        <v>375</v>
      </c>
      <c r="K352" s="25">
        <f t="shared" ca="1" si="45"/>
        <v>0</v>
      </c>
      <c r="L352" s="41">
        <f t="shared" ca="1" si="46"/>
        <v>1448.6432460242745</v>
      </c>
      <c r="M352" s="42"/>
      <c r="N352" s="43"/>
      <c r="O352" s="41">
        <f t="shared" ca="1" si="47"/>
        <v>25606.782556064853</v>
      </c>
      <c r="P352" s="42"/>
      <c r="Q352" s="43"/>
      <c r="R352" s="27">
        <f ca="1">IF(ValuesEntered,IF(R351&lt;1,0,NPER($E$5/12,-$J$3,O352)),"")</f>
        <v>25.172617173819837</v>
      </c>
    </row>
    <row r="353" spans="2:18" ht="17.25" customHeight="1" x14ac:dyDescent="0.2">
      <c r="B353" s="23">
        <f>ROWS($B$19:B353)</f>
        <v>335</v>
      </c>
      <c r="C353" s="24">
        <f t="shared" ca="1" si="40"/>
        <v>52133</v>
      </c>
      <c r="D353" s="25">
        <f t="shared" ca="1" si="41"/>
        <v>25606.782556064853</v>
      </c>
      <c r="E353" s="26">
        <f t="shared" ca="1" si="42"/>
        <v>106.69492731693688</v>
      </c>
      <c r="F353" s="41">
        <f t="shared" ca="1" si="43"/>
        <v>966.94831870733833</v>
      </c>
      <c r="G353" s="42"/>
      <c r="H353" s="43"/>
      <c r="I353" s="25"/>
      <c r="J353" s="26">
        <f t="shared" ca="1" si="44"/>
        <v>375</v>
      </c>
      <c r="K353" s="25">
        <f t="shared" ca="1" si="45"/>
        <v>0</v>
      </c>
      <c r="L353" s="41">
        <f t="shared" ca="1" si="46"/>
        <v>1448.6432460242752</v>
      </c>
      <c r="M353" s="42"/>
      <c r="N353" s="43"/>
      <c r="O353" s="41">
        <f t="shared" ca="1" si="47"/>
        <v>24639.834237357514</v>
      </c>
      <c r="P353" s="42"/>
      <c r="Q353" s="43"/>
      <c r="R353" s="27">
        <f ca="1">IF(ValuesEntered,IF(R352&lt;1,0,NPER($E$5/12,-$J$3,O353)),"")</f>
        <v>24.172617173819852</v>
      </c>
    </row>
    <row r="354" spans="2:18" ht="17.25" customHeight="1" x14ac:dyDescent="0.2">
      <c r="B354" s="23">
        <f>ROWS($B$19:B354)</f>
        <v>336</v>
      </c>
      <c r="C354" s="24">
        <f t="shared" ca="1" si="40"/>
        <v>52163</v>
      </c>
      <c r="D354" s="25">
        <f t="shared" ca="1" si="41"/>
        <v>24639.834237357514</v>
      </c>
      <c r="E354" s="26">
        <f t="shared" ca="1" si="42"/>
        <v>102.66597598898964</v>
      </c>
      <c r="F354" s="41">
        <f t="shared" ca="1" si="43"/>
        <v>970.97727003528507</v>
      </c>
      <c r="G354" s="42"/>
      <c r="H354" s="43"/>
      <c r="I354" s="25"/>
      <c r="J354" s="26">
        <f t="shared" ca="1" si="44"/>
        <v>375</v>
      </c>
      <c r="K354" s="25">
        <f t="shared" ca="1" si="45"/>
        <v>0</v>
      </c>
      <c r="L354" s="41">
        <f t="shared" ca="1" si="46"/>
        <v>1448.6432460242747</v>
      </c>
      <c r="M354" s="42"/>
      <c r="N354" s="43"/>
      <c r="O354" s="41">
        <f t="shared" ca="1" si="47"/>
        <v>23668.85696732223</v>
      </c>
      <c r="P354" s="42"/>
      <c r="Q354" s="43"/>
      <c r="R354" s="27">
        <f ca="1">IF(ValuesEntered,IF(R353&lt;1,0,NPER($E$5/12,-$J$3,O354)),"")</f>
        <v>23.172617173819845</v>
      </c>
    </row>
    <row r="355" spans="2:18" ht="17.25" customHeight="1" x14ac:dyDescent="0.2">
      <c r="B355" s="23">
        <f>ROWS($B$19:B355)</f>
        <v>337</v>
      </c>
      <c r="C355" s="24">
        <f t="shared" ca="1" si="40"/>
        <v>52194</v>
      </c>
      <c r="D355" s="25">
        <f t="shared" ca="1" si="41"/>
        <v>23668.85696732223</v>
      </c>
      <c r="E355" s="26">
        <f t="shared" ca="1" si="42"/>
        <v>98.62023736384262</v>
      </c>
      <c r="F355" s="41">
        <f t="shared" ca="1" si="43"/>
        <v>975.02300866043231</v>
      </c>
      <c r="G355" s="42"/>
      <c r="H355" s="43"/>
      <c r="I355" s="25"/>
      <c r="J355" s="26">
        <f t="shared" ca="1" si="44"/>
        <v>375</v>
      </c>
      <c r="K355" s="25">
        <f t="shared" ca="1" si="45"/>
        <v>0</v>
      </c>
      <c r="L355" s="41">
        <f t="shared" ca="1" si="46"/>
        <v>1448.643246024275</v>
      </c>
      <c r="M355" s="42"/>
      <c r="N355" s="43"/>
      <c r="O355" s="41">
        <f t="shared" ca="1" si="47"/>
        <v>22693.833958661799</v>
      </c>
      <c r="P355" s="42"/>
      <c r="Q355" s="43"/>
      <c r="R355" s="27">
        <f ca="1">IF(ValuesEntered,IF(R354&lt;1,0,NPER($E$5/12,-$J$3,O355)),"")</f>
        <v>22.172617173819845</v>
      </c>
    </row>
    <row r="356" spans="2:18" ht="17.25" customHeight="1" x14ac:dyDescent="0.2">
      <c r="B356" s="23">
        <f>ROWS($B$19:B356)</f>
        <v>338</v>
      </c>
      <c r="C356" s="24">
        <f t="shared" ca="1" si="40"/>
        <v>52224</v>
      </c>
      <c r="D356" s="25">
        <f t="shared" ca="1" si="41"/>
        <v>22693.833958661799</v>
      </c>
      <c r="E356" s="26">
        <f t="shared" ca="1" si="42"/>
        <v>94.557641494424161</v>
      </c>
      <c r="F356" s="41">
        <f t="shared" ca="1" si="43"/>
        <v>979.08560452985068</v>
      </c>
      <c r="G356" s="42"/>
      <c r="H356" s="43"/>
      <c r="I356" s="25"/>
      <c r="J356" s="26">
        <f t="shared" ca="1" si="44"/>
        <v>375</v>
      </c>
      <c r="K356" s="25">
        <f t="shared" ca="1" si="45"/>
        <v>0</v>
      </c>
      <c r="L356" s="41">
        <f t="shared" ca="1" si="46"/>
        <v>1448.643246024275</v>
      </c>
      <c r="M356" s="42"/>
      <c r="N356" s="43"/>
      <c r="O356" s="41">
        <f t="shared" ca="1" si="47"/>
        <v>21714.748354131949</v>
      </c>
      <c r="P356" s="42"/>
      <c r="Q356" s="43"/>
      <c r="R356" s="27">
        <f ca="1">IF(ValuesEntered,IF(R355&lt;1,0,NPER($E$5/12,-$J$3,O356)),"")</f>
        <v>21.172617173819848</v>
      </c>
    </row>
    <row r="357" spans="2:18" ht="17.25" customHeight="1" x14ac:dyDescent="0.2">
      <c r="B357" s="23">
        <f>ROWS($B$19:B357)</f>
        <v>339</v>
      </c>
      <c r="C357" s="24">
        <f t="shared" ca="1" si="40"/>
        <v>52255</v>
      </c>
      <c r="D357" s="25">
        <f t="shared" ca="1" si="41"/>
        <v>21714.748354131949</v>
      </c>
      <c r="E357" s="26">
        <f t="shared" ca="1" si="42"/>
        <v>90.478118142216459</v>
      </c>
      <c r="F357" s="41">
        <f t="shared" ca="1" si="43"/>
        <v>983.16512788205853</v>
      </c>
      <c r="G357" s="42"/>
      <c r="H357" s="43"/>
      <c r="I357" s="25"/>
      <c r="J357" s="26">
        <f t="shared" ca="1" si="44"/>
        <v>375</v>
      </c>
      <c r="K357" s="25">
        <f t="shared" ca="1" si="45"/>
        <v>0</v>
      </c>
      <c r="L357" s="41">
        <f t="shared" ca="1" si="46"/>
        <v>1448.643246024275</v>
      </c>
      <c r="M357" s="42"/>
      <c r="N357" s="43"/>
      <c r="O357" s="41">
        <f t="shared" ca="1" si="47"/>
        <v>20731.583226249892</v>
      </c>
      <c r="P357" s="42"/>
      <c r="Q357" s="43"/>
      <c r="R357" s="27">
        <f ca="1">IF(ValuesEntered,IF(R356&lt;1,0,NPER($E$5/12,-$J$3,O357)),"")</f>
        <v>20.172617173819852</v>
      </c>
    </row>
    <row r="358" spans="2:18" ht="17.25" customHeight="1" x14ac:dyDescent="0.2">
      <c r="B358" s="23">
        <f>ROWS($B$19:B358)</f>
        <v>340</v>
      </c>
      <c r="C358" s="24">
        <f t="shared" ca="1" si="40"/>
        <v>52286</v>
      </c>
      <c r="D358" s="25">
        <f t="shared" ca="1" si="41"/>
        <v>20731.583226249892</v>
      </c>
      <c r="E358" s="26">
        <f t="shared" ca="1" si="42"/>
        <v>86.381596776041221</v>
      </c>
      <c r="F358" s="41">
        <f t="shared" ca="1" si="43"/>
        <v>987.26164924823354</v>
      </c>
      <c r="G358" s="42"/>
      <c r="H358" s="43"/>
      <c r="I358" s="25"/>
      <c r="J358" s="26">
        <f t="shared" ca="1" si="44"/>
        <v>375</v>
      </c>
      <c r="K358" s="25">
        <f t="shared" ca="1" si="45"/>
        <v>0</v>
      </c>
      <c r="L358" s="41">
        <f t="shared" ca="1" si="46"/>
        <v>1448.6432460242747</v>
      </c>
      <c r="M358" s="42"/>
      <c r="N358" s="43"/>
      <c r="O358" s="41">
        <f t="shared" ca="1" si="47"/>
        <v>19744.321577001658</v>
      </c>
      <c r="P358" s="42"/>
      <c r="Q358" s="43"/>
      <c r="R358" s="27">
        <f ca="1">IF(ValuesEntered,IF(R357&lt;1,0,NPER($E$5/12,-$J$3,O358)),"")</f>
        <v>19.172617173819869</v>
      </c>
    </row>
    <row r="359" spans="2:18" ht="17.25" customHeight="1" x14ac:dyDescent="0.2">
      <c r="B359" s="23">
        <f>ROWS($B$19:B359)</f>
        <v>341</v>
      </c>
      <c r="C359" s="24">
        <f t="shared" ca="1" si="40"/>
        <v>52314</v>
      </c>
      <c r="D359" s="25">
        <f t="shared" ca="1" si="41"/>
        <v>19744.321577001658</v>
      </c>
      <c r="E359" s="26">
        <f t="shared" ca="1" si="42"/>
        <v>82.268006570840242</v>
      </c>
      <c r="F359" s="41">
        <f t="shared" ca="1" si="43"/>
        <v>991.37523945343355</v>
      </c>
      <c r="G359" s="42"/>
      <c r="H359" s="43"/>
      <c r="I359" s="25"/>
      <c r="J359" s="26">
        <f t="shared" ca="1" si="44"/>
        <v>375</v>
      </c>
      <c r="K359" s="25">
        <f t="shared" ca="1" si="45"/>
        <v>0</v>
      </c>
      <c r="L359" s="41">
        <f t="shared" ca="1" si="46"/>
        <v>1448.6432460242738</v>
      </c>
      <c r="M359" s="42"/>
      <c r="N359" s="43"/>
      <c r="O359" s="41">
        <f t="shared" ca="1" si="47"/>
        <v>18752.946337548223</v>
      </c>
      <c r="P359" s="42"/>
      <c r="Q359" s="43"/>
      <c r="R359" s="27">
        <f ca="1">IF(ValuesEntered,IF(R358&lt;1,0,NPER($E$5/12,-$J$3,O359)),"")</f>
        <v>18.172617173819866</v>
      </c>
    </row>
    <row r="360" spans="2:18" ht="17.25" customHeight="1" x14ac:dyDescent="0.2">
      <c r="B360" s="23">
        <f>ROWS($B$19:B360)</f>
        <v>342</v>
      </c>
      <c r="C360" s="24">
        <f t="shared" ca="1" si="40"/>
        <v>52345</v>
      </c>
      <c r="D360" s="25">
        <f t="shared" ca="1" si="41"/>
        <v>18752.946337548223</v>
      </c>
      <c r="E360" s="26">
        <f t="shared" ca="1" si="42"/>
        <v>78.137276406450923</v>
      </c>
      <c r="F360" s="41">
        <f t="shared" ca="1" si="43"/>
        <v>995.50596961782287</v>
      </c>
      <c r="G360" s="42"/>
      <c r="H360" s="43"/>
      <c r="I360" s="25"/>
      <c r="J360" s="26">
        <f t="shared" ca="1" si="44"/>
        <v>375</v>
      </c>
      <c r="K360" s="25">
        <f t="shared" ca="1" si="45"/>
        <v>0</v>
      </c>
      <c r="L360" s="41">
        <f t="shared" ca="1" si="46"/>
        <v>1448.6432460242738</v>
      </c>
      <c r="M360" s="42"/>
      <c r="N360" s="43"/>
      <c r="O360" s="41">
        <f t="shared" ca="1" si="47"/>
        <v>17757.440367930401</v>
      </c>
      <c r="P360" s="42"/>
      <c r="Q360" s="43"/>
      <c r="R360" s="27">
        <f ca="1">IF(ValuesEntered,IF(R359&lt;1,0,NPER($E$5/12,-$J$3,O360)),"")</f>
        <v>17.172617173819862</v>
      </c>
    </row>
    <row r="361" spans="2:18" ht="17.25" customHeight="1" x14ac:dyDescent="0.2">
      <c r="B361" s="23">
        <f>ROWS($B$19:B361)</f>
        <v>343</v>
      </c>
      <c r="C361" s="24">
        <f t="shared" ca="1" si="40"/>
        <v>52375</v>
      </c>
      <c r="D361" s="25">
        <f t="shared" ca="1" si="41"/>
        <v>17757.440367930401</v>
      </c>
      <c r="E361" s="26">
        <f t="shared" ca="1" si="42"/>
        <v>73.989334866376666</v>
      </c>
      <c r="F361" s="41">
        <f t="shared" ca="1" si="43"/>
        <v>999.65391115789748</v>
      </c>
      <c r="G361" s="42"/>
      <c r="H361" s="43"/>
      <c r="I361" s="25"/>
      <c r="J361" s="26">
        <f t="shared" ca="1" si="44"/>
        <v>375</v>
      </c>
      <c r="K361" s="25">
        <f t="shared" ca="1" si="45"/>
        <v>0</v>
      </c>
      <c r="L361" s="41">
        <f t="shared" ca="1" si="46"/>
        <v>1448.643246024274</v>
      </c>
      <c r="M361" s="42"/>
      <c r="N361" s="43"/>
      <c r="O361" s="41">
        <f t="shared" ca="1" si="47"/>
        <v>16757.786456772505</v>
      </c>
      <c r="P361" s="42"/>
      <c r="Q361" s="43"/>
      <c r="R361" s="27">
        <f ca="1">IF(ValuesEntered,IF(R360&lt;1,0,NPER($E$5/12,-$J$3,O361)),"")</f>
        <v>16.172617173819866</v>
      </c>
    </row>
    <row r="362" spans="2:18" ht="17.25" customHeight="1" x14ac:dyDescent="0.2">
      <c r="B362" s="23">
        <f>ROWS($B$19:B362)</f>
        <v>344</v>
      </c>
      <c r="C362" s="24">
        <f t="shared" ca="1" si="40"/>
        <v>52406</v>
      </c>
      <c r="D362" s="25">
        <f t="shared" ca="1" si="41"/>
        <v>16757.786456772505</v>
      </c>
      <c r="E362" s="26">
        <f t="shared" ca="1" si="42"/>
        <v>69.824110236552102</v>
      </c>
      <c r="F362" s="41">
        <f t="shared" ca="1" si="43"/>
        <v>1003.8191357877217</v>
      </c>
      <c r="G362" s="42"/>
      <c r="H362" s="43"/>
      <c r="I362" s="25"/>
      <c r="J362" s="26">
        <f t="shared" ca="1" si="44"/>
        <v>375</v>
      </c>
      <c r="K362" s="25">
        <f t="shared" ca="1" si="45"/>
        <v>0</v>
      </c>
      <c r="L362" s="41">
        <f t="shared" ca="1" si="46"/>
        <v>1448.6432460242738</v>
      </c>
      <c r="M362" s="42"/>
      <c r="N362" s="43"/>
      <c r="O362" s="41">
        <f t="shared" ca="1" si="47"/>
        <v>15753.967320984782</v>
      </c>
      <c r="P362" s="42"/>
      <c r="Q362" s="43"/>
      <c r="R362" s="27">
        <f ca="1">IF(ValuesEntered,IF(R361&lt;1,0,NPER($E$5/12,-$J$3,O362)),"")</f>
        <v>15.172617173819853</v>
      </c>
    </row>
    <row r="363" spans="2:18" ht="17.25" customHeight="1" x14ac:dyDescent="0.2">
      <c r="B363" s="23">
        <f>ROWS($B$19:B363)</f>
        <v>345</v>
      </c>
      <c r="C363" s="24">
        <f t="shared" ca="1" si="40"/>
        <v>52436</v>
      </c>
      <c r="D363" s="25">
        <f t="shared" ca="1" si="41"/>
        <v>15753.967320984782</v>
      </c>
      <c r="E363" s="26">
        <f t="shared" ca="1" si="42"/>
        <v>65.641530504103258</v>
      </c>
      <c r="F363" s="41">
        <f t="shared" ca="1" si="43"/>
        <v>1008.0017155201715</v>
      </c>
      <c r="G363" s="42"/>
      <c r="H363" s="43"/>
      <c r="I363" s="25"/>
      <c r="J363" s="26">
        <f t="shared" ca="1" si="44"/>
        <v>375</v>
      </c>
      <c r="K363" s="25">
        <f t="shared" ca="1" si="45"/>
        <v>0</v>
      </c>
      <c r="L363" s="41">
        <f t="shared" ca="1" si="46"/>
        <v>1448.6432460242747</v>
      </c>
      <c r="M363" s="42"/>
      <c r="N363" s="43"/>
      <c r="O363" s="41">
        <f t="shared" ca="1" si="47"/>
        <v>14745.965605464611</v>
      </c>
      <c r="P363" s="42"/>
      <c r="Q363" s="43"/>
      <c r="R363" s="27">
        <f ca="1">IF(ValuesEntered,IF(R362&lt;1,0,NPER($E$5/12,-$J$3,O363)),"")</f>
        <v>14.17261717381983</v>
      </c>
    </row>
    <row r="364" spans="2:18" ht="17.25" customHeight="1" x14ac:dyDescent="0.2">
      <c r="B364" s="23">
        <f>ROWS($B$19:B364)</f>
        <v>346</v>
      </c>
      <c r="C364" s="24">
        <f t="shared" ca="1" si="40"/>
        <v>52467</v>
      </c>
      <c r="D364" s="25">
        <f t="shared" ca="1" si="41"/>
        <v>14745.965605464611</v>
      </c>
      <c r="E364" s="26">
        <f t="shared" ca="1" si="42"/>
        <v>61.441523356102543</v>
      </c>
      <c r="F364" s="41">
        <f t="shared" ca="1" si="43"/>
        <v>1012.2017226681741</v>
      </c>
      <c r="G364" s="42"/>
      <c r="H364" s="43"/>
      <c r="I364" s="25"/>
      <c r="J364" s="26">
        <f t="shared" ca="1" si="44"/>
        <v>375</v>
      </c>
      <c r="K364" s="25">
        <f t="shared" ca="1" si="45"/>
        <v>0</v>
      </c>
      <c r="L364" s="41">
        <f t="shared" ca="1" si="46"/>
        <v>1448.6432460242766</v>
      </c>
      <c r="M364" s="42"/>
      <c r="N364" s="43"/>
      <c r="O364" s="41">
        <f t="shared" ca="1" si="47"/>
        <v>13733.763882796437</v>
      </c>
      <c r="P364" s="42"/>
      <c r="Q364" s="43"/>
      <c r="R364" s="27">
        <f ca="1">IF(ValuesEntered,IF(R363&lt;1,0,NPER($E$5/12,-$J$3,O364)),"")</f>
        <v>13.172617173819852</v>
      </c>
    </row>
    <row r="365" spans="2:18" ht="17.25" customHeight="1" x14ac:dyDescent="0.2">
      <c r="B365" s="23">
        <f>ROWS($B$19:B365)</f>
        <v>347</v>
      </c>
      <c r="C365" s="24">
        <f t="shared" ca="1" si="40"/>
        <v>52498</v>
      </c>
      <c r="D365" s="25">
        <f t="shared" ca="1" si="41"/>
        <v>13733.763882796437</v>
      </c>
      <c r="E365" s="26">
        <f t="shared" ca="1" si="42"/>
        <v>57.224016178318486</v>
      </c>
      <c r="F365" s="41">
        <f t="shared" ca="1" si="43"/>
        <v>1016.4192298459564</v>
      </c>
      <c r="G365" s="42"/>
      <c r="H365" s="43"/>
      <c r="I365" s="25"/>
      <c r="J365" s="26">
        <f t="shared" ca="1" si="44"/>
        <v>375</v>
      </c>
      <c r="K365" s="25">
        <f t="shared" ca="1" si="45"/>
        <v>0</v>
      </c>
      <c r="L365" s="41">
        <f t="shared" ca="1" si="46"/>
        <v>1448.6432460242747</v>
      </c>
      <c r="M365" s="42"/>
      <c r="N365" s="43"/>
      <c r="O365" s="41">
        <f t="shared" ca="1" si="47"/>
        <v>12717.34465295048</v>
      </c>
      <c r="P365" s="42"/>
      <c r="Q365" s="43"/>
      <c r="R365" s="27">
        <f ca="1">IF(ValuesEntered,IF(R364&lt;1,0,NPER($E$5/12,-$J$3,O365)),"")</f>
        <v>12.172617173819841</v>
      </c>
    </row>
    <row r="366" spans="2:18" ht="17.25" customHeight="1" x14ac:dyDescent="0.2">
      <c r="B366" s="23">
        <f>ROWS($B$19:B366)</f>
        <v>348</v>
      </c>
      <c r="C366" s="24">
        <f t="shared" ca="1" si="40"/>
        <v>52528</v>
      </c>
      <c r="D366" s="25">
        <f t="shared" ca="1" si="41"/>
        <v>12717.34465295048</v>
      </c>
      <c r="E366" s="26">
        <f t="shared" ca="1" si="42"/>
        <v>52.98893605396033</v>
      </c>
      <c r="F366" s="41">
        <f t="shared" ca="1" si="43"/>
        <v>1020.6543099703156</v>
      </c>
      <c r="G366" s="42"/>
      <c r="H366" s="43"/>
      <c r="I366" s="25"/>
      <c r="J366" s="26">
        <f t="shared" ca="1" si="44"/>
        <v>375</v>
      </c>
      <c r="K366" s="25">
        <f t="shared" ca="1" si="45"/>
        <v>0</v>
      </c>
      <c r="L366" s="41">
        <f t="shared" ca="1" si="46"/>
        <v>1448.6432460242759</v>
      </c>
      <c r="M366" s="42"/>
      <c r="N366" s="43"/>
      <c r="O366" s="41">
        <f t="shared" ca="1" si="47"/>
        <v>11696.690342980164</v>
      </c>
      <c r="P366" s="42"/>
      <c r="Q366" s="43"/>
      <c r="R366" s="27">
        <f ca="1">IF(ValuesEntered,IF(R365&lt;1,0,NPER($E$5/12,-$J$3,O366)),"")</f>
        <v>11.172617173819841</v>
      </c>
    </row>
    <row r="367" spans="2:18" ht="17.25" customHeight="1" x14ac:dyDescent="0.2">
      <c r="B367" s="23">
        <f>ROWS($B$19:B367)</f>
        <v>349</v>
      </c>
      <c r="C367" s="24">
        <f t="shared" ca="1" si="40"/>
        <v>52559</v>
      </c>
      <c r="D367" s="25">
        <f t="shared" ca="1" si="41"/>
        <v>11696.690342980164</v>
      </c>
      <c r="E367" s="26">
        <f t="shared" ca="1" si="42"/>
        <v>48.736209762417353</v>
      </c>
      <c r="F367" s="41">
        <f t="shared" ca="1" si="43"/>
        <v>1024.9070362618584</v>
      </c>
      <c r="G367" s="42"/>
      <c r="H367" s="43"/>
      <c r="I367" s="25"/>
      <c r="J367" s="26">
        <f t="shared" ca="1" si="44"/>
        <v>375</v>
      </c>
      <c r="K367" s="25">
        <f t="shared" ca="1" si="45"/>
        <v>0</v>
      </c>
      <c r="L367" s="41">
        <f t="shared" ca="1" si="46"/>
        <v>1448.6432460242756</v>
      </c>
      <c r="M367" s="42"/>
      <c r="N367" s="43"/>
      <c r="O367" s="41">
        <f t="shared" ca="1" si="47"/>
        <v>10671.783306718306</v>
      </c>
      <c r="P367" s="42"/>
      <c r="Q367" s="43"/>
      <c r="R367" s="27">
        <f ca="1">IF(ValuesEntered,IF(R366&lt;1,0,NPER($E$5/12,-$J$3,O367)),"")</f>
        <v>10.172617173819825</v>
      </c>
    </row>
    <row r="368" spans="2:18" ht="17.25" customHeight="1" x14ac:dyDescent="0.2">
      <c r="B368" s="23">
        <f>ROWS($B$19:B368)</f>
        <v>350</v>
      </c>
      <c r="C368" s="24">
        <f t="shared" ca="1" si="40"/>
        <v>52589</v>
      </c>
      <c r="D368" s="25">
        <f t="shared" ca="1" si="41"/>
        <v>10671.783306718306</v>
      </c>
      <c r="E368" s="26">
        <f t="shared" ca="1" si="42"/>
        <v>44.46576377799294</v>
      </c>
      <c r="F368" s="41">
        <f t="shared" ca="1" si="43"/>
        <v>1029.1774822462844</v>
      </c>
      <c r="G368" s="42"/>
      <c r="H368" s="43"/>
      <c r="I368" s="25"/>
      <c r="J368" s="26">
        <f t="shared" ca="1" si="44"/>
        <v>375</v>
      </c>
      <c r="K368" s="25">
        <f t="shared" ca="1" si="45"/>
        <v>0</v>
      </c>
      <c r="L368" s="41">
        <f t="shared" ca="1" si="46"/>
        <v>1448.6432460242772</v>
      </c>
      <c r="M368" s="42"/>
      <c r="N368" s="43"/>
      <c r="O368" s="41">
        <f t="shared" ca="1" si="47"/>
        <v>9642.6058244720207</v>
      </c>
      <c r="P368" s="42"/>
      <c r="Q368" s="43"/>
      <c r="R368" s="27">
        <f ca="1">IF(ValuesEntered,IF(R367&lt;1,0,NPER($E$5/12,-$J$3,O368)),"")</f>
        <v>9.1726171738198907</v>
      </c>
    </row>
    <row r="369" spans="2:18" ht="17.25" customHeight="1" x14ac:dyDescent="0.2">
      <c r="B369" s="23">
        <f>ROWS($B$19:B369)</f>
        <v>351</v>
      </c>
      <c r="C369" s="24">
        <f t="shared" ca="1" si="40"/>
        <v>52620</v>
      </c>
      <c r="D369" s="25">
        <f t="shared" ca="1" si="41"/>
        <v>9642.6058244720207</v>
      </c>
      <c r="E369" s="26">
        <f t="shared" ca="1" si="42"/>
        <v>40.17752426863342</v>
      </c>
      <c r="F369" s="41">
        <f t="shared" ca="1" si="43"/>
        <v>1033.465721755636</v>
      </c>
      <c r="G369" s="42"/>
      <c r="H369" s="43"/>
      <c r="I369" s="25"/>
      <c r="J369" s="26">
        <f t="shared" ca="1" si="44"/>
        <v>375</v>
      </c>
      <c r="K369" s="25">
        <f t="shared" ca="1" si="45"/>
        <v>0</v>
      </c>
      <c r="L369" s="41">
        <f t="shared" ca="1" si="46"/>
        <v>1448.6432460242695</v>
      </c>
      <c r="M369" s="42"/>
      <c r="N369" s="43"/>
      <c r="O369" s="41">
        <f t="shared" ca="1" si="47"/>
        <v>8609.1401027163847</v>
      </c>
      <c r="P369" s="42"/>
      <c r="Q369" s="43"/>
      <c r="R369" s="27">
        <f ca="1">IF(ValuesEntered,IF(R368&lt;1,0,NPER($E$5/12,-$J$3,O369)),"")</f>
        <v>8.172617173819873</v>
      </c>
    </row>
    <row r="370" spans="2:18" ht="17.25" customHeight="1" x14ac:dyDescent="0.2">
      <c r="B370" s="23">
        <f>ROWS($B$19:B370)</f>
        <v>352</v>
      </c>
      <c r="C370" s="24">
        <f t="shared" ca="1" si="40"/>
        <v>52651</v>
      </c>
      <c r="D370" s="25">
        <f t="shared" ca="1" si="41"/>
        <v>8609.1401027163847</v>
      </c>
      <c r="E370" s="26">
        <f t="shared" ca="1" si="42"/>
        <v>35.871417094651605</v>
      </c>
      <c r="F370" s="41">
        <f t="shared" ca="1" si="43"/>
        <v>1037.7718289296204</v>
      </c>
      <c r="G370" s="42"/>
      <c r="H370" s="43"/>
      <c r="I370" s="25"/>
      <c r="J370" s="26">
        <f t="shared" ca="1" si="44"/>
        <v>375</v>
      </c>
      <c r="K370" s="25">
        <f t="shared" ca="1" si="45"/>
        <v>0</v>
      </c>
      <c r="L370" s="41">
        <f t="shared" ca="1" si="46"/>
        <v>1448.643246024272</v>
      </c>
      <c r="M370" s="42"/>
      <c r="N370" s="43"/>
      <c r="O370" s="41">
        <f t="shared" ca="1" si="47"/>
        <v>7571.3682737867639</v>
      </c>
      <c r="P370" s="42"/>
      <c r="Q370" s="43"/>
      <c r="R370" s="27">
        <f ca="1">IF(ValuesEntered,IF(R369&lt;1,0,NPER($E$5/12,-$J$3,O370)),"")</f>
        <v>7.1726171738198126</v>
      </c>
    </row>
    <row r="371" spans="2:18" ht="17.25" customHeight="1" x14ac:dyDescent="0.2">
      <c r="B371" s="23">
        <f>ROWS($B$19:B371)</f>
        <v>353</v>
      </c>
      <c r="C371" s="24">
        <f t="shared" ca="1" si="40"/>
        <v>52680</v>
      </c>
      <c r="D371" s="25">
        <f t="shared" ca="1" si="41"/>
        <v>7571.3682737867639</v>
      </c>
      <c r="E371" s="26">
        <f t="shared" ca="1" si="42"/>
        <v>31.54736780744485</v>
      </c>
      <c r="F371" s="41">
        <f t="shared" ca="1" si="43"/>
        <v>1042.0958782168357</v>
      </c>
      <c r="G371" s="42"/>
      <c r="H371" s="43"/>
      <c r="I371" s="25"/>
      <c r="J371" s="26">
        <f t="shared" ca="1" si="44"/>
        <v>375</v>
      </c>
      <c r="K371" s="25">
        <f t="shared" ca="1" si="45"/>
        <v>0</v>
      </c>
      <c r="L371" s="41">
        <f t="shared" ca="1" si="46"/>
        <v>1448.6432460242804</v>
      </c>
      <c r="M371" s="42"/>
      <c r="N371" s="43"/>
      <c r="O371" s="41">
        <f t="shared" ca="1" si="47"/>
        <v>6529.2723955699284</v>
      </c>
      <c r="P371" s="42"/>
      <c r="Q371" s="43"/>
      <c r="R371" s="27">
        <f ca="1">IF(ValuesEntered,IF(R370&lt;1,0,NPER($E$5/12,-$J$3,O371)),"")</f>
        <v>6.1726171738198516</v>
      </c>
    </row>
    <row r="372" spans="2:18" ht="17.25" customHeight="1" x14ac:dyDescent="0.2">
      <c r="B372" s="23">
        <f>ROWS($B$19:B372)</f>
        <v>354</v>
      </c>
      <c r="C372" s="24">
        <f t="shared" ca="1" si="40"/>
        <v>52711</v>
      </c>
      <c r="D372" s="25">
        <f t="shared" ca="1" si="41"/>
        <v>6529.2723955699284</v>
      </c>
      <c r="E372" s="26">
        <f t="shared" ca="1" si="42"/>
        <v>27.205301648208035</v>
      </c>
      <c r="F372" s="41">
        <f t="shared" ca="1" si="43"/>
        <v>1046.4379443760658</v>
      </c>
      <c r="G372" s="42"/>
      <c r="H372" s="43"/>
      <c r="I372" s="25"/>
      <c r="J372" s="26">
        <f t="shared" ca="1" si="44"/>
        <v>375</v>
      </c>
      <c r="K372" s="25">
        <f t="shared" ca="1" si="45"/>
        <v>0</v>
      </c>
      <c r="L372" s="41">
        <f t="shared" ca="1" si="46"/>
        <v>1448.6432460242738</v>
      </c>
      <c r="M372" s="42"/>
      <c r="N372" s="43"/>
      <c r="O372" s="41">
        <f t="shared" ca="1" si="47"/>
        <v>5482.8344511938631</v>
      </c>
      <c r="P372" s="42"/>
      <c r="Q372" s="43"/>
      <c r="R372" s="27">
        <f ca="1">IF(ValuesEntered,IF(R371&lt;1,0,NPER($E$5/12,-$J$3,O372)),"")</f>
        <v>5.1726171738198667</v>
      </c>
    </row>
    <row r="373" spans="2:18" ht="17.25" customHeight="1" x14ac:dyDescent="0.2">
      <c r="B373" s="23">
        <f>ROWS($B$19:B373)</f>
        <v>355</v>
      </c>
      <c r="C373" s="24">
        <f t="shared" ca="1" si="40"/>
        <v>52741</v>
      </c>
      <c r="D373" s="25">
        <f t="shared" ca="1" si="41"/>
        <v>5482.8344511938631</v>
      </c>
      <c r="E373" s="26">
        <f t="shared" ca="1" si="42"/>
        <v>22.845143546641097</v>
      </c>
      <c r="F373" s="41">
        <f t="shared" ca="1" si="43"/>
        <v>1050.7981024776298</v>
      </c>
      <c r="G373" s="42"/>
      <c r="H373" s="43"/>
      <c r="I373" s="25"/>
      <c r="J373" s="26">
        <f t="shared" ca="1" si="44"/>
        <v>375</v>
      </c>
      <c r="K373" s="25">
        <f t="shared" ca="1" si="45"/>
        <v>0</v>
      </c>
      <c r="L373" s="41">
        <f t="shared" ca="1" si="46"/>
        <v>1448.6432460242709</v>
      </c>
      <c r="M373" s="42"/>
      <c r="N373" s="43"/>
      <c r="O373" s="41">
        <f t="shared" ca="1" si="47"/>
        <v>4432.0363487162331</v>
      </c>
      <c r="P373" s="42"/>
      <c r="Q373" s="43"/>
      <c r="R373" s="27">
        <f ca="1">IF(ValuesEntered,IF(R372&lt;1,0,NPER($E$5/12,-$J$3,O373)),"")</f>
        <v>4.1726171738198277</v>
      </c>
    </row>
    <row r="374" spans="2:18" ht="17.25" customHeight="1" x14ac:dyDescent="0.2">
      <c r="B374" s="23">
        <f>ROWS($B$19:B374)</f>
        <v>356</v>
      </c>
      <c r="C374" s="24">
        <f t="shared" ca="1" si="40"/>
        <v>52772</v>
      </c>
      <c r="D374" s="25">
        <f t="shared" ca="1" si="41"/>
        <v>4432.0363487162331</v>
      </c>
      <c r="E374" s="26">
        <f t="shared" ca="1" si="42"/>
        <v>18.46681811965097</v>
      </c>
      <c r="F374" s="41">
        <f t="shared" ca="1" si="43"/>
        <v>1055.1764279046299</v>
      </c>
      <c r="G374" s="42"/>
      <c r="H374" s="43"/>
      <c r="I374" s="25"/>
      <c r="J374" s="26">
        <f t="shared" ca="1" si="44"/>
        <v>375</v>
      </c>
      <c r="K374" s="25">
        <f t="shared" ca="1" si="45"/>
        <v>0</v>
      </c>
      <c r="L374" s="41">
        <f t="shared" ca="1" si="46"/>
        <v>1448.6432460242809</v>
      </c>
      <c r="M374" s="42"/>
      <c r="N374" s="43"/>
      <c r="O374" s="41">
        <f t="shared" ca="1" si="47"/>
        <v>3376.8599208116029</v>
      </c>
      <c r="P374" s="42"/>
      <c r="Q374" s="43"/>
      <c r="R374" s="27">
        <f ca="1">IF(ValuesEntered,IF(R373&lt;1,0,NPER($E$5/12,-$J$3,O374)),"")</f>
        <v>3.172617173819849</v>
      </c>
    </row>
    <row r="375" spans="2:18" ht="17.25" customHeight="1" x14ac:dyDescent="0.2">
      <c r="B375" s="23">
        <f>ROWS($B$19:B375)</f>
        <v>357</v>
      </c>
      <c r="C375" s="24">
        <f t="shared" ca="1" si="40"/>
        <v>52802</v>
      </c>
      <c r="D375" s="25">
        <f t="shared" ca="1" si="41"/>
        <v>3376.8599208116029</v>
      </c>
      <c r="E375" s="26">
        <f t="shared" ca="1" si="42"/>
        <v>14.070249670048346</v>
      </c>
      <c r="F375" s="41">
        <f t="shared" ca="1" si="43"/>
        <v>1059.5729963542251</v>
      </c>
      <c r="G375" s="42"/>
      <c r="H375" s="43"/>
      <c r="I375" s="25"/>
      <c r="J375" s="26">
        <f t="shared" ca="1" si="44"/>
        <v>375</v>
      </c>
      <c r="K375" s="25">
        <f t="shared" ca="1" si="45"/>
        <v>0</v>
      </c>
      <c r="L375" s="41">
        <f t="shared" ca="1" si="46"/>
        <v>1448.6432460242734</v>
      </c>
      <c r="M375" s="42"/>
      <c r="N375" s="43"/>
      <c r="O375" s="41">
        <f t="shared" ca="1" si="47"/>
        <v>2317.2869244573776</v>
      </c>
      <c r="P375" s="42"/>
      <c r="Q375" s="43"/>
      <c r="R375" s="27">
        <f ca="1">IF(ValuesEntered,IF(R374&lt;1,0,NPER($E$5/12,-$J$3,O375)),"")</f>
        <v>2.1726171738198401</v>
      </c>
    </row>
    <row r="376" spans="2:18" ht="17.25" customHeight="1" x14ac:dyDescent="0.2">
      <c r="B376" s="23">
        <f>ROWS($B$19:B376)</f>
        <v>358</v>
      </c>
      <c r="C376" s="24">
        <f t="shared" ca="1" si="40"/>
        <v>52833</v>
      </c>
      <c r="D376" s="25">
        <f t="shared" ca="1" si="41"/>
        <v>2317.2869244573776</v>
      </c>
      <c r="E376" s="26">
        <f t="shared" ca="1" si="42"/>
        <v>9.6553621852390741</v>
      </c>
      <c r="F376" s="41">
        <f t="shared" ca="1" si="43"/>
        <v>1063.9878838390387</v>
      </c>
      <c r="G376" s="42"/>
      <c r="H376" s="43"/>
      <c r="I376" s="25"/>
      <c r="J376" s="26">
        <f t="shared" ca="1" si="44"/>
        <v>375</v>
      </c>
      <c r="K376" s="25">
        <f t="shared" ca="1" si="45"/>
        <v>0</v>
      </c>
      <c r="L376" s="41">
        <f t="shared" ca="1" si="46"/>
        <v>1448.6432460242777</v>
      </c>
      <c r="M376" s="42"/>
      <c r="N376" s="43"/>
      <c r="O376" s="41">
        <f t="shared" ca="1" si="47"/>
        <v>1253.2990406183389</v>
      </c>
      <c r="P376" s="42"/>
      <c r="Q376" s="43"/>
      <c r="R376" s="27">
        <f ca="1">IF(ValuesEntered,IF(R375&lt;1,0,NPER($E$5/12,-$J$3,O376)),"")</f>
        <v>1.1726171738198463</v>
      </c>
    </row>
    <row r="377" spans="2:18" ht="17.25" customHeight="1" x14ac:dyDescent="0.2">
      <c r="B377" s="23">
        <f>ROWS($B$19:B377)</f>
        <v>359</v>
      </c>
      <c r="C377" s="24">
        <f t="shared" ca="1" si="40"/>
        <v>52864</v>
      </c>
      <c r="D377" s="25">
        <f t="shared" ca="1" si="41"/>
        <v>1253.2990406183389</v>
      </c>
      <c r="E377" s="26">
        <f t="shared" ca="1" si="42"/>
        <v>5.2220793359097453</v>
      </c>
      <c r="F377" s="41">
        <f t="shared" ca="1" si="43"/>
        <v>1068.4211666883618</v>
      </c>
      <c r="G377" s="42"/>
      <c r="H377" s="43"/>
      <c r="I377" s="25"/>
      <c r="J377" s="26">
        <f t="shared" ca="1" si="44"/>
        <v>375</v>
      </c>
      <c r="K377" s="25">
        <f t="shared" ca="1" si="45"/>
        <v>0</v>
      </c>
      <c r="L377" s="41">
        <f t="shared" ca="1" si="46"/>
        <v>1448.6432460242715</v>
      </c>
      <c r="M377" s="42"/>
      <c r="N377" s="43"/>
      <c r="O377" s="41">
        <f t="shared" ca="1" si="47"/>
        <v>184.87787392997711</v>
      </c>
      <c r="P377" s="42"/>
      <c r="Q377" s="43"/>
      <c r="R377" s="27">
        <f ca="1">IF(ValuesEntered,IF(R376&lt;1,0,NPER($E$5/12,-$J$3,O377)),"")</f>
        <v>0.17261717381984046</v>
      </c>
    </row>
    <row r="378" spans="2:18" ht="17.25" customHeight="1" x14ac:dyDescent="0.2">
      <c r="B378" s="23">
        <f>ROWS($B$19:B378)</f>
        <v>360</v>
      </c>
      <c r="C378" s="24">
        <f t="shared" ca="1" si="40"/>
        <v>52894</v>
      </c>
      <c r="D378" s="25">
        <f t="shared" ca="1" si="41"/>
        <v>184.87787392997711</v>
      </c>
      <c r="E378" s="26">
        <f t="shared" ca="1" si="42"/>
        <v>0.77032447470823817</v>
      </c>
      <c r="F378" s="41">
        <f t="shared" ca="1" si="43"/>
        <v>1072.8729215495975</v>
      </c>
      <c r="G378" s="42"/>
      <c r="H378" s="43"/>
      <c r="I378" s="25"/>
      <c r="J378" s="26">
        <f t="shared" ca="1" si="44"/>
        <v>375</v>
      </c>
      <c r="K378" s="25">
        <f t="shared" ca="1" si="45"/>
        <v>0</v>
      </c>
      <c r="L378" s="41">
        <f t="shared" ca="1" si="46"/>
        <v>1448.6432460243059</v>
      </c>
      <c r="M378" s="42"/>
      <c r="N378" s="43"/>
      <c r="O378" s="41">
        <f t="shared" ca="1" si="47"/>
        <v>-887.99504761962044</v>
      </c>
      <c r="P378" s="42"/>
      <c r="Q378" s="43"/>
      <c r="R378" s="27">
        <f ca="1">IF(ValuesEntered,IF(R377&lt;1,0,NPER($E$5/12,-$J$3,O378)),"")</f>
        <v>0</v>
      </c>
    </row>
    <row r="379" spans="2:18" ht="17.25" customHeight="1" x14ac:dyDescent="0.2">
      <c r="B379" s="23">
        <f>ROWS($B$19:B379)</f>
        <v>361</v>
      </c>
      <c r="C379" s="24" t="str">
        <f t="shared" ca="1" si="40"/>
        <v/>
      </c>
      <c r="D379" s="25">
        <f t="shared" ca="1" si="41"/>
        <v>0</v>
      </c>
      <c r="E379" s="26">
        <f t="shared" ca="1" si="42"/>
        <v>0</v>
      </c>
      <c r="F379" s="41">
        <f t="shared" ca="1" si="43"/>
        <v>0</v>
      </c>
      <c r="G379" s="42"/>
      <c r="H379" s="43"/>
      <c r="I379" s="25"/>
      <c r="J379" s="26">
        <f t="shared" ca="1" si="44"/>
        <v>0</v>
      </c>
      <c r="K379" s="25">
        <f t="shared" ca="1" si="45"/>
        <v>0</v>
      </c>
      <c r="L379" s="41">
        <f t="shared" ca="1" si="46"/>
        <v>0</v>
      </c>
      <c r="M379" s="42"/>
      <c r="N379" s="43"/>
      <c r="O379" s="41">
        <f t="shared" ca="1" si="47"/>
        <v>0</v>
      </c>
      <c r="P379" s="42"/>
      <c r="Q379" s="43"/>
      <c r="R379" s="27">
        <f ca="1">IF(ValuesEntered,IF(R378&lt;1,0,NPER($E$5/12,-$J$3,O379)),"")</f>
        <v>0</v>
      </c>
    </row>
    <row r="380" spans="2:18" ht="17.25" customHeight="1" x14ac:dyDescent="0.2">
      <c r="B380" s="23">
        <f>ROWS($B$19:B380)</f>
        <v>362</v>
      </c>
      <c r="C380" s="24" t="str">
        <f t="shared" ca="1" si="40"/>
        <v/>
      </c>
      <c r="D380" s="25">
        <f t="shared" ca="1" si="41"/>
        <v>0</v>
      </c>
      <c r="E380" s="26">
        <f t="shared" ca="1" si="42"/>
        <v>0</v>
      </c>
      <c r="F380" s="41">
        <f t="shared" ca="1" si="43"/>
        <v>0</v>
      </c>
      <c r="G380" s="42"/>
      <c r="H380" s="43"/>
      <c r="I380" s="25"/>
      <c r="J380" s="26">
        <f t="shared" ca="1" si="44"/>
        <v>0</v>
      </c>
      <c r="K380" s="25">
        <f t="shared" ca="1" si="45"/>
        <v>0</v>
      </c>
      <c r="L380" s="41">
        <f t="shared" ca="1" si="46"/>
        <v>0</v>
      </c>
      <c r="M380" s="42"/>
      <c r="N380" s="43"/>
      <c r="O380" s="41">
        <f t="shared" ca="1" si="47"/>
        <v>0</v>
      </c>
      <c r="P380" s="42"/>
      <c r="Q380" s="43"/>
      <c r="R380" s="27">
        <f ca="1">IF(ValuesEntered,IF(R379&lt;1,0,NPER($E$5/12,-$J$3,O380)),"")</f>
        <v>0</v>
      </c>
    </row>
    <row r="381" spans="2:18" ht="17.25" customHeight="1" x14ac:dyDescent="0.2">
      <c r="B381" s="23">
        <f>ROWS($B$19:B381)</f>
        <v>363</v>
      </c>
      <c r="C381" s="24" t="str">
        <f t="shared" ca="1" si="40"/>
        <v/>
      </c>
      <c r="D381" s="25">
        <f t="shared" ca="1" si="41"/>
        <v>0</v>
      </c>
      <c r="E381" s="26">
        <f t="shared" ca="1" si="42"/>
        <v>0</v>
      </c>
      <c r="F381" s="41">
        <f t="shared" ca="1" si="43"/>
        <v>0</v>
      </c>
      <c r="G381" s="42"/>
      <c r="H381" s="43"/>
      <c r="I381" s="25"/>
      <c r="J381" s="26">
        <f t="shared" ca="1" si="44"/>
        <v>0</v>
      </c>
      <c r="K381" s="25">
        <f t="shared" ca="1" si="45"/>
        <v>0</v>
      </c>
      <c r="L381" s="41">
        <f t="shared" ca="1" si="46"/>
        <v>0</v>
      </c>
      <c r="M381" s="42"/>
      <c r="N381" s="43"/>
      <c r="O381" s="41">
        <f t="shared" ca="1" si="47"/>
        <v>0</v>
      </c>
      <c r="P381" s="42"/>
      <c r="Q381" s="43"/>
      <c r="R381" s="27">
        <f ca="1">IF(ValuesEntered,IF(R380&lt;1,0,NPER($E$5/12,-$J$3,O381)),"")</f>
        <v>0</v>
      </c>
    </row>
    <row r="382" spans="2:18" ht="17.25" customHeight="1" x14ac:dyDescent="0.2">
      <c r="B382" s="23">
        <f>ROWS($B$19:B382)</f>
        <v>364</v>
      </c>
      <c r="C382" s="24" t="str">
        <f t="shared" ca="1" si="40"/>
        <v/>
      </c>
      <c r="D382" s="25">
        <f t="shared" ca="1" si="41"/>
        <v>0</v>
      </c>
      <c r="E382" s="26">
        <f t="shared" ca="1" si="42"/>
        <v>0</v>
      </c>
      <c r="F382" s="41">
        <f t="shared" ca="1" si="43"/>
        <v>0</v>
      </c>
      <c r="G382" s="42"/>
      <c r="H382" s="43"/>
      <c r="I382" s="25"/>
      <c r="J382" s="26">
        <f t="shared" ca="1" si="44"/>
        <v>0</v>
      </c>
      <c r="K382" s="25">
        <f t="shared" ca="1" si="45"/>
        <v>0</v>
      </c>
      <c r="L382" s="41">
        <f t="shared" ca="1" si="46"/>
        <v>0</v>
      </c>
      <c r="M382" s="42"/>
      <c r="N382" s="43"/>
      <c r="O382" s="41">
        <f t="shared" ca="1" si="47"/>
        <v>0</v>
      </c>
      <c r="P382" s="42"/>
      <c r="Q382" s="43"/>
      <c r="R382" s="27">
        <f ca="1">IF(ValuesEntered,IF(R381&lt;1,0,NPER($E$5/12,-$J$3,O382)),"")</f>
        <v>0</v>
      </c>
    </row>
    <row r="383" spans="2:18" ht="17.25" customHeight="1" x14ac:dyDescent="0.2">
      <c r="B383" s="23">
        <f>ROWS($B$19:B383)</f>
        <v>365</v>
      </c>
      <c r="C383" s="24" t="str">
        <f t="shared" ca="1" si="40"/>
        <v/>
      </c>
      <c r="D383" s="25">
        <f t="shared" ca="1" si="41"/>
        <v>0</v>
      </c>
      <c r="E383" s="26">
        <f t="shared" ca="1" si="42"/>
        <v>0</v>
      </c>
      <c r="F383" s="41">
        <f t="shared" ca="1" si="43"/>
        <v>0</v>
      </c>
      <c r="G383" s="42"/>
      <c r="H383" s="43"/>
      <c r="I383" s="25"/>
      <c r="J383" s="26">
        <f t="shared" ca="1" si="44"/>
        <v>0</v>
      </c>
      <c r="K383" s="25">
        <f t="shared" ca="1" si="45"/>
        <v>0</v>
      </c>
      <c r="L383" s="41">
        <f t="shared" ca="1" si="46"/>
        <v>0</v>
      </c>
      <c r="M383" s="42"/>
      <c r="N383" s="43"/>
      <c r="O383" s="41">
        <f t="shared" ca="1" si="47"/>
        <v>0</v>
      </c>
      <c r="P383" s="42"/>
      <c r="Q383" s="43"/>
      <c r="R383" s="27">
        <f ca="1">IF(ValuesEntered,IF(R382&lt;1,0,NPER($E$5/12,-$J$3,O383)),"")</f>
        <v>0</v>
      </c>
    </row>
    <row r="384" spans="2:18" ht="17.25" customHeight="1" x14ac:dyDescent="0.2">
      <c r="B384" s="23">
        <f>ROWS($B$19:B384)</f>
        <v>366</v>
      </c>
      <c r="C384" s="24" t="str">
        <f t="shared" ca="1" si="40"/>
        <v/>
      </c>
      <c r="D384" s="25">
        <f t="shared" ca="1" si="41"/>
        <v>0</v>
      </c>
      <c r="E384" s="26">
        <f t="shared" ca="1" si="42"/>
        <v>0</v>
      </c>
      <c r="F384" s="41">
        <f t="shared" ca="1" si="43"/>
        <v>0</v>
      </c>
      <c r="G384" s="42"/>
      <c r="H384" s="43"/>
      <c r="I384" s="25"/>
      <c r="J384" s="26">
        <f t="shared" ca="1" si="44"/>
        <v>0</v>
      </c>
      <c r="K384" s="25">
        <f t="shared" ca="1" si="45"/>
        <v>0</v>
      </c>
      <c r="L384" s="41">
        <f t="shared" ca="1" si="46"/>
        <v>0</v>
      </c>
      <c r="M384" s="42"/>
      <c r="N384" s="43"/>
      <c r="O384" s="41">
        <f t="shared" ca="1" si="47"/>
        <v>0</v>
      </c>
      <c r="P384" s="42"/>
      <c r="Q384" s="43"/>
      <c r="R384" s="27">
        <f ca="1">IF(ValuesEntered,IF(R383&lt;1,0,NPER($E$5/12,-$J$3,O384)),"")</f>
        <v>0</v>
      </c>
    </row>
    <row r="385" spans="2:18" ht="17.25" customHeight="1" x14ac:dyDescent="0.2">
      <c r="B385" s="23">
        <f>ROWS($B$19:B385)</f>
        <v>367</v>
      </c>
      <c r="C385" s="24" t="str">
        <f t="shared" ca="1" si="40"/>
        <v/>
      </c>
      <c r="D385" s="25">
        <f t="shared" ca="1" si="41"/>
        <v>0</v>
      </c>
      <c r="E385" s="26">
        <f t="shared" ca="1" si="42"/>
        <v>0</v>
      </c>
      <c r="F385" s="41">
        <f t="shared" ca="1" si="43"/>
        <v>0</v>
      </c>
      <c r="G385" s="42"/>
      <c r="H385" s="43"/>
      <c r="I385" s="25"/>
      <c r="J385" s="26">
        <f t="shared" ca="1" si="44"/>
        <v>0</v>
      </c>
      <c r="K385" s="25">
        <f t="shared" ca="1" si="45"/>
        <v>0</v>
      </c>
      <c r="L385" s="41">
        <f t="shared" ca="1" si="46"/>
        <v>0</v>
      </c>
      <c r="M385" s="42"/>
      <c r="N385" s="43"/>
      <c r="O385" s="41">
        <f t="shared" ca="1" si="47"/>
        <v>0</v>
      </c>
      <c r="P385" s="42"/>
      <c r="Q385" s="43"/>
      <c r="R385" s="27">
        <f ca="1">IF(ValuesEntered,IF(R384&lt;1,0,NPER($E$5/12,-$J$3,O385)),"")</f>
        <v>0</v>
      </c>
    </row>
    <row r="386" spans="2:18" ht="17.25" customHeight="1" x14ac:dyDescent="0.2">
      <c r="B386" s="23">
        <f>ROWS($B$19:B386)</f>
        <v>368</v>
      </c>
      <c r="C386" s="24" t="str">
        <f t="shared" ca="1" si="40"/>
        <v/>
      </c>
      <c r="D386" s="25">
        <f t="shared" ca="1" si="41"/>
        <v>0</v>
      </c>
      <c r="E386" s="26">
        <f t="shared" ca="1" si="42"/>
        <v>0</v>
      </c>
      <c r="F386" s="41">
        <f t="shared" ca="1" si="43"/>
        <v>0</v>
      </c>
      <c r="G386" s="42"/>
      <c r="H386" s="43"/>
      <c r="I386" s="25"/>
      <c r="J386" s="26">
        <f t="shared" ca="1" si="44"/>
        <v>0</v>
      </c>
      <c r="K386" s="25">
        <f t="shared" ca="1" si="45"/>
        <v>0</v>
      </c>
      <c r="L386" s="41">
        <f t="shared" ca="1" si="46"/>
        <v>0</v>
      </c>
      <c r="M386" s="42"/>
      <c r="N386" s="43"/>
      <c r="O386" s="41">
        <f t="shared" ca="1" si="47"/>
        <v>0</v>
      </c>
      <c r="P386" s="42"/>
      <c r="Q386" s="43"/>
      <c r="R386" s="27">
        <f ca="1">IF(ValuesEntered,IF(R385&lt;1,0,NPER($E$5/12,-$J$3,O386)),"")</f>
        <v>0</v>
      </c>
    </row>
    <row r="387" spans="2:18" ht="17.25" customHeight="1" x14ac:dyDescent="0.2">
      <c r="B387" s="23">
        <f>ROWS($B$19:B387)</f>
        <v>369</v>
      </c>
      <c r="C387" s="24" t="str">
        <f t="shared" ca="1" si="40"/>
        <v/>
      </c>
      <c r="D387" s="25">
        <f t="shared" ca="1" si="41"/>
        <v>0</v>
      </c>
      <c r="E387" s="26">
        <f t="shared" ca="1" si="42"/>
        <v>0</v>
      </c>
      <c r="F387" s="41">
        <f t="shared" ca="1" si="43"/>
        <v>0</v>
      </c>
      <c r="G387" s="42"/>
      <c r="H387" s="43"/>
      <c r="I387" s="25"/>
      <c r="J387" s="26">
        <f t="shared" ca="1" si="44"/>
        <v>0</v>
      </c>
      <c r="K387" s="25">
        <f t="shared" ca="1" si="45"/>
        <v>0</v>
      </c>
      <c r="L387" s="41">
        <f t="shared" ca="1" si="46"/>
        <v>0</v>
      </c>
      <c r="M387" s="42"/>
      <c r="N387" s="43"/>
      <c r="O387" s="41">
        <f t="shared" ca="1" si="47"/>
        <v>0</v>
      </c>
      <c r="P387" s="42"/>
      <c r="Q387" s="43"/>
      <c r="R387" s="27">
        <f ca="1">IF(ValuesEntered,IF(R386&lt;1,0,NPER($E$5/12,-$J$3,O387)),"")</f>
        <v>0</v>
      </c>
    </row>
    <row r="388" spans="2:18" ht="17.25" customHeight="1" x14ac:dyDescent="0.2">
      <c r="B388" s="23">
        <f>ROWS($B$19:B388)</f>
        <v>370</v>
      </c>
      <c r="C388" s="24" t="str">
        <f t="shared" ca="1" si="40"/>
        <v/>
      </c>
      <c r="D388" s="25">
        <f t="shared" ca="1" si="41"/>
        <v>0</v>
      </c>
      <c r="E388" s="26">
        <f t="shared" ca="1" si="42"/>
        <v>0</v>
      </c>
      <c r="F388" s="41">
        <f t="shared" ca="1" si="43"/>
        <v>0</v>
      </c>
      <c r="G388" s="42"/>
      <c r="H388" s="43"/>
      <c r="I388" s="25"/>
      <c r="J388" s="26">
        <f t="shared" ca="1" si="44"/>
        <v>0</v>
      </c>
      <c r="K388" s="25">
        <f t="shared" ca="1" si="45"/>
        <v>0</v>
      </c>
      <c r="L388" s="41">
        <f t="shared" ca="1" si="46"/>
        <v>0</v>
      </c>
      <c r="M388" s="42"/>
      <c r="N388" s="43"/>
      <c r="O388" s="41">
        <f t="shared" ca="1" si="47"/>
        <v>0</v>
      </c>
      <c r="P388" s="42"/>
      <c r="Q388" s="43"/>
      <c r="R388" s="27">
        <f ca="1">IF(ValuesEntered,IF(R387&lt;1,0,NPER($E$5/12,-$J$3,O388)),"")</f>
        <v>0</v>
      </c>
    </row>
    <row r="389" spans="2:18" ht="17.25" customHeight="1" x14ac:dyDescent="0.2">
      <c r="B389" s="23">
        <f>ROWS($B$19:B389)</f>
        <v>371</v>
      </c>
      <c r="C389" s="24" t="str">
        <f t="shared" ca="1" si="40"/>
        <v/>
      </c>
      <c r="D389" s="25">
        <f t="shared" ca="1" si="41"/>
        <v>0</v>
      </c>
      <c r="E389" s="26">
        <f t="shared" ca="1" si="42"/>
        <v>0</v>
      </c>
      <c r="F389" s="41">
        <f t="shared" ca="1" si="43"/>
        <v>0</v>
      </c>
      <c r="G389" s="42"/>
      <c r="H389" s="43"/>
      <c r="I389" s="25"/>
      <c r="J389" s="26">
        <f t="shared" ca="1" si="44"/>
        <v>0</v>
      </c>
      <c r="K389" s="25">
        <f t="shared" ca="1" si="45"/>
        <v>0</v>
      </c>
      <c r="L389" s="41">
        <f t="shared" ca="1" si="46"/>
        <v>0</v>
      </c>
      <c r="M389" s="42"/>
      <c r="N389" s="43"/>
      <c r="O389" s="41">
        <f t="shared" ca="1" si="47"/>
        <v>0</v>
      </c>
      <c r="P389" s="42"/>
      <c r="Q389" s="43"/>
      <c r="R389" s="27">
        <f ca="1">IF(ValuesEntered,IF(R388&lt;1,0,NPER($E$5/12,-$J$3,O389)),"")</f>
        <v>0</v>
      </c>
    </row>
    <row r="390" spans="2:18" ht="17.25" customHeight="1" x14ac:dyDescent="0.2">
      <c r="B390" s="23">
        <f>ROWS($B$19:B390)</f>
        <v>372</v>
      </c>
      <c r="C390" s="24" t="str">
        <f t="shared" ca="1" si="40"/>
        <v/>
      </c>
      <c r="D390" s="25">
        <f t="shared" ca="1" si="41"/>
        <v>0</v>
      </c>
      <c r="E390" s="26">
        <f t="shared" ca="1" si="42"/>
        <v>0</v>
      </c>
      <c r="F390" s="41">
        <f t="shared" ca="1" si="43"/>
        <v>0</v>
      </c>
      <c r="G390" s="42"/>
      <c r="H390" s="43"/>
      <c r="I390" s="25"/>
      <c r="J390" s="26">
        <f t="shared" ca="1" si="44"/>
        <v>0</v>
      </c>
      <c r="K390" s="25">
        <f t="shared" ca="1" si="45"/>
        <v>0</v>
      </c>
      <c r="L390" s="41">
        <f t="shared" ca="1" si="46"/>
        <v>0</v>
      </c>
      <c r="M390" s="42"/>
      <c r="N390" s="43"/>
      <c r="O390" s="41">
        <f t="shared" ca="1" si="47"/>
        <v>0</v>
      </c>
      <c r="P390" s="42"/>
      <c r="Q390" s="43"/>
      <c r="R390" s="27">
        <f ca="1">IF(ValuesEntered,IF(R389&lt;1,0,NPER($E$5/12,-$J$3,O390)),"")</f>
        <v>0</v>
      </c>
    </row>
    <row r="391" spans="2:18" ht="17.25" customHeight="1" x14ac:dyDescent="0.2">
      <c r="B391" s="23">
        <f>ROWS($B$19:B391)</f>
        <v>373</v>
      </c>
      <c r="C391" s="24" t="str">
        <f t="shared" ca="1" si="40"/>
        <v/>
      </c>
      <c r="D391" s="25">
        <f t="shared" ca="1" si="41"/>
        <v>0</v>
      </c>
      <c r="E391" s="26">
        <f t="shared" ca="1" si="42"/>
        <v>0</v>
      </c>
      <c r="F391" s="41">
        <f t="shared" ca="1" si="43"/>
        <v>0</v>
      </c>
      <c r="G391" s="42"/>
      <c r="H391" s="43"/>
      <c r="I391" s="25"/>
      <c r="J391" s="26">
        <f t="shared" ca="1" si="44"/>
        <v>0</v>
      </c>
      <c r="K391" s="25">
        <f t="shared" ca="1" si="45"/>
        <v>0</v>
      </c>
      <c r="L391" s="41">
        <f t="shared" ca="1" si="46"/>
        <v>0</v>
      </c>
      <c r="M391" s="42"/>
      <c r="N391" s="43"/>
      <c r="O391" s="41">
        <f t="shared" ca="1" si="47"/>
        <v>0</v>
      </c>
      <c r="P391" s="42"/>
      <c r="Q391" s="43"/>
      <c r="R391" s="27">
        <f ca="1">IF(ValuesEntered,IF(R390&lt;1,0,NPER($E$5/12,-$J$3,O391)),"")</f>
        <v>0</v>
      </c>
    </row>
    <row r="392" spans="2:18" ht="17.25" customHeight="1" x14ac:dyDescent="0.2">
      <c r="B392" s="23">
        <f>ROWS($B$19:B392)</f>
        <v>374</v>
      </c>
      <c r="C392" s="24" t="str">
        <f t="shared" ca="1" si="40"/>
        <v/>
      </c>
      <c r="D392" s="25">
        <f t="shared" ca="1" si="41"/>
        <v>0</v>
      </c>
      <c r="E392" s="26">
        <f t="shared" ca="1" si="42"/>
        <v>0</v>
      </c>
      <c r="F392" s="41">
        <f t="shared" ca="1" si="43"/>
        <v>0</v>
      </c>
      <c r="G392" s="42"/>
      <c r="H392" s="43"/>
      <c r="I392" s="25"/>
      <c r="J392" s="26">
        <f t="shared" ca="1" si="44"/>
        <v>0</v>
      </c>
      <c r="K392" s="25">
        <f t="shared" ca="1" si="45"/>
        <v>0</v>
      </c>
      <c r="L392" s="41">
        <f t="shared" ca="1" si="46"/>
        <v>0</v>
      </c>
      <c r="M392" s="42"/>
      <c r="N392" s="43"/>
      <c r="O392" s="41">
        <f t="shared" ca="1" si="47"/>
        <v>0</v>
      </c>
      <c r="P392" s="42"/>
      <c r="Q392" s="43"/>
      <c r="R392" s="27">
        <f ca="1">IF(ValuesEntered,IF(R391&lt;1,0,NPER($E$5/12,-$J$3,O392)),"")</f>
        <v>0</v>
      </c>
    </row>
    <row r="393" spans="2:18" ht="17.25" customHeight="1" x14ac:dyDescent="0.2">
      <c r="B393" s="23">
        <f>ROWS($B$19:B393)</f>
        <v>375</v>
      </c>
      <c r="C393" s="24" t="str">
        <f t="shared" ca="1" si="40"/>
        <v/>
      </c>
      <c r="D393" s="25">
        <f t="shared" ca="1" si="41"/>
        <v>0</v>
      </c>
      <c r="E393" s="26">
        <f t="shared" ca="1" si="42"/>
        <v>0</v>
      </c>
      <c r="F393" s="41">
        <f t="shared" ca="1" si="43"/>
        <v>0</v>
      </c>
      <c r="G393" s="42"/>
      <c r="H393" s="43"/>
      <c r="I393" s="25"/>
      <c r="J393" s="26">
        <f t="shared" ca="1" si="44"/>
        <v>0</v>
      </c>
      <c r="K393" s="25">
        <f t="shared" ca="1" si="45"/>
        <v>0</v>
      </c>
      <c r="L393" s="41">
        <f t="shared" ca="1" si="46"/>
        <v>0</v>
      </c>
      <c r="M393" s="42"/>
      <c r="N393" s="43"/>
      <c r="O393" s="41">
        <f t="shared" ca="1" si="47"/>
        <v>0</v>
      </c>
      <c r="P393" s="42"/>
      <c r="Q393" s="43"/>
      <c r="R393" s="27">
        <f ca="1">IF(ValuesEntered,IF(R392&lt;1,0,NPER($E$5/12,-$J$3,O393)),"")</f>
        <v>0</v>
      </c>
    </row>
    <row r="394" spans="2:18" ht="17.25" customHeight="1" x14ac:dyDescent="0.2">
      <c r="B394" s="23">
        <f>ROWS($B$19:B394)</f>
        <v>376</v>
      </c>
      <c r="C394" s="24" t="str">
        <f t="shared" ca="1" si="40"/>
        <v/>
      </c>
      <c r="D394" s="25">
        <f t="shared" ca="1" si="41"/>
        <v>0</v>
      </c>
      <c r="E394" s="26">
        <f t="shared" ca="1" si="42"/>
        <v>0</v>
      </c>
      <c r="F394" s="41">
        <f t="shared" ca="1" si="43"/>
        <v>0</v>
      </c>
      <c r="G394" s="42"/>
      <c r="H394" s="43"/>
      <c r="I394" s="25"/>
      <c r="J394" s="26">
        <f t="shared" ca="1" si="44"/>
        <v>0</v>
      </c>
      <c r="K394" s="25">
        <f t="shared" ca="1" si="45"/>
        <v>0</v>
      </c>
      <c r="L394" s="41">
        <f t="shared" ca="1" si="46"/>
        <v>0</v>
      </c>
      <c r="M394" s="42"/>
      <c r="N394" s="43"/>
      <c r="O394" s="41">
        <f t="shared" ca="1" si="47"/>
        <v>0</v>
      </c>
      <c r="P394" s="42"/>
      <c r="Q394" s="43"/>
      <c r="R394" s="27">
        <f ca="1">IF(ValuesEntered,IF(R393&lt;1,0,NPER($E$5/12,-$J$3,O394)),"")</f>
        <v>0</v>
      </c>
    </row>
    <row r="395" spans="2:18" ht="17.25" customHeight="1" x14ac:dyDescent="0.2">
      <c r="B395" s="23">
        <f>ROWS($B$19:B395)</f>
        <v>377</v>
      </c>
      <c r="C395" s="24" t="str">
        <f t="shared" ca="1" si="40"/>
        <v/>
      </c>
      <c r="D395" s="25">
        <f t="shared" ca="1" si="41"/>
        <v>0</v>
      </c>
      <c r="E395" s="26">
        <f t="shared" ca="1" si="42"/>
        <v>0</v>
      </c>
      <c r="F395" s="41">
        <f t="shared" ca="1" si="43"/>
        <v>0</v>
      </c>
      <c r="G395" s="42"/>
      <c r="H395" s="43"/>
      <c r="I395" s="25"/>
      <c r="J395" s="26">
        <f t="shared" ca="1" si="44"/>
        <v>0</v>
      </c>
      <c r="K395" s="25">
        <f t="shared" ca="1" si="45"/>
        <v>0</v>
      </c>
      <c r="L395" s="41">
        <f t="shared" ca="1" si="46"/>
        <v>0</v>
      </c>
      <c r="M395" s="42"/>
      <c r="N395" s="43"/>
      <c r="O395" s="41">
        <f t="shared" ca="1" si="47"/>
        <v>0</v>
      </c>
      <c r="P395" s="42"/>
      <c r="Q395" s="43"/>
      <c r="R395" s="27">
        <f ca="1">IF(ValuesEntered,IF(R394&lt;1,0,NPER($E$5/12,-$J$3,O395)),"")</f>
        <v>0</v>
      </c>
    </row>
    <row r="396" spans="2:18" ht="17.25" customHeight="1" x14ac:dyDescent="0.2">
      <c r="B396" s="23">
        <f>ROWS($B$19:B396)</f>
        <v>378</v>
      </c>
      <c r="C396" s="24" t="str">
        <f t="shared" ca="1" si="40"/>
        <v/>
      </c>
      <c r="D396" s="25">
        <f t="shared" ca="1" si="41"/>
        <v>0</v>
      </c>
      <c r="E396" s="26">
        <f t="shared" ca="1" si="42"/>
        <v>0</v>
      </c>
      <c r="F396" s="41">
        <f t="shared" ca="1" si="43"/>
        <v>0</v>
      </c>
      <c r="G396" s="42"/>
      <c r="H396" s="43"/>
      <c r="I396" s="25"/>
      <c r="J396" s="26">
        <f t="shared" ca="1" si="44"/>
        <v>0</v>
      </c>
      <c r="K396" s="25">
        <f t="shared" ca="1" si="45"/>
        <v>0</v>
      </c>
      <c r="L396" s="41">
        <f t="shared" ca="1" si="46"/>
        <v>0</v>
      </c>
      <c r="M396" s="42"/>
      <c r="N396" s="43"/>
      <c r="O396" s="41">
        <f t="shared" ca="1" si="47"/>
        <v>0</v>
      </c>
      <c r="P396" s="42"/>
      <c r="Q396" s="43"/>
      <c r="R396" s="27">
        <f ca="1">IF(ValuesEntered,IF(R395&lt;1,0,NPER($E$5/12,-$J$3,O396)),"")</f>
        <v>0</v>
      </c>
    </row>
    <row r="397" spans="2:18" ht="17.25" customHeight="1" x14ac:dyDescent="0.2">
      <c r="B397" s="23">
        <f>ROWS($B$19:B397)</f>
        <v>379</v>
      </c>
      <c r="C397" s="24" t="str">
        <f t="shared" ca="1" si="40"/>
        <v/>
      </c>
      <c r="D397" s="25">
        <f t="shared" ca="1" si="41"/>
        <v>0</v>
      </c>
      <c r="E397" s="26">
        <f t="shared" ca="1" si="42"/>
        <v>0</v>
      </c>
      <c r="F397" s="41">
        <f t="shared" ca="1" si="43"/>
        <v>0</v>
      </c>
      <c r="G397" s="42"/>
      <c r="H397" s="43"/>
      <c r="I397" s="25"/>
      <c r="J397" s="26">
        <f t="shared" ca="1" si="44"/>
        <v>0</v>
      </c>
      <c r="K397" s="25">
        <f t="shared" ca="1" si="45"/>
        <v>0</v>
      </c>
      <c r="L397" s="41">
        <f t="shared" ca="1" si="46"/>
        <v>0</v>
      </c>
      <c r="M397" s="42"/>
      <c r="N397" s="43"/>
      <c r="O397" s="41">
        <f t="shared" ca="1" si="47"/>
        <v>0</v>
      </c>
      <c r="P397" s="42"/>
      <c r="Q397" s="43"/>
      <c r="R397" s="27">
        <f ca="1">IF(ValuesEntered,IF(R396&lt;1,0,NPER($E$5/12,-$J$3,O397)),"")</f>
        <v>0</v>
      </c>
    </row>
    <row r="398" spans="2:18" ht="17.25" customHeight="1" x14ac:dyDescent="0.2">
      <c r="B398" s="23">
        <f>ROWS($B$19:B398)</f>
        <v>380</v>
      </c>
      <c r="C398" s="24" t="str">
        <f t="shared" ca="1" si="40"/>
        <v/>
      </c>
      <c r="D398" s="25">
        <f t="shared" ca="1" si="41"/>
        <v>0</v>
      </c>
      <c r="E398" s="26">
        <f t="shared" ca="1" si="42"/>
        <v>0</v>
      </c>
      <c r="F398" s="41">
        <f t="shared" ca="1" si="43"/>
        <v>0</v>
      </c>
      <c r="G398" s="42"/>
      <c r="H398" s="43"/>
      <c r="I398" s="25"/>
      <c r="J398" s="26">
        <f t="shared" ca="1" si="44"/>
        <v>0</v>
      </c>
      <c r="K398" s="25">
        <f t="shared" ca="1" si="45"/>
        <v>0</v>
      </c>
      <c r="L398" s="41">
        <f t="shared" ca="1" si="46"/>
        <v>0</v>
      </c>
      <c r="M398" s="42"/>
      <c r="N398" s="43"/>
      <c r="O398" s="41">
        <f t="shared" ca="1" si="47"/>
        <v>0</v>
      </c>
      <c r="P398" s="42"/>
      <c r="Q398" s="43"/>
      <c r="R398" s="27">
        <f ca="1">IF(ValuesEntered,IF(R397&lt;1,0,NPER($E$5/12,-$J$3,O398)),"")</f>
        <v>0</v>
      </c>
    </row>
    <row r="399" spans="2:18" ht="17.25" customHeight="1" x14ac:dyDescent="0.2">
      <c r="B399" s="23">
        <f>ROWS($B$19:B399)</f>
        <v>381</v>
      </c>
      <c r="C399" s="24" t="str">
        <f t="shared" ca="1" si="40"/>
        <v/>
      </c>
      <c r="D399" s="25">
        <f t="shared" ca="1" si="41"/>
        <v>0</v>
      </c>
      <c r="E399" s="26">
        <f t="shared" ca="1" si="42"/>
        <v>0</v>
      </c>
      <c r="F399" s="41">
        <f t="shared" ca="1" si="43"/>
        <v>0</v>
      </c>
      <c r="G399" s="42"/>
      <c r="H399" s="43"/>
      <c r="I399" s="25"/>
      <c r="J399" s="26">
        <f t="shared" ca="1" si="44"/>
        <v>0</v>
      </c>
      <c r="K399" s="25">
        <f t="shared" ca="1" si="45"/>
        <v>0</v>
      </c>
      <c r="L399" s="41">
        <f t="shared" ca="1" si="46"/>
        <v>0</v>
      </c>
      <c r="M399" s="42"/>
      <c r="N399" s="43"/>
      <c r="O399" s="41">
        <f t="shared" ca="1" si="47"/>
        <v>0</v>
      </c>
      <c r="P399" s="42"/>
      <c r="Q399" s="43"/>
      <c r="R399" s="27">
        <f ca="1">IF(ValuesEntered,IF(R398&lt;1,0,NPER($E$5/12,-$J$3,O399)),"")</f>
        <v>0</v>
      </c>
    </row>
    <row r="400" spans="2:18" ht="17.25" customHeight="1" x14ac:dyDescent="0.2">
      <c r="B400" s="23">
        <f>ROWS($B$19:B400)</f>
        <v>382</v>
      </c>
      <c r="C400" s="24" t="str">
        <f t="shared" ca="1" si="40"/>
        <v/>
      </c>
      <c r="D400" s="25">
        <f t="shared" ca="1" si="41"/>
        <v>0</v>
      </c>
      <c r="E400" s="26">
        <f t="shared" ca="1" si="42"/>
        <v>0</v>
      </c>
      <c r="F400" s="41">
        <f t="shared" ca="1" si="43"/>
        <v>0</v>
      </c>
      <c r="G400" s="42"/>
      <c r="H400" s="43"/>
      <c r="I400" s="25"/>
      <c r="J400" s="26">
        <f t="shared" ca="1" si="44"/>
        <v>0</v>
      </c>
      <c r="K400" s="25">
        <f t="shared" ca="1" si="45"/>
        <v>0</v>
      </c>
      <c r="L400" s="41">
        <f t="shared" ca="1" si="46"/>
        <v>0</v>
      </c>
      <c r="M400" s="42"/>
      <c r="N400" s="43"/>
      <c r="O400" s="41">
        <f t="shared" ca="1" si="47"/>
        <v>0</v>
      </c>
      <c r="P400" s="42"/>
      <c r="Q400" s="43"/>
      <c r="R400" s="27">
        <f ca="1">IF(ValuesEntered,IF(R399&lt;1,0,NPER($E$5/12,-$J$3,O400)),"")</f>
        <v>0</v>
      </c>
    </row>
    <row r="401" spans="2:18" ht="17.25" customHeight="1" x14ac:dyDescent="0.2">
      <c r="B401" s="23">
        <f>ROWS($B$19:B401)</f>
        <v>383</v>
      </c>
      <c r="C401" s="24" t="str">
        <f t="shared" ca="1" si="40"/>
        <v/>
      </c>
      <c r="D401" s="25">
        <f t="shared" ca="1" si="41"/>
        <v>0</v>
      </c>
      <c r="E401" s="26">
        <f t="shared" ca="1" si="42"/>
        <v>0</v>
      </c>
      <c r="F401" s="41">
        <f t="shared" ca="1" si="43"/>
        <v>0</v>
      </c>
      <c r="G401" s="42"/>
      <c r="H401" s="43"/>
      <c r="I401" s="25"/>
      <c r="J401" s="26">
        <f t="shared" ca="1" si="44"/>
        <v>0</v>
      </c>
      <c r="K401" s="25">
        <f t="shared" ca="1" si="45"/>
        <v>0</v>
      </c>
      <c r="L401" s="41">
        <f t="shared" ca="1" si="46"/>
        <v>0</v>
      </c>
      <c r="M401" s="42"/>
      <c r="N401" s="43"/>
      <c r="O401" s="41">
        <f t="shared" ca="1" si="47"/>
        <v>0</v>
      </c>
      <c r="P401" s="42"/>
      <c r="Q401" s="43"/>
      <c r="R401" s="27">
        <f ca="1">IF(ValuesEntered,IF(R400&lt;1,0,NPER($E$5/12,-$J$3,O401)),"")</f>
        <v>0</v>
      </c>
    </row>
    <row r="402" spans="2:18" ht="17.25" customHeight="1" x14ac:dyDescent="0.2">
      <c r="B402" s="23">
        <f>ROWS($B$19:B402)</f>
        <v>384</v>
      </c>
      <c r="C402" s="24" t="str">
        <f t="shared" ca="1" si="40"/>
        <v/>
      </c>
      <c r="D402" s="25">
        <f t="shared" ca="1" si="41"/>
        <v>0</v>
      </c>
      <c r="E402" s="26">
        <f t="shared" ca="1" si="42"/>
        <v>0</v>
      </c>
      <c r="F402" s="41">
        <f t="shared" ca="1" si="43"/>
        <v>0</v>
      </c>
      <c r="G402" s="42"/>
      <c r="H402" s="43"/>
      <c r="I402" s="25"/>
      <c r="J402" s="26">
        <f t="shared" ca="1" si="44"/>
        <v>0</v>
      </c>
      <c r="K402" s="25">
        <f t="shared" ca="1" si="45"/>
        <v>0</v>
      </c>
      <c r="L402" s="41">
        <f t="shared" ca="1" si="46"/>
        <v>0</v>
      </c>
      <c r="M402" s="42"/>
      <c r="N402" s="43"/>
      <c r="O402" s="41">
        <f t="shared" ca="1" si="47"/>
        <v>0</v>
      </c>
      <c r="P402" s="42"/>
      <c r="Q402" s="43"/>
      <c r="R402" s="27">
        <f ca="1">IF(ValuesEntered,IF(R401&lt;1,0,NPER($E$5/12,-$J$3,O402)),"")</f>
        <v>0</v>
      </c>
    </row>
    <row r="403" spans="2:18" ht="17.25" customHeight="1" x14ac:dyDescent="0.2">
      <c r="B403" s="23">
        <f>ROWS($B$19:B403)</f>
        <v>385</v>
      </c>
      <c r="C403" s="24" t="str">
        <f t="shared" ca="1" si="40"/>
        <v/>
      </c>
      <c r="D403" s="25">
        <f t="shared" ca="1" si="41"/>
        <v>0</v>
      </c>
      <c r="E403" s="26">
        <f t="shared" ca="1" si="42"/>
        <v>0</v>
      </c>
      <c r="F403" s="41">
        <f t="shared" ca="1" si="43"/>
        <v>0</v>
      </c>
      <c r="G403" s="42"/>
      <c r="H403" s="43"/>
      <c r="I403" s="25"/>
      <c r="J403" s="26">
        <f t="shared" ca="1" si="44"/>
        <v>0</v>
      </c>
      <c r="K403" s="25">
        <f t="shared" ca="1" si="45"/>
        <v>0</v>
      </c>
      <c r="L403" s="41">
        <f t="shared" ca="1" si="46"/>
        <v>0</v>
      </c>
      <c r="M403" s="42"/>
      <c r="N403" s="43"/>
      <c r="O403" s="41">
        <f t="shared" ca="1" si="47"/>
        <v>0</v>
      </c>
      <c r="P403" s="42"/>
      <c r="Q403" s="43"/>
      <c r="R403" s="27">
        <f ca="1">IF(ValuesEntered,IF(R402&lt;1,0,NPER($E$5/12,-$J$3,O403)),"")</f>
        <v>0</v>
      </c>
    </row>
    <row r="404" spans="2:18" ht="17.25" customHeight="1" x14ac:dyDescent="0.2">
      <c r="B404" s="23">
        <f>ROWS($B$19:B404)</f>
        <v>386</v>
      </c>
      <c r="C404" s="24" t="str">
        <f t="shared" ref="C404:C438" ca="1" si="48">IF(O403&gt;0,EDATE(C403,1),"")</f>
        <v/>
      </c>
      <c r="D404" s="25">
        <f t="shared" ref="D404:D438" ca="1" si="49">IF(C404="",0,O403)</f>
        <v>0</v>
      </c>
      <c r="E404" s="26">
        <f t="shared" ref="E404:E438" ca="1" si="50">IFERROR(-IPMT($E$5/12,1,R403,D404),0)</f>
        <v>0</v>
      </c>
      <c r="F404" s="41">
        <f t="shared" ref="F404:F438" ca="1" si="51">IFERROR(-PPMT($E$5/12,1,R403,D404),0)</f>
        <v>0</v>
      </c>
      <c r="G404" s="42"/>
      <c r="H404" s="43"/>
      <c r="I404" s="25"/>
      <c r="J404" s="26">
        <f t="shared" ref="J404:J438" ca="1" si="52">IF(C404="",0,$R$7)</f>
        <v>0</v>
      </c>
      <c r="K404" s="25">
        <f t="shared" ref="K404:K438" ca="1" si="53">IF(C404="",0,IF(D404&lt;0.8*$E$3,0,$P$11))</f>
        <v>0</v>
      </c>
      <c r="L404" s="41">
        <f t="shared" ref="L404:L438" ca="1" si="54">IF(C404="",0,E404+F404+I404+J404+K404)</f>
        <v>0</v>
      </c>
      <c r="M404" s="42"/>
      <c r="N404" s="43"/>
      <c r="O404" s="41">
        <f t="shared" ref="O404:O438" ca="1" si="55">IF(C404="",0,D404-F404-I404)</f>
        <v>0</v>
      </c>
      <c r="P404" s="42"/>
      <c r="Q404" s="43"/>
      <c r="R404" s="27">
        <f ca="1">IF(ValuesEntered,IF(R403&lt;1,0,NPER($E$5/12,-$J$3,O404)),"")</f>
        <v>0</v>
      </c>
    </row>
    <row r="405" spans="2:18" ht="17.25" customHeight="1" x14ac:dyDescent="0.2">
      <c r="B405" s="23">
        <f>ROWS($B$19:B405)</f>
        <v>387</v>
      </c>
      <c r="C405" s="24" t="str">
        <f t="shared" ca="1" si="48"/>
        <v/>
      </c>
      <c r="D405" s="25">
        <f t="shared" ca="1" si="49"/>
        <v>0</v>
      </c>
      <c r="E405" s="26">
        <f t="shared" ca="1" si="50"/>
        <v>0</v>
      </c>
      <c r="F405" s="41">
        <f t="shared" ca="1" si="51"/>
        <v>0</v>
      </c>
      <c r="G405" s="42"/>
      <c r="H405" s="43"/>
      <c r="I405" s="25"/>
      <c r="J405" s="26">
        <f t="shared" ca="1" si="52"/>
        <v>0</v>
      </c>
      <c r="K405" s="25">
        <f t="shared" ca="1" si="53"/>
        <v>0</v>
      </c>
      <c r="L405" s="41">
        <f t="shared" ca="1" si="54"/>
        <v>0</v>
      </c>
      <c r="M405" s="42"/>
      <c r="N405" s="43"/>
      <c r="O405" s="41">
        <f t="shared" ca="1" si="55"/>
        <v>0</v>
      </c>
      <c r="P405" s="42"/>
      <c r="Q405" s="43"/>
      <c r="R405" s="27">
        <f ca="1">IF(ValuesEntered,IF(R404&lt;1,0,NPER($E$5/12,-$J$3,O405)),"")</f>
        <v>0</v>
      </c>
    </row>
    <row r="406" spans="2:18" ht="17.25" customHeight="1" x14ac:dyDescent="0.2">
      <c r="B406" s="23">
        <f>ROWS($B$19:B406)</f>
        <v>388</v>
      </c>
      <c r="C406" s="24" t="str">
        <f t="shared" ca="1" si="48"/>
        <v/>
      </c>
      <c r="D406" s="25">
        <f t="shared" ca="1" si="49"/>
        <v>0</v>
      </c>
      <c r="E406" s="26">
        <f t="shared" ca="1" si="50"/>
        <v>0</v>
      </c>
      <c r="F406" s="41">
        <f t="shared" ca="1" si="51"/>
        <v>0</v>
      </c>
      <c r="G406" s="42"/>
      <c r="H406" s="43"/>
      <c r="I406" s="25"/>
      <c r="J406" s="26">
        <f t="shared" ca="1" si="52"/>
        <v>0</v>
      </c>
      <c r="K406" s="25">
        <f t="shared" ca="1" si="53"/>
        <v>0</v>
      </c>
      <c r="L406" s="41">
        <f t="shared" ca="1" si="54"/>
        <v>0</v>
      </c>
      <c r="M406" s="42"/>
      <c r="N406" s="43"/>
      <c r="O406" s="41">
        <f t="shared" ca="1" si="55"/>
        <v>0</v>
      </c>
      <c r="P406" s="42"/>
      <c r="Q406" s="43"/>
      <c r="R406" s="27">
        <f ca="1">IF(ValuesEntered,IF(R405&lt;1,0,NPER($E$5/12,-$J$3,O406)),"")</f>
        <v>0</v>
      </c>
    </row>
    <row r="407" spans="2:18" ht="17.25" customHeight="1" x14ac:dyDescent="0.2">
      <c r="B407" s="23">
        <f>ROWS($B$19:B407)</f>
        <v>389</v>
      </c>
      <c r="C407" s="24" t="str">
        <f t="shared" ca="1" si="48"/>
        <v/>
      </c>
      <c r="D407" s="25">
        <f t="shared" ca="1" si="49"/>
        <v>0</v>
      </c>
      <c r="E407" s="26">
        <f t="shared" ca="1" si="50"/>
        <v>0</v>
      </c>
      <c r="F407" s="41">
        <f t="shared" ca="1" si="51"/>
        <v>0</v>
      </c>
      <c r="G407" s="42"/>
      <c r="H407" s="43"/>
      <c r="I407" s="25"/>
      <c r="J407" s="26">
        <f t="shared" ca="1" si="52"/>
        <v>0</v>
      </c>
      <c r="K407" s="25">
        <f t="shared" ca="1" si="53"/>
        <v>0</v>
      </c>
      <c r="L407" s="41">
        <f t="shared" ca="1" si="54"/>
        <v>0</v>
      </c>
      <c r="M407" s="42"/>
      <c r="N407" s="43"/>
      <c r="O407" s="41">
        <f t="shared" ca="1" si="55"/>
        <v>0</v>
      </c>
      <c r="P407" s="42"/>
      <c r="Q407" s="43"/>
      <c r="R407" s="27">
        <f ca="1">IF(ValuesEntered,IF(R406&lt;1,0,NPER($E$5/12,-$J$3,O407)),"")</f>
        <v>0</v>
      </c>
    </row>
    <row r="408" spans="2:18" ht="17.25" customHeight="1" x14ac:dyDescent="0.2">
      <c r="B408" s="23">
        <f>ROWS($B$19:B408)</f>
        <v>390</v>
      </c>
      <c r="C408" s="24" t="str">
        <f t="shared" ca="1" si="48"/>
        <v/>
      </c>
      <c r="D408" s="25">
        <f t="shared" ca="1" si="49"/>
        <v>0</v>
      </c>
      <c r="E408" s="26">
        <f t="shared" ca="1" si="50"/>
        <v>0</v>
      </c>
      <c r="F408" s="41">
        <f t="shared" ca="1" si="51"/>
        <v>0</v>
      </c>
      <c r="G408" s="42"/>
      <c r="H408" s="43"/>
      <c r="I408" s="25"/>
      <c r="J408" s="26">
        <f t="shared" ca="1" si="52"/>
        <v>0</v>
      </c>
      <c r="K408" s="25">
        <f t="shared" ca="1" si="53"/>
        <v>0</v>
      </c>
      <c r="L408" s="41">
        <f t="shared" ca="1" si="54"/>
        <v>0</v>
      </c>
      <c r="M408" s="42"/>
      <c r="N408" s="43"/>
      <c r="O408" s="41">
        <f t="shared" ca="1" si="55"/>
        <v>0</v>
      </c>
      <c r="P408" s="42"/>
      <c r="Q408" s="43"/>
      <c r="R408" s="27">
        <f ca="1">IF(ValuesEntered,IF(R407&lt;1,0,NPER($E$5/12,-$J$3,O408)),"")</f>
        <v>0</v>
      </c>
    </row>
    <row r="409" spans="2:18" ht="17.25" customHeight="1" x14ac:dyDescent="0.2">
      <c r="B409" s="23">
        <f>ROWS($B$19:B409)</f>
        <v>391</v>
      </c>
      <c r="C409" s="24" t="str">
        <f t="shared" ca="1" si="48"/>
        <v/>
      </c>
      <c r="D409" s="25">
        <f t="shared" ca="1" si="49"/>
        <v>0</v>
      </c>
      <c r="E409" s="26">
        <f t="shared" ca="1" si="50"/>
        <v>0</v>
      </c>
      <c r="F409" s="41">
        <f t="shared" ca="1" si="51"/>
        <v>0</v>
      </c>
      <c r="G409" s="42"/>
      <c r="H409" s="43"/>
      <c r="I409" s="25"/>
      <c r="J409" s="26">
        <f t="shared" ca="1" si="52"/>
        <v>0</v>
      </c>
      <c r="K409" s="25">
        <f t="shared" ca="1" si="53"/>
        <v>0</v>
      </c>
      <c r="L409" s="41">
        <f t="shared" ca="1" si="54"/>
        <v>0</v>
      </c>
      <c r="M409" s="42"/>
      <c r="N409" s="43"/>
      <c r="O409" s="41">
        <f t="shared" ca="1" si="55"/>
        <v>0</v>
      </c>
      <c r="P409" s="42"/>
      <c r="Q409" s="43"/>
      <c r="R409" s="27">
        <f ca="1">IF(ValuesEntered,IF(R408&lt;1,0,NPER($E$5/12,-$J$3,O409)),"")</f>
        <v>0</v>
      </c>
    </row>
    <row r="410" spans="2:18" ht="17.25" customHeight="1" x14ac:dyDescent="0.2">
      <c r="B410" s="23">
        <f>ROWS($B$19:B410)</f>
        <v>392</v>
      </c>
      <c r="C410" s="24" t="str">
        <f t="shared" ca="1" si="48"/>
        <v/>
      </c>
      <c r="D410" s="25">
        <f t="shared" ca="1" si="49"/>
        <v>0</v>
      </c>
      <c r="E410" s="26">
        <f t="shared" ca="1" si="50"/>
        <v>0</v>
      </c>
      <c r="F410" s="41">
        <f t="shared" ca="1" si="51"/>
        <v>0</v>
      </c>
      <c r="G410" s="42"/>
      <c r="H410" s="43"/>
      <c r="I410" s="25"/>
      <c r="J410" s="26">
        <f t="shared" ca="1" si="52"/>
        <v>0</v>
      </c>
      <c r="K410" s="25">
        <f t="shared" ca="1" si="53"/>
        <v>0</v>
      </c>
      <c r="L410" s="41">
        <f t="shared" ca="1" si="54"/>
        <v>0</v>
      </c>
      <c r="M410" s="42"/>
      <c r="N410" s="43"/>
      <c r="O410" s="41">
        <f t="shared" ca="1" si="55"/>
        <v>0</v>
      </c>
      <c r="P410" s="42"/>
      <c r="Q410" s="43"/>
      <c r="R410" s="27">
        <f ca="1">IF(ValuesEntered,IF(R409&lt;1,0,NPER($E$5/12,-$J$3,O410)),"")</f>
        <v>0</v>
      </c>
    </row>
    <row r="411" spans="2:18" ht="17.25" customHeight="1" x14ac:dyDescent="0.2">
      <c r="B411" s="23">
        <f>ROWS($B$19:B411)</f>
        <v>393</v>
      </c>
      <c r="C411" s="24" t="str">
        <f t="shared" ca="1" si="48"/>
        <v/>
      </c>
      <c r="D411" s="25">
        <f t="shared" ca="1" si="49"/>
        <v>0</v>
      </c>
      <c r="E411" s="26">
        <f t="shared" ca="1" si="50"/>
        <v>0</v>
      </c>
      <c r="F411" s="41">
        <f t="shared" ca="1" si="51"/>
        <v>0</v>
      </c>
      <c r="G411" s="42"/>
      <c r="H411" s="43"/>
      <c r="I411" s="25"/>
      <c r="J411" s="26">
        <f t="shared" ca="1" si="52"/>
        <v>0</v>
      </c>
      <c r="K411" s="25">
        <f t="shared" ca="1" si="53"/>
        <v>0</v>
      </c>
      <c r="L411" s="41">
        <f t="shared" ca="1" si="54"/>
        <v>0</v>
      </c>
      <c r="M411" s="42"/>
      <c r="N411" s="43"/>
      <c r="O411" s="41">
        <f t="shared" ca="1" si="55"/>
        <v>0</v>
      </c>
      <c r="P411" s="42"/>
      <c r="Q411" s="43"/>
      <c r="R411" s="27">
        <f ca="1">IF(ValuesEntered,IF(R410&lt;1,0,NPER($E$5/12,-$J$3,O411)),"")</f>
        <v>0</v>
      </c>
    </row>
    <row r="412" spans="2:18" ht="17.25" customHeight="1" x14ac:dyDescent="0.2">
      <c r="B412" s="23">
        <f>ROWS($B$19:B412)</f>
        <v>394</v>
      </c>
      <c r="C412" s="24" t="str">
        <f t="shared" ca="1" si="48"/>
        <v/>
      </c>
      <c r="D412" s="25">
        <f t="shared" ca="1" si="49"/>
        <v>0</v>
      </c>
      <c r="E412" s="26">
        <f t="shared" ca="1" si="50"/>
        <v>0</v>
      </c>
      <c r="F412" s="41">
        <f t="shared" ca="1" si="51"/>
        <v>0</v>
      </c>
      <c r="G412" s="42"/>
      <c r="H412" s="43"/>
      <c r="I412" s="25"/>
      <c r="J412" s="26">
        <f t="shared" ca="1" si="52"/>
        <v>0</v>
      </c>
      <c r="K412" s="25">
        <f t="shared" ca="1" si="53"/>
        <v>0</v>
      </c>
      <c r="L412" s="41">
        <f t="shared" ca="1" si="54"/>
        <v>0</v>
      </c>
      <c r="M412" s="42"/>
      <c r="N412" s="43"/>
      <c r="O412" s="41">
        <f t="shared" ca="1" si="55"/>
        <v>0</v>
      </c>
      <c r="P412" s="42"/>
      <c r="Q412" s="43"/>
      <c r="R412" s="27">
        <f ca="1">IF(ValuesEntered,IF(R411&lt;1,0,NPER($E$5/12,-$J$3,O412)),"")</f>
        <v>0</v>
      </c>
    </row>
    <row r="413" spans="2:18" ht="17.25" customHeight="1" x14ac:dyDescent="0.2">
      <c r="B413" s="23">
        <f>ROWS($B$19:B413)</f>
        <v>395</v>
      </c>
      <c r="C413" s="24" t="str">
        <f t="shared" ca="1" si="48"/>
        <v/>
      </c>
      <c r="D413" s="25">
        <f t="shared" ca="1" si="49"/>
        <v>0</v>
      </c>
      <c r="E413" s="26">
        <f t="shared" ca="1" si="50"/>
        <v>0</v>
      </c>
      <c r="F413" s="41">
        <f t="shared" ca="1" si="51"/>
        <v>0</v>
      </c>
      <c r="G413" s="42"/>
      <c r="H413" s="43"/>
      <c r="I413" s="25"/>
      <c r="J413" s="26">
        <f t="shared" ca="1" si="52"/>
        <v>0</v>
      </c>
      <c r="K413" s="25">
        <f t="shared" ca="1" si="53"/>
        <v>0</v>
      </c>
      <c r="L413" s="41">
        <f t="shared" ca="1" si="54"/>
        <v>0</v>
      </c>
      <c r="M413" s="42"/>
      <c r="N413" s="43"/>
      <c r="O413" s="41">
        <f t="shared" ca="1" si="55"/>
        <v>0</v>
      </c>
      <c r="P413" s="42"/>
      <c r="Q413" s="43"/>
      <c r="R413" s="27">
        <f ca="1">IF(ValuesEntered,IF(R412&lt;1,0,NPER($E$5/12,-$J$3,O413)),"")</f>
        <v>0</v>
      </c>
    </row>
    <row r="414" spans="2:18" ht="17.25" customHeight="1" x14ac:dyDescent="0.2">
      <c r="B414" s="23">
        <f>ROWS($B$19:B414)</f>
        <v>396</v>
      </c>
      <c r="C414" s="24" t="str">
        <f t="shared" ca="1" si="48"/>
        <v/>
      </c>
      <c r="D414" s="25">
        <f t="shared" ca="1" si="49"/>
        <v>0</v>
      </c>
      <c r="E414" s="26">
        <f t="shared" ca="1" si="50"/>
        <v>0</v>
      </c>
      <c r="F414" s="41">
        <f t="shared" ca="1" si="51"/>
        <v>0</v>
      </c>
      <c r="G414" s="42"/>
      <c r="H414" s="43"/>
      <c r="I414" s="25"/>
      <c r="J414" s="26">
        <f t="shared" ca="1" si="52"/>
        <v>0</v>
      </c>
      <c r="K414" s="25">
        <f t="shared" ca="1" si="53"/>
        <v>0</v>
      </c>
      <c r="L414" s="41">
        <f t="shared" ca="1" si="54"/>
        <v>0</v>
      </c>
      <c r="M414" s="42"/>
      <c r="N414" s="43"/>
      <c r="O414" s="41">
        <f t="shared" ca="1" si="55"/>
        <v>0</v>
      </c>
      <c r="P414" s="42"/>
      <c r="Q414" s="43"/>
      <c r="R414" s="27">
        <f ca="1">IF(ValuesEntered,IF(R413&lt;1,0,NPER($E$5/12,-$J$3,O414)),"")</f>
        <v>0</v>
      </c>
    </row>
    <row r="415" spans="2:18" ht="17.25" customHeight="1" x14ac:dyDescent="0.2">
      <c r="B415" s="23">
        <f>ROWS($B$19:B415)</f>
        <v>397</v>
      </c>
      <c r="C415" s="24" t="str">
        <f t="shared" ca="1" si="48"/>
        <v/>
      </c>
      <c r="D415" s="25">
        <f t="shared" ca="1" si="49"/>
        <v>0</v>
      </c>
      <c r="E415" s="26">
        <f t="shared" ca="1" si="50"/>
        <v>0</v>
      </c>
      <c r="F415" s="41">
        <f t="shared" ca="1" si="51"/>
        <v>0</v>
      </c>
      <c r="G415" s="42"/>
      <c r="H415" s="43"/>
      <c r="I415" s="25"/>
      <c r="J415" s="26">
        <f t="shared" ca="1" si="52"/>
        <v>0</v>
      </c>
      <c r="K415" s="25">
        <f t="shared" ca="1" si="53"/>
        <v>0</v>
      </c>
      <c r="L415" s="41">
        <f t="shared" ca="1" si="54"/>
        <v>0</v>
      </c>
      <c r="M415" s="42"/>
      <c r="N415" s="43"/>
      <c r="O415" s="41">
        <f t="shared" ca="1" si="55"/>
        <v>0</v>
      </c>
      <c r="P415" s="42"/>
      <c r="Q415" s="43"/>
      <c r="R415" s="27">
        <f ca="1">IF(ValuesEntered,IF(R414&lt;1,0,NPER($E$5/12,-$J$3,O415)),"")</f>
        <v>0</v>
      </c>
    </row>
    <row r="416" spans="2:18" ht="17.25" customHeight="1" x14ac:dyDescent="0.2">
      <c r="B416" s="23">
        <f>ROWS($B$19:B416)</f>
        <v>398</v>
      </c>
      <c r="C416" s="24" t="str">
        <f t="shared" ca="1" si="48"/>
        <v/>
      </c>
      <c r="D416" s="25">
        <f t="shared" ca="1" si="49"/>
        <v>0</v>
      </c>
      <c r="E416" s="26">
        <f t="shared" ca="1" si="50"/>
        <v>0</v>
      </c>
      <c r="F416" s="41">
        <f t="shared" ca="1" si="51"/>
        <v>0</v>
      </c>
      <c r="G416" s="42"/>
      <c r="H416" s="43"/>
      <c r="I416" s="25"/>
      <c r="J416" s="26">
        <f t="shared" ca="1" si="52"/>
        <v>0</v>
      </c>
      <c r="K416" s="25">
        <f t="shared" ca="1" si="53"/>
        <v>0</v>
      </c>
      <c r="L416" s="41">
        <f t="shared" ca="1" si="54"/>
        <v>0</v>
      </c>
      <c r="M416" s="42"/>
      <c r="N416" s="43"/>
      <c r="O416" s="41">
        <f t="shared" ca="1" si="55"/>
        <v>0</v>
      </c>
      <c r="P416" s="42"/>
      <c r="Q416" s="43"/>
      <c r="R416" s="27">
        <f ca="1">IF(ValuesEntered,IF(R415&lt;1,0,NPER($E$5/12,-$J$3,O416)),"")</f>
        <v>0</v>
      </c>
    </row>
    <row r="417" spans="2:18" ht="17.25" customHeight="1" x14ac:dyDescent="0.2">
      <c r="B417" s="23">
        <f>ROWS($B$19:B417)</f>
        <v>399</v>
      </c>
      <c r="C417" s="24" t="str">
        <f t="shared" ca="1" si="48"/>
        <v/>
      </c>
      <c r="D417" s="25">
        <f t="shared" ca="1" si="49"/>
        <v>0</v>
      </c>
      <c r="E417" s="26">
        <f t="shared" ca="1" si="50"/>
        <v>0</v>
      </c>
      <c r="F417" s="41">
        <f t="shared" ca="1" si="51"/>
        <v>0</v>
      </c>
      <c r="G417" s="42"/>
      <c r="H417" s="43"/>
      <c r="I417" s="25"/>
      <c r="J417" s="26">
        <f t="shared" ca="1" si="52"/>
        <v>0</v>
      </c>
      <c r="K417" s="25">
        <f t="shared" ca="1" si="53"/>
        <v>0</v>
      </c>
      <c r="L417" s="41">
        <f t="shared" ca="1" si="54"/>
        <v>0</v>
      </c>
      <c r="M417" s="42"/>
      <c r="N417" s="43"/>
      <c r="O417" s="41">
        <f t="shared" ca="1" si="55"/>
        <v>0</v>
      </c>
      <c r="P417" s="42"/>
      <c r="Q417" s="43"/>
      <c r="R417" s="27">
        <f ca="1">IF(ValuesEntered,IF(R416&lt;1,0,NPER($E$5/12,-$J$3,O417)),"")</f>
        <v>0</v>
      </c>
    </row>
    <row r="418" spans="2:18" ht="17.25" customHeight="1" x14ac:dyDescent="0.2">
      <c r="B418" s="23">
        <f>ROWS($B$19:B418)</f>
        <v>400</v>
      </c>
      <c r="C418" s="24" t="str">
        <f t="shared" ca="1" si="48"/>
        <v/>
      </c>
      <c r="D418" s="25">
        <f t="shared" ca="1" si="49"/>
        <v>0</v>
      </c>
      <c r="E418" s="26">
        <f t="shared" ca="1" si="50"/>
        <v>0</v>
      </c>
      <c r="F418" s="41">
        <f t="shared" ca="1" si="51"/>
        <v>0</v>
      </c>
      <c r="G418" s="42"/>
      <c r="H418" s="43"/>
      <c r="I418" s="25"/>
      <c r="J418" s="26">
        <f t="shared" ca="1" si="52"/>
        <v>0</v>
      </c>
      <c r="K418" s="25">
        <f t="shared" ca="1" si="53"/>
        <v>0</v>
      </c>
      <c r="L418" s="41">
        <f t="shared" ca="1" si="54"/>
        <v>0</v>
      </c>
      <c r="M418" s="42"/>
      <c r="N418" s="43"/>
      <c r="O418" s="41">
        <f t="shared" ca="1" si="55"/>
        <v>0</v>
      </c>
      <c r="P418" s="42"/>
      <c r="Q418" s="43"/>
      <c r="R418" s="27">
        <f ca="1">IF(ValuesEntered,IF(R417&lt;1,0,NPER($E$5/12,-$J$3,O418)),"")</f>
        <v>0</v>
      </c>
    </row>
    <row r="419" spans="2:18" ht="17.25" customHeight="1" x14ac:dyDescent="0.2">
      <c r="B419" s="23">
        <f>ROWS($B$19:B419)</f>
        <v>401</v>
      </c>
      <c r="C419" s="24" t="str">
        <f t="shared" ca="1" si="48"/>
        <v/>
      </c>
      <c r="D419" s="25">
        <f t="shared" ca="1" si="49"/>
        <v>0</v>
      </c>
      <c r="E419" s="26">
        <f t="shared" ca="1" si="50"/>
        <v>0</v>
      </c>
      <c r="F419" s="41">
        <f t="shared" ca="1" si="51"/>
        <v>0</v>
      </c>
      <c r="G419" s="42"/>
      <c r="H419" s="43"/>
      <c r="I419" s="25"/>
      <c r="J419" s="26">
        <f t="shared" ca="1" si="52"/>
        <v>0</v>
      </c>
      <c r="K419" s="25">
        <f t="shared" ca="1" si="53"/>
        <v>0</v>
      </c>
      <c r="L419" s="41">
        <f t="shared" ca="1" si="54"/>
        <v>0</v>
      </c>
      <c r="M419" s="42"/>
      <c r="N419" s="43"/>
      <c r="O419" s="41">
        <f t="shared" ca="1" si="55"/>
        <v>0</v>
      </c>
      <c r="P419" s="42"/>
      <c r="Q419" s="43"/>
      <c r="R419" s="27">
        <f ca="1">IF(ValuesEntered,IF(R418&lt;1,0,NPER($E$5/12,-$J$3,O419)),"")</f>
        <v>0</v>
      </c>
    </row>
    <row r="420" spans="2:18" ht="17.25" customHeight="1" x14ac:dyDescent="0.2">
      <c r="B420" s="23">
        <f>ROWS($B$19:B420)</f>
        <v>402</v>
      </c>
      <c r="C420" s="24" t="str">
        <f t="shared" ca="1" si="48"/>
        <v/>
      </c>
      <c r="D420" s="25">
        <f t="shared" ca="1" si="49"/>
        <v>0</v>
      </c>
      <c r="E420" s="26">
        <f t="shared" ca="1" si="50"/>
        <v>0</v>
      </c>
      <c r="F420" s="41">
        <f t="shared" ca="1" si="51"/>
        <v>0</v>
      </c>
      <c r="G420" s="42"/>
      <c r="H420" s="43"/>
      <c r="I420" s="25"/>
      <c r="J420" s="26">
        <f t="shared" ca="1" si="52"/>
        <v>0</v>
      </c>
      <c r="K420" s="25">
        <f t="shared" ca="1" si="53"/>
        <v>0</v>
      </c>
      <c r="L420" s="41">
        <f t="shared" ca="1" si="54"/>
        <v>0</v>
      </c>
      <c r="M420" s="42"/>
      <c r="N420" s="43"/>
      <c r="O420" s="41">
        <f t="shared" ca="1" si="55"/>
        <v>0</v>
      </c>
      <c r="P420" s="42"/>
      <c r="Q420" s="43"/>
      <c r="R420" s="27">
        <f ca="1">IF(ValuesEntered,IF(R419&lt;1,0,NPER($E$5/12,-$J$3,O420)),"")</f>
        <v>0</v>
      </c>
    </row>
    <row r="421" spans="2:18" ht="17.25" customHeight="1" x14ac:dyDescent="0.2">
      <c r="B421" s="23">
        <f>ROWS($B$19:B421)</f>
        <v>403</v>
      </c>
      <c r="C421" s="24" t="str">
        <f t="shared" ca="1" si="48"/>
        <v/>
      </c>
      <c r="D421" s="25">
        <f t="shared" ca="1" si="49"/>
        <v>0</v>
      </c>
      <c r="E421" s="26">
        <f t="shared" ca="1" si="50"/>
        <v>0</v>
      </c>
      <c r="F421" s="41">
        <f t="shared" ca="1" si="51"/>
        <v>0</v>
      </c>
      <c r="G421" s="42"/>
      <c r="H421" s="43"/>
      <c r="I421" s="25"/>
      <c r="J421" s="26">
        <f t="shared" ca="1" si="52"/>
        <v>0</v>
      </c>
      <c r="K421" s="25">
        <f t="shared" ca="1" si="53"/>
        <v>0</v>
      </c>
      <c r="L421" s="41">
        <f t="shared" ca="1" si="54"/>
        <v>0</v>
      </c>
      <c r="M421" s="42"/>
      <c r="N421" s="43"/>
      <c r="O421" s="41">
        <f t="shared" ca="1" si="55"/>
        <v>0</v>
      </c>
      <c r="P421" s="42"/>
      <c r="Q421" s="43"/>
      <c r="R421" s="27">
        <f ca="1">IF(ValuesEntered,IF(R420&lt;1,0,NPER($E$5/12,-$J$3,O421)),"")</f>
        <v>0</v>
      </c>
    </row>
    <row r="422" spans="2:18" ht="17.25" customHeight="1" x14ac:dyDescent="0.2">
      <c r="B422" s="23">
        <f>ROWS($B$19:B422)</f>
        <v>404</v>
      </c>
      <c r="C422" s="24" t="str">
        <f t="shared" ca="1" si="48"/>
        <v/>
      </c>
      <c r="D422" s="25">
        <f t="shared" ca="1" si="49"/>
        <v>0</v>
      </c>
      <c r="E422" s="26">
        <f t="shared" ca="1" si="50"/>
        <v>0</v>
      </c>
      <c r="F422" s="41">
        <f t="shared" ca="1" si="51"/>
        <v>0</v>
      </c>
      <c r="G422" s="42"/>
      <c r="H422" s="43"/>
      <c r="I422" s="25"/>
      <c r="J422" s="26">
        <f t="shared" ca="1" si="52"/>
        <v>0</v>
      </c>
      <c r="K422" s="25">
        <f t="shared" ca="1" si="53"/>
        <v>0</v>
      </c>
      <c r="L422" s="41">
        <f t="shared" ca="1" si="54"/>
        <v>0</v>
      </c>
      <c r="M422" s="42"/>
      <c r="N422" s="43"/>
      <c r="O422" s="41">
        <f t="shared" ca="1" si="55"/>
        <v>0</v>
      </c>
      <c r="P422" s="42"/>
      <c r="Q422" s="43"/>
      <c r="R422" s="27">
        <f ca="1">IF(ValuesEntered,IF(R421&lt;1,0,NPER($E$5/12,-$J$3,O422)),"")</f>
        <v>0</v>
      </c>
    </row>
    <row r="423" spans="2:18" ht="17.25" customHeight="1" x14ac:dyDescent="0.2">
      <c r="B423" s="23">
        <f>ROWS($B$19:B423)</f>
        <v>405</v>
      </c>
      <c r="C423" s="24" t="str">
        <f t="shared" ca="1" si="48"/>
        <v/>
      </c>
      <c r="D423" s="25">
        <f t="shared" ca="1" si="49"/>
        <v>0</v>
      </c>
      <c r="E423" s="26">
        <f t="shared" ca="1" si="50"/>
        <v>0</v>
      </c>
      <c r="F423" s="41">
        <f t="shared" ca="1" si="51"/>
        <v>0</v>
      </c>
      <c r="G423" s="42"/>
      <c r="H423" s="43"/>
      <c r="I423" s="25"/>
      <c r="J423" s="26">
        <f t="shared" ca="1" si="52"/>
        <v>0</v>
      </c>
      <c r="K423" s="25">
        <f t="shared" ca="1" si="53"/>
        <v>0</v>
      </c>
      <c r="L423" s="41">
        <f t="shared" ca="1" si="54"/>
        <v>0</v>
      </c>
      <c r="M423" s="42"/>
      <c r="N423" s="43"/>
      <c r="O423" s="41">
        <f t="shared" ca="1" si="55"/>
        <v>0</v>
      </c>
      <c r="P423" s="42"/>
      <c r="Q423" s="43"/>
      <c r="R423" s="27">
        <f ca="1">IF(ValuesEntered,IF(R422&lt;1,0,NPER($E$5/12,-$J$3,O423)),"")</f>
        <v>0</v>
      </c>
    </row>
    <row r="424" spans="2:18" ht="17.25" customHeight="1" x14ac:dyDescent="0.2">
      <c r="B424" s="23">
        <f>ROWS($B$19:B424)</f>
        <v>406</v>
      </c>
      <c r="C424" s="24" t="str">
        <f t="shared" ca="1" si="48"/>
        <v/>
      </c>
      <c r="D424" s="25">
        <f t="shared" ca="1" si="49"/>
        <v>0</v>
      </c>
      <c r="E424" s="26">
        <f t="shared" ca="1" si="50"/>
        <v>0</v>
      </c>
      <c r="F424" s="41">
        <f t="shared" ca="1" si="51"/>
        <v>0</v>
      </c>
      <c r="G424" s="42"/>
      <c r="H424" s="43"/>
      <c r="I424" s="25"/>
      <c r="J424" s="26">
        <f t="shared" ca="1" si="52"/>
        <v>0</v>
      </c>
      <c r="K424" s="25">
        <f t="shared" ca="1" si="53"/>
        <v>0</v>
      </c>
      <c r="L424" s="41">
        <f t="shared" ca="1" si="54"/>
        <v>0</v>
      </c>
      <c r="M424" s="42"/>
      <c r="N424" s="43"/>
      <c r="O424" s="41">
        <f t="shared" ca="1" si="55"/>
        <v>0</v>
      </c>
      <c r="P424" s="42"/>
      <c r="Q424" s="43"/>
      <c r="R424" s="27">
        <f ca="1">IF(ValuesEntered,IF(R423&lt;1,0,NPER($E$5/12,-$J$3,O424)),"")</f>
        <v>0</v>
      </c>
    </row>
    <row r="425" spans="2:18" ht="17.25" customHeight="1" x14ac:dyDescent="0.2">
      <c r="B425" s="23">
        <f>ROWS($B$19:B425)</f>
        <v>407</v>
      </c>
      <c r="C425" s="24" t="str">
        <f t="shared" ca="1" si="48"/>
        <v/>
      </c>
      <c r="D425" s="25">
        <f t="shared" ca="1" si="49"/>
        <v>0</v>
      </c>
      <c r="E425" s="26">
        <f t="shared" ca="1" si="50"/>
        <v>0</v>
      </c>
      <c r="F425" s="41">
        <f t="shared" ca="1" si="51"/>
        <v>0</v>
      </c>
      <c r="G425" s="42"/>
      <c r="H425" s="43"/>
      <c r="I425" s="25"/>
      <c r="J425" s="26">
        <f t="shared" ca="1" si="52"/>
        <v>0</v>
      </c>
      <c r="K425" s="25">
        <f t="shared" ca="1" si="53"/>
        <v>0</v>
      </c>
      <c r="L425" s="41">
        <f t="shared" ca="1" si="54"/>
        <v>0</v>
      </c>
      <c r="M425" s="42"/>
      <c r="N425" s="43"/>
      <c r="O425" s="41">
        <f t="shared" ca="1" si="55"/>
        <v>0</v>
      </c>
      <c r="P425" s="42"/>
      <c r="Q425" s="43"/>
      <c r="R425" s="27">
        <f ca="1">IF(ValuesEntered,IF(R424&lt;1,0,NPER($E$5/12,-$J$3,O425)),"")</f>
        <v>0</v>
      </c>
    </row>
    <row r="426" spans="2:18" ht="17.25" customHeight="1" x14ac:dyDescent="0.2">
      <c r="B426" s="23">
        <f>ROWS($B$19:B426)</f>
        <v>408</v>
      </c>
      <c r="C426" s="24" t="str">
        <f t="shared" ca="1" si="48"/>
        <v/>
      </c>
      <c r="D426" s="25">
        <f t="shared" ca="1" si="49"/>
        <v>0</v>
      </c>
      <c r="E426" s="26">
        <f t="shared" ca="1" si="50"/>
        <v>0</v>
      </c>
      <c r="F426" s="41">
        <f t="shared" ca="1" si="51"/>
        <v>0</v>
      </c>
      <c r="G426" s="42"/>
      <c r="H426" s="43"/>
      <c r="I426" s="25"/>
      <c r="J426" s="26">
        <f t="shared" ca="1" si="52"/>
        <v>0</v>
      </c>
      <c r="K426" s="25">
        <f t="shared" ca="1" si="53"/>
        <v>0</v>
      </c>
      <c r="L426" s="41">
        <f t="shared" ca="1" si="54"/>
        <v>0</v>
      </c>
      <c r="M426" s="42"/>
      <c r="N426" s="43"/>
      <c r="O426" s="41">
        <f t="shared" ca="1" si="55"/>
        <v>0</v>
      </c>
      <c r="P426" s="42"/>
      <c r="Q426" s="43"/>
      <c r="R426" s="27">
        <f ca="1">IF(ValuesEntered,IF(R425&lt;1,0,NPER($E$5/12,-$J$3,O426)),"")</f>
        <v>0</v>
      </c>
    </row>
    <row r="427" spans="2:18" ht="17.25" customHeight="1" x14ac:dyDescent="0.2">
      <c r="B427" s="23">
        <f>ROWS($B$19:B427)</f>
        <v>409</v>
      </c>
      <c r="C427" s="24" t="str">
        <f t="shared" ca="1" si="48"/>
        <v/>
      </c>
      <c r="D427" s="25">
        <f t="shared" ca="1" si="49"/>
        <v>0</v>
      </c>
      <c r="E427" s="26">
        <f t="shared" ca="1" si="50"/>
        <v>0</v>
      </c>
      <c r="F427" s="41">
        <f t="shared" ca="1" si="51"/>
        <v>0</v>
      </c>
      <c r="G427" s="42"/>
      <c r="H427" s="43"/>
      <c r="I427" s="25"/>
      <c r="J427" s="26">
        <f t="shared" ca="1" si="52"/>
        <v>0</v>
      </c>
      <c r="K427" s="25">
        <f t="shared" ca="1" si="53"/>
        <v>0</v>
      </c>
      <c r="L427" s="41">
        <f t="shared" ca="1" si="54"/>
        <v>0</v>
      </c>
      <c r="M427" s="42"/>
      <c r="N427" s="43"/>
      <c r="O427" s="41">
        <f t="shared" ca="1" si="55"/>
        <v>0</v>
      </c>
      <c r="P427" s="42"/>
      <c r="Q427" s="43"/>
      <c r="R427" s="27">
        <f ca="1">IF(ValuesEntered,IF(R426&lt;1,0,NPER($E$5/12,-$J$3,O427)),"")</f>
        <v>0</v>
      </c>
    </row>
    <row r="428" spans="2:18" ht="17.25" customHeight="1" x14ac:dyDescent="0.2">
      <c r="B428" s="23">
        <f>ROWS($B$19:B428)</f>
        <v>410</v>
      </c>
      <c r="C428" s="24" t="str">
        <f t="shared" ca="1" si="48"/>
        <v/>
      </c>
      <c r="D428" s="25">
        <f t="shared" ca="1" si="49"/>
        <v>0</v>
      </c>
      <c r="E428" s="26">
        <f t="shared" ca="1" si="50"/>
        <v>0</v>
      </c>
      <c r="F428" s="41">
        <f t="shared" ca="1" si="51"/>
        <v>0</v>
      </c>
      <c r="G428" s="42"/>
      <c r="H428" s="43"/>
      <c r="I428" s="25"/>
      <c r="J428" s="26">
        <f t="shared" ca="1" si="52"/>
        <v>0</v>
      </c>
      <c r="K428" s="25">
        <f t="shared" ca="1" si="53"/>
        <v>0</v>
      </c>
      <c r="L428" s="41">
        <f t="shared" ca="1" si="54"/>
        <v>0</v>
      </c>
      <c r="M428" s="42"/>
      <c r="N428" s="43"/>
      <c r="O428" s="41">
        <f t="shared" ca="1" si="55"/>
        <v>0</v>
      </c>
      <c r="P428" s="42"/>
      <c r="Q428" s="43"/>
      <c r="R428" s="27">
        <f ca="1">IF(ValuesEntered,IF(R427&lt;1,0,NPER($E$5/12,-$J$3,O428)),"")</f>
        <v>0</v>
      </c>
    </row>
    <row r="429" spans="2:18" ht="17.25" customHeight="1" x14ac:dyDescent="0.2">
      <c r="B429" s="23">
        <f>ROWS($B$19:B429)</f>
        <v>411</v>
      </c>
      <c r="C429" s="24" t="str">
        <f t="shared" ca="1" si="48"/>
        <v/>
      </c>
      <c r="D429" s="25">
        <f t="shared" ca="1" si="49"/>
        <v>0</v>
      </c>
      <c r="E429" s="26">
        <f t="shared" ca="1" si="50"/>
        <v>0</v>
      </c>
      <c r="F429" s="41">
        <f t="shared" ca="1" si="51"/>
        <v>0</v>
      </c>
      <c r="G429" s="42"/>
      <c r="H429" s="43"/>
      <c r="I429" s="25"/>
      <c r="J429" s="26">
        <f t="shared" ca="1" si="52"/>
        <v>0</v>
      </c>
      <c r="K429" s="25">
        <f t="shared" ca="1" si="53"/>
        <v>0</v>
      </c>
      <c r="L429" s="41">
        <f t="shared" ca="1" si="54"/>
        <v>0</v>
      </c>
      <c r="M429" s="42"/>
      <c r="N429" s="43"/>
      <c r="O429" s="41">
        <f t="shared" ca="1" si="55"/>
        <v>0</v>
      </c>
      <c r="P429" s="42"/>
      <c r="Q429" s="43"/>
      <c r="R429" s="27">
        <f ca="1">IF(ValuesEntered,IF(R428&lt;1,0,NPER($E$5/12,-$J$3,O429)),"")</f>
        <v>0</v>
      </c>
    </row>
    <row r="430" spans="2:18" ht="17.25" customHeight="1" x14ac:dyDescent="0.2">
      <c r="B430" s="23">
        <f>ROWS($B$19:B430)</f>
        <v>412</v>
      </c>
      <c r="C430" s="24" t="str">
        <f t="shared" ca="1" si="48"/>
        <v/>
      </c>
      <c r="D430" s="25">
        <f t="shared" ca="1" si="49"/>
        <v>0</v>
      </c>
      <c r="E430" s="26">
        <f t="shared" ca="1" si="50"/>
        <v>0</v>
      </c>
      <c r="F430" s="41">
        <f t="shared" ca="1" si="51"/>
        <v>0</v>
      </c>
      <c r="G430" s="42"/>
      <c r="H430" s="43"/>
      <c r="I430" s="25"/>
      <c r="J430" s="26">
        <f t="shared" ca="1" si="52"/>
        <v>0</v>
      </c>
      <c r="K430" s="25">
        <f t="shared" ca="1" si="53"/>
        <v>0</v>
      </c>
      <c r="L430" s="41">
        <f t="shared" ca="1" si="54"/>
        <v>0</v>
      </c>
      <c r="M430" s="42"/>
      <c r="N430" s="43"/>
      <c r="O430" s="41">
        <f t="shared" ca="1" si="55"/>
        <v>0</v>
      </c>
      <c r="P430" s="42"/>
      <c r="Q430" s="43"/>
      <c r="R430" s="27">
        <f ca="1">IF(ValuesEntered,IF(R429&lt;1,0,NPER($E$5/12,-$J$3,O430)),"")</f>
        <v>0</v>
      </c>
    </row>
    <row r="431" spans="2:18" ht="17.25" customHeight="1" x14ac:dyDescent="0.2">
      <c r="B431" s="23">
        <f>ROWS($B$19:B431)</f>
        <v>413</v>
      </c>
      <c r="C431" s="24" t="str">
        <f t="shared" ca="1" si="48"/>
        <v/>
      </c>
      <c r="D431" s="25">
        <f t="shared" ca="1" si="49"/>
        <v>0</v>
      </c>
      <c r="E431" s="26">
        <f t="shared" ca="1" si="50"/>
        <v>0</v>
      </c>
      <c r="F431" s="41">
        <f t="shared" ca="1" si="51"/>
        <v>0</v>
      </c>
      <c r="G431" s="42"/>
      <c r="H431" s="43"/>
      <c r="I431" s="25"/>
      <c r="J431" s="26">
        <f t="shared" ca="1" si="52"/>
        <v>0</v>
      </c>
      <c r="K431" s="25">
        <f t="shared" ca="1" si="53"/>
        <v>0</v>
      </c>
      <c r="L431" s="41">
        <f t="shared" ca="1" si="54"/>
        <v>0</v>
      </c>
      <c r="M431" s="42"/>
      <c r="N431" s="43"/>
      <c r="O431" s="41">
        <f t="shared" ca="1" si="55"/>
        <v>0</v>
      </c>
      <c r="P431" s="42"/>
      <c r="Q431" s="43"/>
      <c r="R431" s="27">
        <f ca="1">IF(ValuesEntered,IF(R430&lt;1,0,NPER($E$5/12,-$J$3,O431)),"")</f>
        <v>0</v>
      </c>
    </row>
    <row r="432" spans="2:18" ht="17.25" customHeight="1" x14ac:dyDescent="0.2">
      <c r="B432" s="23">
        <f>ROWS($B$19:B432)</f>
        <v>414</v>
      </c>
      <c r="C432" s="24" t="str">
        <f t="shared" ca="1" si="48"/>
        <v/>
      </c>
      <c r="D432" s="25">
        <f t="shared" ca="1" si="49"/>
        <v>0</v>
      </c>
      <c r="E432" s="26">
        <f t="shared" ca="1" si="50"/>
        <v>0</v>
      </c>
      <c r="F432" s="41">
        <f t="shared" ca="1" si="51"/>
        <v>0</v>
      </c>
      <c r="G432" s="42"/>
      <c r="H432" s="43"/>
      <c r="I432" s="25"/>
      <c r="J432" s="26">
        <f t="shared" ca="1" si="52"/>
        <v>0</v>
      </c>
      <c r="K432" s="25">
        <f t="shared" ca="1" si="53"/>
        <v>0</v>
      </c>
      <c r="L432" s="41">
        <f t="shared" ca="1" si="54"/>
        <v>0</v>
      </c>
      <c r="M432" s="42"/>
      <c r="N432" s="43"/>
      <c r="O432" s="41">
        <f t="shared" ca="1" si="55"/>
        <v>0</v>
      </c>
      <c r="P432" s="42"/>
      <c r="Q432" s="43"/>
      <c r="R432" s="27">
        <f ca="1">IF(ValuesEntered,IF(R431&lt;1,0,NPER($E$5/12,-$J$3,O432)),"")</f>
        <v>0</v>
      </c>
    </row>
    <row r="433" spans="2:18" ht="17.25" customHeight="1" x14ac:dyDescent="0.2">
      <c r="B433" s="23">
        <f>ROWS($B$19:B433)</f>
        <v>415</v>
      </c>
      <c r="C433" s="24" t="str">
        <f t="shared" ca="1" si="48"/>
        <v/>
      </c>
      <c r="D433" s="25">
        <f t="shared" ca="1" si="49"/>
        <v>0</v>
      </c>
      <c r="E433" s="26">
        <f t="shared" ca="1" si="50"/>
        <v>0</v>
      </c>
      <c r="F433" s="41">
        <f t="shared" ca="1" si="51"/>
        <v>0</v>
      </c>
      <c r="G433" s="42"/>
      <c r="H433" s="43"/>
      <c r="I433" s="25"/>
      <c r="J433" s="26">
        <f t="shared" ca="1" si="52"/>
        <v>0</v>
      </c>
      <c r="K433" s="25">
        <f t="shared" ca="1" si="53"/>
        <v>0</v>
      </c>
      <c r="L433" s="41">
        <f t="shared" ca="1" si="54"/>
        <v>0</v>
      </c>
      <c r="M433" s="42"/>
      <c r="N433" s="43"/>
      <c r="O433" s="41">
        <f t="shared" ca="1" si="55"/>
        <v>0</v>
      </c>
      <c r="P433" s="42"/>
      <c r="Q433" s="43"/>
      <c r="R433" s="27">
        <f ca="1">IF(ValuesEntered,IF(R432&lt;1,0,NPER($E$5/12,-$J$3,O433)),"")</f>
        <v>0</v>
      </c>
    </row>
    <row r="434" spans="2:18" ht="17.25" customHeight="1" x14ac:dyDescent="0.2">
      <c r="B434" s="23">
        <f>ROWS($B$19:B434)</f>
        <v>416</v>
      </c>
      <c r="C434" s="24" t="str">
        <f t="shared" ca="1" si="48"/>
        <v/>
      </c>
      <c r="D434" s="25">
        <f t="shared" ca="1" si="49"/>
        <v>0</v>
      </c>
      <c r="E434" s="26">
        <f t="shared" ca="1" si="50"/>
        <v>0</v>
      </c>
      <c r="F434" s="41">
        <f t="shared" ca="1" si="51"/>
        <v>0</v>
      </c>
      <c r="G434" s="42"/>
      <c r="H434" s="43"/>
      <c r="I434" s="25"/>
      <c r="J434" s="26">
        <f t="shared" ca="1" si="52"/>
        <v>0</v>
      </c>
      <c r="K434" s="25">
        <f t="shared" ca="1" si="53"/>
        <v>0</v>
      </c>
      <c r="L434" s="41">
        <f t="shared" ca="1" si="54"/>
        <v>0</v>
      </c>
      <c r="M434" s="42"/>
      <c r="N434" s="43"/>
      <c r="O434" s="41">
        <f t="shared" ca="1" si="55"/>
        <v>0</v>
      </c>
      <c r="P434" s="42"/>
      <c r="Q434" s="43"/>
      <c r="R434" s="27">
        <f ca="1">IF(ValuesEntered,IF(R433&lt;1,0,NPER($E$5/12,-$J$3,O434)),"")</f>
        <v>0</v>
      </c>
    </row>
    <row r="435" spans="2:18" ht="17.25" customHeight="1" x14ac:dyDescent="0.2">
      <c r="B435" s="23">
        <f>ROWS($B$19:B435)</f>
        <v>417</v>
      </c>
      <c r="C435" s="24" t="str">
        <f t="shared" ca="1" si="48"/>
        <v/>
      </c>
      <c r="D435" s="25">
        <f t="shared" ca="1" si="49"/>
        <v>0</v>
      </c>
      <c r="E435" s="26">
        <f t="shared" ca="1" si="50"/>
        <v>0</v>
      </c>
      <c r="F435" s="41">
        <f t="shared" ca="1" si="51"/>
        <v>0</v>
      </c>
      <c r="G435" s="42"/>
      <c r="H435" s="43"/>
      <c r="I435" s="25"/>
      <c r="J435" s="26">
        <f t="shared" ca="1" si="52"/>
        <v>0</v>
      </c>
      <c r="K435" s="25">
        <f t="shared" ca="1" si="53"/>
        <v>0</v>
      </c>
      <c r="L435" s="41">
        <f t="shared" ca="1" si="54"/>
        <v>0</v>
      </c>
      <c r="M435" s="42"/>
      <c r="N435" s="43"/>
      <c r="O435" s="41">
        <f t="shared" ca="1" si="55"/>
        <v>0</v>
      </c>
      <c r="P435" s="42"/>
      <c r="Q435" s="43"/>
      <c r="R435" s="27">
        <f ca="1">IF(ValuesEntered,IF(R434&lt;1,0,NPER($E$5/12,-$J$3,O435)),"")</f>
        <v>0</v>
      </c>
    </row>
    <row r="436" spans="2:18" ht="17.25" customHeight="1" x14ac:dyDescent="0.2">
      <c r="B436" s="23">
        <f>ROWS($B$19:B436)</f>
        <v>418</v>
      </c>
      <c r="C436" s="24" t="str">
        <f t="shared" ca="1" si="48"/>
        <v/>
      </c>
      <c r="D436" s="25">
        <f t="shared" ca="1" si="49"/>
        <v>0</v>
      </c>
      <c r="E436" s="26">
        <f t="shared" ca="1" si="50"/>
        <v>0</v>
      </c>
      <c r="F436" s="41">
        <f t="shared" ca="1" si="51"/>
        <v>0</v>
      </c>
      <c r="G436" s="42"/>
      <c r="H436" s="43"/>
      <c r="I436" s="25"/>
      <c r="J436" s="26">
        <f t="shared" ca="1" si="52"/>
        <v>0</v>
      </c>
      <c r="K436" s="25">
        <f t="shared" ca="1" si="53"/>
        <v>0</v>
      </c>
      <c r="L436" s="41">
        <f t="shared" ca="1" si="54"/>
        <v>0</v>
      </c>
      <c r="M436" s="42"/>
      <c r="N436" s="43"/>
      <c r="O436" s="41">
        <f t="shared" ca="1" si="55"/>
        <v>0</v>
      </c>
      <c r="P436" s="42"/>
      <c r="Q436" s="43"/>
      <c r="R436" s="27">
        <f ca="1">IF(ValuesEntered,IF(R435&lt;1,0,NPER($E$5/12,-$J$3,O436)),"")</f>
        <v>0</v>
      </c>
    </row>
    <row r="437" spans="2:18" ht="17.25" customHeight="1" x14ac:dyDescent="0.2">
      <c r="B437" s="23">
        <f>ROWS($B$19:B437)</f>
        <v>419</v>
      </c>
      <c r="C437" s="24" t="str">
        <f t="shared" ca="1" si="48"/>
        <v/>
      </c>
      <c r="D437" s="25">
        <f t="shared" ca="1" si="49"/>
        <v>0</v>
      </c>
      <c r="E437" s="26">
        <f t="shared" ca="1" si="50"/>
        <v>0</v>
      </c>
      <c r="F437" s="41">
        <f t="shared" ca="1" si="51"/>
        <v>0</v>
      </c>
      <c r="G437" s="42"/>
      <c r="H437" s="43"/>
      <c r="I437" s="25"/>
      <c r="J437" s="26">
        <f t="shared" ca="1" si="52"/>
        <v>0</v>
      </c>
      <c r="K437" s="25">
        <f t="shared" ca="1" si="53"/>
        <v>0</v>
      </c>
      <c r="L437" s="41">
        <f t="shared" ca="1" si="54"/>
        <v>0</v>
      </c>
      <c r="M437" s="42"/>
      <c r="N437" s="43"/>
      <c r="O437" s="41">
        <f t="shared" ca="1" si="55"/>
        <v>0</v>
      </c>
      <c r="P437" s="42"/>
      <c r="Q437" s="43"/>
      <c r="R437" s="27">
        <f ca="1">IF(ValuesEntered,IF(R436&lt;1,0,NPER($E$5/12,-$J$3,O437)),"")</f>
        <v>0</v>
      </c>
    </row>
    <row r="438" spans="2:18" ht="17.25" customHeight="1" thickBot="1" x14ac:dyDescent="0.25">
      <c r="B438" s="28">
        <f>ROWS($B$19:B438)</f>
        <v>420</v>
      </c>
      <c r="C438" s="29" t="str">
        <f t="shared" ca="1" si="48"/>
        <v/>
      </c>
      <c r="D438" s="30">
        <f t="shared" ca="1" si="49"/>
        <v>0</v>
      </c>
      <c r="E438" s="31">
        <f t="shared" ca="1" si="50"/>
        <v>0</v>
      </c>
      <c r="F438" s="44">
        <f t="shared" ca="1" si="51"/>
        <v>0</v>
      </c>
      <c r="G438" s="45"/>
      <c r="H438" s="46"/>
      <c r="I438" s="30"/>
      <c r="J438" s="31">
        <f t="shared" ca="1" si="52"/>
        <v>0</v>
      </c>
      <c r="K438" s="30">
        <f t="shared" ca="1" si="53"/>
        <v>0</v>
      </c>
      <c r="L438" s="44">
        <f t="shared" ca="1" si="54"/>
        <v>0</v>
      </c>
      <c r="M438" s="45"/>
      <c r="N438" s="46"/>
      <c r="O438" s="44">
        <f t="shared" ca="1" si="55"/>
        <v>0</v>
      </c>
      <c r="P438" s="45"/>
      <c r="Q438" s="46"/>
      <c r="R438" s="27">
        <f ca="1">IF(ValuesEntered,IF(R437&lt;1,0,NPER($E$5/12,-$J$3,O438)),"")</f>
        <v>0</v>
      </c>
    </row>
    <row r="439" spans="2:18" x14ac:dyDescent="0.2">
      <c r="C439" s="1"/>
      <c r="D439" s="1"/>
    </row>
  </sheetData>
  <mergeCells count="1304">
    <mergeCell ref="F30:H30"/>
    <mergeCell ref="F31:H31"/>
    <mergeCell ref="F22:H22"/>
    <mergeCell ref="F23:H23"/>
    <mergeCell ref="F24:H24"/>
    <mergeCell ref="F25:H25"/>
    <mergeCell ref="E9:E10"/>
    <mergeCell ref="F26:H26"/>
    <mergeCell ref="H7:J7"/>
    <mergeCell ref="C11:D12"/>
    <mergeCell ref="E11:E12"/>
    <mergeCell ref="H9:I9"/>
    <mergeCell ref="H10:I10"/>
    <mergeCell ref="J12:K12"/>
    <mergeCell ref="E3:E4"/>
    <mergeCell ref="E5:E6"/>
    <mergeCell ref="F42:H42"/>
    <mergeCell ref="G3:G12"/>
    <mergeCell ref="J9:K9"/>
    <mergeCell ref="J10:K10"/>
    <mergeCell ref="J11:K11"/>
    <mergeCell ref="E15:R15"/>
    <mergeCell ref="N3:O4"/>
    <mergeCell ref="N9:O10"/>
    <mergeCell ref="O33:Q33"/>
    <mergeCell ref="O34:Q34"/>
    <mergeCell ref="O35:Q35"/>
    <mergeCell ref="C7:D8"/>
    <mergeCell ref="C9:D10"/>
    <mergeCell ref="F47:H47"/>
    <mergeCell ref="F48:H48"/>
    <mergeCell ref="F49:H49"/>
    <mergeCell ref="F50:H50"/>
    <mergeCell ref="F51:H51"/>
    <mergeCell ref="B3:B12"/>
    <mergeCell ref="J3:K3"/>
    <mergeCell ref="J4:K4"/>
    <mergeCell ref="J6:K6"/>
    <mergeCell ref="F37:H37"/>
    <mergeCell ref="F38:H38"/>
    <mergeCell ref="F39:H39"/>
    <mergeCell ref="F40:H40"/>
    <mergeCell ref="F41:H41"/>
    <mergeCell ref="F32:H32"/>
    <mergeCell ref="F33:H33"/>
    <mergeCell ref="F34:H34"/>
    <mergeCell ref="F35:H35"/>
    <mergeCell ref="F36:H36"/>
    <mergeCell ref="F27:H27"/>
    <mergeCell ref="F28:H28"/>
    <mergeCell ref="F29:H29"/>
    <mergeCell ref="F43:H43"/>
    <mergeCell ref="F44:H44"/>
    <mergeCell ref="F45:H45"/>
    <mergeCell ref="F46:H46"/>
    <mergeCell ref="F18:H18"/>
    <mergeCell ref="F19:H19"/>
    <mergeCell ref="F20:H20"/>
    <mergeCell ref="F21:H21"/>
    <mergeCell ref="C3:D4"/>
    <mergeCell ref="C5:D6"/>
    <mergeCell ref="F67:H67"/>
    <mergeCell ref="F68:H68"/>
    <mergeCell ref="F69:H69"/>
    <mergeCell ref="F70:H70"/>
    <mergeCell ref="F71:H71"/>
    <mergeCell ref="F62:H62"/>
    <mergeCell ref="F63:H63"/>
    <mergeCell ref="F64:H64"/>
    <mergeCell ref="F65:H65"/>
    <mergeCell ref="F66:H66"/>
    <mergeCell ref="F57:H57"/>
    <mergeCell ref="F58:H58"/>
    <mergeCell ref="F59:H59"/>
    <mergeCell ref="F60:H60"/>
    <mergeCell ref="F61:H61"/>
    <mergeCell ref="F52:H52"/>
    <mergeCell ref="F53:H53"/>
    <mergeCell ref="F54:H54"/>
    <mergeCell ref="F55:H55"/>
    <mergeCell ref="F56:H56"/>
    <mergeCell ref="F87:H87"/>
    <mergeCell ref="F88:H88"/>
    <mergeCell ref="F89:H89"/>
    <mergeCell ref="F90:H90"/>
    <mergeCell ref="F91:H91"/>
    <mergeCell ref="F82:H82"/>
    <mergeCell ref="F83:H83"/>
    <mergeCell ref="F84:H84"/>
    <mergeCell ref="F85:H85"/>
    <mergeCell ref="F86:H86"/>
    <mergeCell ref="F77:H77"/>
    <mergeCell ref="F78:H78"/>
    <mergeCell ref="F79:H79"/>
    <mergeCell ref="F80:H80"/>
    <mergeCell ref="F81:H81"/>
    <mergeCell ref="F72:H72"/>
    <mergeCell ref="F73:H73"/>
    <mergeCell ref="F74:H74"/>
    <mergeCell ref="F75:H75"/>
    <mergeCell ref="F76:H76"/>
    <mergeCell ref="F107:H107"/>
    <mergeCell ref="F108:H108"/>
    <mergeCell ref="F109:H109"/>
    <mergeCell ref="F110:H110"/>
    <mergeCell ref="F111:H111"/>
    <mergeCell ref="F102:H102"/>
    <mergeCell ref="F103:H103"/>
    <mergeCell ref="F104:H104"/>
    <mergeCell ref="F105:H105"/>
    <mergeCell ref="F106:H106"/>
    <mergeCell ref="F97:H97"/>
    <mergeCell ref="F98:H98"/>
    <mergeCell ref="F99:H99"/>
    <mergeCell ref="F100:H100"/>
    <mergeCell ref="F101:H101"/>
    <mergeCell ref="F92:H92"/>
    <mergeCell ref="F93:H93"/>
    <mergeCell ref="F94:H94"/>
    <mergeCell ref="F95:H95"/>
    <mergeCell ref="F96:H96"/>
    <mergeCell ref="F127:H127"/>
    <mergeCell ref="F128:H128"/>
    <mergeCell ref="F129:H129"/>
    <mergeCell ref="F130:H130"/>
    <mergeCell ref="F131:H131"/>
    <mergeCell ref="F122:H122"/>
    <mergeCell ref="F123:H123"/>
    <mergeCell ref="F124:H124"/>
    <mergeCell ref="F125:H125"/>
    <mergeCell ref="F126:H126"/>
    <mergeCell ref="F117:H117"/>
    <mergeCell ref="F118:H118"/>
    <mergeCell ref="F119:H119"/>
    <mergeCell ref="F120:H120"/>
    <mergeCell ref="F121:H121"/>
    <mergeCell ref="F112:H112"/>
    <mergeCell ref="F113:H113"/>
    <mergeCell ref="F114:H114"/>
    <mergeCell ref="F115:H115"/>
    <mergeCell ref="F116:H116"/>
    <mergeCell ref="F147:H147"/>
    <mergeCell ref="F148:H148"/>
    <mergeCell ref="F149:H149"/>
    <mergeCell ref="F150:H150"/>
    <mergeCell ref="F151:H151"/>
    <mergeCell ref="F142:H142"/>
    <mergeCell ref="F143:H143"/>
    <mergeCell ref="F144:H144"/>
    <mergeCell ref="F145:H145"/>
    <mergeCell ref="F146:H146"/>
    <mergeCell ref="F137:H137"/>
    <mergeCell ref="F138:H138"/>
    <mergeCell ref="F139:H139"/>
    <mergeCell ref="F140:H140"/>
    <mergeCell ref="F141:H141"/>
    <mergeCell ref="F132:H132"/>
    <mergeCell ref="F133:H133"/>
    <mergeCell ref="F134:H134"/>
    <mergeCell ref="F135:H135"/>
    <mergeCell ref="F136:H136"/>
    <mergeCell ref="F167:H167"/>
    <mergeCell ref="F168:H168"/>
    <mergeCell ref="F169:H169"/>
    <mergeCell ref="F170:H170"/>
    <mergeCell ref="F171:H171"/>
    <mergeCell ref="F162:H162"/>
    <mergeCell ref="F163:H163"/>
    <mergeCell ref="F164:H164"/>
    <mergeCell ref="F165:H165"/>
    <mergeCell ref="F166:H166"/>
    <mergeCell ref="F157:H157"/>
    <mergeCell ref="F158:H158"/>
    <mergeCell ref="F159:H159"/>
    <mergeCell ref="F160:H160"/>
    <mergeCell ref="F161:H161"/>
    <mergeCell ref="F152:H152"/>
    <mergeCell ref="F153:H153"/>
    <mergeCell ref="F154:H154"/>
    <mergeCell ref="F155:H155"/>
    <mergeCell ref="F156:H156"/>
    <mergeCell ref="F187:H187"/>
    <mergeCell ref="F188:H188"/>
    <mergeCell ref="F189:H189"/>
    <mergeCell ref="F190:H190"/>
    <mergeCell ref="F191:H191"/>
    <mergeCell ref="F182:H182"/>
    <mergeCell ref="F183:H183"/>
    <mergeCell ref="F184:H184"/>
    <mergeCell ref="F185:H185"/>
    <mergeCell ref="F186:H186"/>
    <mergeCell ref="F177:H177"/>
    <mergeCell ref="F178:H178"/>
    <mergeCell ref="F179:H179"/>
    <mergeCell ref="F180:H180"/>
    <mergeCell ref="F181:H181"/>
    <mergeCell ref="F172:H172"/>
    <mergeCell ref="F173:H173"/>
    <mergeCell ref="F174:H174"/>
    <mergeCell ref="F175:H175"/>
    <mergeCell ref="F176:H176"/>
    <mergeCell ref="F207:H207"/>
    <mergeCell ref="F208:H208"/>
    <mergeCell ref="F209:H209"/>
    <mergeCell ref="F210:H210"/>
    <mergeCell ref="F211:H211"/>
    <mergeCell ref="F202:H202"/>
    <mergeCell ref="F203:H203"/>
    <mergeCell ref="F204:H204"/>
    <mergeCell ref="F205:H205"/>
    <mergeCell ref="F206:H206"/>
    <mergeCell ref="F197:H197"/>
    <mergeCell ref="F198:H198"/>
    <mergeCell ref="F199:H199"/>
    <mergeCell ref="F200:H200"/>
    <mergeCell ref="F201:H201"/>
    <mergeCell ref="F192:H192"/>
    <mergeCell ref="F193:H193"/>
    <mergeCell ref="F194:H194"/>
    <mergeCell ref="F195:H195"/>
    <mergeCell ref="F196:H196"/>
    <mergeCell ref="F227:H227"/>
    <mergeCell ref="F228:H228"/>
    <mergeCell ref="F229:H229"/>
    <mergeCell ref="F230:H230"/>
    <mergeCell ref="F231:H231"/>
    <mergeCell ref="F222:H222"/>
    <mergeCell ref="F223:H223"/>
    <mergeCell ref="F224:H224"/>
    <mergeCell ref="F225:H225"/>
    <mergeCell ref="F226:H226"/>
    <mergeCell ref="F217:H217"/>
    <mergeCell ref="F218:H218"/>
    <mergeCell ref="F219:H219"/>
    <mergeCell ref="F220:H220"/>
    <mergeCell ref="F221:H221"/>
    <mergeCell ref="F212:H212"/>
    <mergeCell ref="F213:H213"/>
    <mergeCell ref="F214:H214"/>
    <mergeCell ref="F215:H215"/>
    <mergeCell ref="F216:H216"/>
    <mergeCell ref="F247:H247"/>
    <mergeCell ref="F248:H248"/>
    <mergeCell ref="F249:H249"/>
    <mergeCell ref="F250:H250"/>
    <mergeCell ref="F251:H251"/>
    <mergeCell ref="F242:H242"/>
    <mergeCell ref="F243:H243"/>
    <mergeCell ref="F244:H244"/>
    <mergeCell ref="F245:H245"/>
    <mergeCell ref="F246:H246"/>
    <mergeCell ref="F237:H237"/>
    <mergeCell ref="F238:H238"/>
    <mergeCell ref="F239:H239"/>
    <mergeCell ref="F240:H240"/>
    <mergeCell ref="F241:H241"/>
    <mergeCell ref="F232:H232"/>
    <mergeCell ref="F233:H233"/>
    <mergeCell ref="F234:H234"/>
    <mergeCell ref="F235:H235"/>
    <mergeCell ref="F236:H236"/>
    <mergeCell ref="F267:H267"/>
    <mergeCell ref="F268:H268"/>
    <mergeCell ref="F269:H269"/>
    <mergeCell ref="F270:H270"/>
    <mergeCell ref="F271:H271"/>
    <mergeCell ref="F262:H262"/>
    <mergeCell ref="F263:H263"/>
    <mergeCell ref="F264:H264"/>
    <mergeCell ref="F265:H265"/>
    <mergeCell ref="F266:H266"/>
    <mergeCell ref="F257:H257"/>
    <mergeCell ref="F258:H258"/>
    <mergeCell ref="F259:H259"/>
    <mergeCell ref="F260:H260"/>
    <mergeCell ref="F261:H261"/>
    <mergeCell ref="F252:H252"/>
    <mergeCell ref="F253:H253"/>
    <mergeCell ref="F254:H254"/>
    <mergeCell ref="F255:H255"/>
    <mergeCell ref="F256:H256"/>
    <mergeCell ref="F287:H287"/>
    <mergeCell ref="F288:H288"/>
    <mergeCell ref="F289:H289"/>
    <mergeCell ref="F290:H290"/>
    <mergeCell ref="F291:H291"/>
    <mergeCell ref="F282:H282"/>
    <mergeCell ref="F283:H283"/>
    <mergeCell ref="F284:H284"/>
    <mergeCell ref="F285:H285"/>
    <mergeCell ref="F286:H286"/>
    <mergeCell ref="F277:H277"/>
    <mergeCell ref="F278:H278"/>
    <mergeCell ref="F279:H279"/>
    <mergeCell ref="F280:H280"/>
    <mergeCell ref="F281:H281"/>
    <mergeCell ref="F272:H272"/>
    <mergeCell ref="F273:H273"/>
    <mergeCell ref="F274:H274"/>
    <mergeCell ref="F275:H275"/>
    <mergeCell ref="F276:H276"/>
    <mergeCell ref="F307:H307"/>
    <mergeCell ref="F308:H308"/>
    <mergeCell ref="F309:H309"/>
    <mergeCell ref="F310:H310"/>
    <mergeCell ref="F311:H311"/>
    <mergeCell ref="F302:H302"/>
    <mergeCell ref="F303:H303"/>
    <mergeCell ref="F304:H304"/>
    <mergeCell ref="F305:H305"/>
    <mergeCell ref="F306:H306"/>
    <mergeCell ref="F297:H297"/>
    <mergeCell ref="F298:H298"/>
    <mergeCell ref="F299:H299"/>
    <mergeCell ref="F300:H300"/>
    <mergeCell ref="F301:H301"/>
    <mergeCell ref="F292:H292"/>
    <mergeCell ref="F293:H293"/>
    <mergeCell ref="F294:H294"/>
    <mergeCell ref="F295:H295"/>
    <mergeCell ref="F296:H296"/>
    <mergeCell ref="F327:H327"/>
    <mergeCell ref="F328:H328"/>
    <mergeCell ref="F329:H329"/>
    <mergeCell ref="F330:H330"/>
    <mergeCell ref="F331:H331"/>
    <mergeCell ref="F322:H322"/>
    <mergeCell ref="F323:H323"/>
    <mergeCell ref="F324:H324"/>
    <mergeCell ref="F325:H325"/>
    <mergeCell ref="F326:H326"/>
    <mergeCell ref="F317:H317"/>
    <mergeCell ref="F318:H318"/>
    <mergeCell ref="F319:H319"/>
    <mergeCell ref="F320:H320"/>
    <mergeCell ref="F321:H321"/>
    <mergeCell ref="F312:H312"/>
    <mergeCell ref="F313:H313"/>
    <mergeCell ref="F314:H314"/>
    <mergeCell ref="F315:H315"/>
    <mergeCell ref="F316:H316"/>
    <mergeCell ref="F347:H347"/>
    <mergeCell ref="F348:H348"/>
    <mergeCell ref="F349:H349"/>
    <mergeCell ref="F350:H350"/>
    <mergeCell ref="F351:H351"/>
    <mergeCell ref="F342:H342"/>
    <mergeCell ref="F343:H343"/>
    <mergeCell ref="F344:H344"/>
    <mergeCell ref="F345:H345"/>
    <mergeCell ref="F346:H346"/>
    <mergeCell ref="F337:H337"/>
    <mergeCell ref="F338:H338"/>
    <mergeCell ref="F339:H339"/>
    <mergeCell ref="F340:H340"/>
    <mergeCell ref="F341:H341"/>
    <mergeCell ref="F332:H332"/>
    <mergeCell ref="F333:H333"/>
    <mergeCell ref="F334:H334"/>
    <mergeCell ref="F335:H335"/>
    <mergeCell ref="F336:H336"/>
    <mergeCell ref="F367:H367"/>
    <mergeCell ref="F368:H368"/>
    <mergeCell ref="F369:H369"/>
    <mergeCell ref="F370:H370"/>
    <mergeCell ref="F371:H371"/>
    <mergeCell ref="F362:H362"/>
    <mergeCell ref="F363:H363"/>
    <mergeCell ref="F364:H364"/>
    <mergeCell ref="F365:H365"/>
    <mergeCell ref="F366:H366"/>
    <mergeCell ref="F357:H357"/>
    <mergeCell ref="F358:H358"/>
    <mergeCell ref="F359:H359"/>
    <mergeCell ref="F360:H360"/>
    <mergeCell ref="F361:H361"/>
    <mergeCell ref="F352:H352"/>
    <mergeCell ref="F353:H353"/>
    <mergeCell ref="F354:H354"/>
    <mergeCell ref="F355:H355"/>
    <mergeCell ref="F356:H356"/>
    <mergeCell ref="F387:H387"/>
    <mergeCell ref="F388:H388"/>
    <mergeCell ref="F389:H389"/>
    <mergeCell ref="F390:H390"/>
    <mergeCell ref="F391:H391"/>
    <mergeCell ref="F382:H382"/>
    <mergeCell ref="F383:H383"/>
    <mergeCell ref="F384:H384"/>
    <mergeCell ref="F385:H385"/>
    <mergeCell ref="F386:H386"/>
    <mergeCell ref="F377:H377"/>
    <mergeCell ref="F378:H378"/>
    <mergeCell ref="F379:H379"/>
    <mergeCell ref="F380:H380"/>
    <mergeCell ref="F381:H381"/>
    <mergeCell ref="F372:H372"/>
    <mergeCell ref="F373:H373"/>
    <mergeCell ref="F374:H374"/>
    <mergeCell ref="F375:H375"/>
    <mergeCell ref="F376:H376"/>
    <mergeCell ref="F408:H408"/>
    <mergeCell ref="F409:H409"/>
    <mergeCell ref="F410:H410"/>
    <mergeCell ref="F411:H411"/>
    <mergeCell ref="F402:H402"/>
    <mergeCell ref="F403:H403"/>
    <mergeCell ref="F404:H404"/>
    <mergeCell ref="F405:H405"/>
    <mergeCell ref="F406:H406"/>
    <mergeCell ref="F397:H397"/>
    <mergeCell ref="F398:H398"/>
    <mergeCell ref="F399:H399"/>
    <mergeCell ref="F400:H400"/>
    <mergeCell ref="F401:H401"/>
    <mergeCell ref="F392:H392"/>
    <mergeCell ref="F393:H393"/>
    <mergeCell ref="F394:H394"/>
    <mergeCell ref="F395:H395"/>
    <mergeCell ref="F396:H396"/>
    <mergeCell ref="F437:H437"/>
    <mergeCell ref="F438:H438"/>
    <mergeCell ref="H3:I3"/>
    <mergeCell ref="H4:I4"/>
    <mergeCell ref="H6:I6"/>
    <mergeCell ref="H8:I8"/>
    <mergeCell ref="F432:H432"/>
    <mergeCell ref="F433:H433"/>
    <mergeCell ref="F434:H434"/>
    <mergeCell ref="F435:H435"/>
    <mergeCell ref="F436:H436"/>
    <mergeCell ref="F427:H427"/>
    <mergeCell ref="F428:H428"/>
    <mergeCell ref="F429:H429"/>
    <mergeCell ref="F430:H430"/>
    <mergeCell ref="F431:H431"/>
    <mergeCell ref="F422:H422"/>
    <mergeCell ref="F423:H423"/>
    <mergeCell ref="F424:H424"/>
    <mergeCell ref="F425:H425"/>
    <mergeCell ref="F426:H426"/>
    <mergeCell ref="F417:H417"/>
    <mergeCell ref="F418:H418"/>
    <mergeCell ref="F419:H419"/>
    <mergeCell ref="F420:H420"/>
    <mergeCell ref="F421:H421"/>
    <mergeCell ref="F412:H412"/>
    <mergeCell ref="F413:H413"/>
    <mergeCell ref="F414:H414"/>
    <mergeCell ref="F415:H415"/>
    <mergeCell ref="F416:H416"/>
    <mergeCell ref="F407:H407"/>
    <mergeCell ref="L63:N63"/>
    <mergeCell ref="L64:N64"/>
    <mergeCell ref="L65:N65"/>
    <mergeCell ref="L66:N66"/>
    <mergeCell ref="L67:N67"/>
    <mergeCell ref="L58:N58"/>
    <mergeCell ref="L59:N59"/>
    <mergeCell ref="L60:N60"/>
    <mergeCell ref="L61:N61"/>
    <mergeCell ref="L62:N62"/>
    <mergeCell ref="L52:N52"/>
    <mergeCell ref="L43:N43"/>
    <mergeCell ref="L44:N44"/>
    <mergeCell ref="L45:N45"/>
    <mergeCell ref="L46:N46"/>
    <mergeCell ref="L47:N47"/>
    <mergeCell ref="L19:N19"/>
    <mergeCell ref="L20:N20"/>
    <mergeCell ref="L21:N21"/>
    <mergeCell ref="L22:N22"/>
    <mergeCell ref="L93:N93"/>
    <mergeCell ref="L94:N94"/>
    <mergeCell ref="L95:N95"/>
    <mergeCell ref="L96:N96"/>
    <mergeCell ref="L97:N97"/>
    <mergeCell ref="L88:N88"/>
    <mergeCell ref="L89:N89"/>
    <mergeCell ref="L90:N90"/>
    <mergeCell ref="L91:N91"/>
    <mergeCell ref="L92:N92"/>
    <mergeCell ref="L83:N83"/>
    <mergeCell ref="L84:N84"/>
    <mergeCell ref="L85:N85"/>
    <mergeCell ref="L86:N86"/>
    <mergeCell ref="L87:N87"/>
    <mergeCell ref="L78:N78"/>
    <mergeCell ref="L79:N79"/>
    <mergeCell ref="L80:N80"/>
    <mergeCell ref="L81:N81"/>
    <mergeCell ref="L82:N82"/>
    <mergeCell ref="L113:N113"/>
    <mergeCell ref="L114:N114"/>
    <mergeCell ref="L115:N115"/>
    <mergeCell ref="L116:N116"/>
    <mergeCell ref="L117:N117"/>
    <mergeCell ref="L108:N108"/>
    <mergeCell ref="L109:N109"/>
    <mergeCell ref="L110:N110"/>
    <mergeCell ref="L111:N111"/>
    <mergeCell ref="L112:N112"/>
    <mergeCell ref="L103:N103"/>
    <mergeCell ref="L104:N104"/>
    <mergeCell ref="L105:N105"/>
    <mergeCell ref="L106:N106"/>
    <mergeCell ref="L107:N107"/>
    <mergeCell ref="L98:N98"/>
    <mergeCell ref="L99:N99"/>
    <mergeCell ref="L100:N100"/>
    <mergeCell ref="L101:N101"/>
    <mergeCell ref="L102:N102"/>
    <mergeCell ref="L133:N133"/>
    <mergeCell ref="L134:N134"/>
    <mergeCell ref="L135:N135"/>
    <mergeCell ref="L136:N136"/>
    <mergeCell ref="L137:N137"/>
    <mergeCell ref="L128:N128"/>
    <mergeCell ref="L129:N129"/>
    <mergeCell ref="L130:N130"/>
    <mergeCell ref="L131:N131"/>
    <mergeCell ref="L132:N132"/>
    <mergeCell ref="L123:N123"/>
    <mergeCell ref="L124:N124"/>
    <mergeCell ref="L125:N125"/>
    <mergeCell ref="L126:N126"/>
    <mergeCell ref="L127:N127"/>
    <mergeCell ref="L118:N118"/>
    <mergeCell ref="L119:N119"/>
    <mergeCell ref="L120:N120"/>
    <mergeCell ref="L121:N121"/>
    <mergeCell ref="L122:N122"/>
    <mergeCell ref="L153:N153"/>
    <mergeCell ref="L154:N154"/>
    <mergeCell ref="L155:N155"/>
    <mergeCell ref="L156:N156"/>
    <mergeCell ref="L157:N157"/>
    <mergeCell ref="L148:N148"/>
    <mergeCell ref="L149:N149"/>
    <mergeCell ref="L150:N150"/>
    <mergeCell ref="L151:N151"/>
    <mergeCell ref="L152:N152"/>
    <mergeCell ref="L143:N143"/>
    <mergeCell ref="L144:N144"/>
    <mergeCell ref="L145:N145"/>
    <mergeCell ref="L146:N146"/>
    <mergeCell ref="L147:N147"/>
    <mergeCell ref="L138:N138"/>
    <mergeCell ref="L139:N139"/>
    <mergeCell ref="L140:N140"/>
    <mergeCell ref="L141:N141"/>
    <mergeCell ref="L142:N142"/>
    <mergeCell ref="L173:N173"/>
    <mergeCell ref="L174:N174"/>
    <mergeCell ref="L175:N175"/>
    <mergeCell ref="L176:N176"/>
    <mergeCell ref="L177:N177"/>
    <mergeCell ref="L168:N168"/>
    <mergeCell ref="L169:N169"/>
    <mergeCell ref="L170:N170"/>
    <mergeCell ref="L171:N171"/>
    <mergeCell ref="L172:N172"/>
    <mergeCell ref="L163:N163"/>
    <mergeCell ref="L164:N164"/>
    <mergeCell ref="L165:N165"/>
    <mergeCell ref="L166:N166"/>
    <mergeCell ref="L167:N167"/>
    <mergeCell ref="L158:N158"/>
    <mergeCell ref="L159:N159"/>
    <mergeCell ref="L160:N160"/>
    <mergeCell ref="L161:N161"/>
    <mergeCell ref="L162:N162"/>
    <mergeCell ref="L193:N193"/>
    <mergeCell ref="L194:N194"/>
    <mergeCell ref="L195:N195"/>
    <mergeCell ref="L196:N196"/>
    <mergeCell ref="L197:N197"/>
    <mergeCell ref="L188:N188"/>
    <mergeCell ref="L189:N189"/>
    <mergeCell ref="L190:N190"/>
    <mergeCell ref="L191:N191"/>
    <mergeCell ref="L192:N192"/>
    <mergeCell ref="L183:N183"/>
    <mergeCell ref="L184:N184"/>
    <mergeCell ref="L185:N185"/>
    <mergeCell ref="L186:N186"/>
    <mergeCell ref="L187:N187"/>
    <mergeCell ref="L178:N178"/>
    <mergeCell ref="L179:N179"/>
    <mergeCell ref="L180:N180"/>
    <mergeCell ref="L181:N181"/>
    <mergeCell ref="L182:N182"/>
    <mergeCell ref="L213:N213"/>
    <mergeCell ref="L214:N214"/>
    <mergeCell ref="L215:N215"/>
    <mergeCell ref="L216:N216"/>
    <mergeCell ref="L217:N217"/>
    <mergeCell ref="L208:N208"/>
    <mergeCell ref="L209:N209"/>
    <mergeCell ref="L210:N210"/>
    <mergeCell ref="L211:N211"/>
    <mergeCell ref="L212:N212"/>
    <mergeCell ref="L203:N203"/>
    <mergeCell ref="L204:N204"/>
    <mergeCell ref="L205:N205"/>
    <mergeCell ref="L206:N206"/>
    <mergeCell ref="L207:N207"/>
    <mergeCell ref="L198:N198"/>
    <mergeCell ref="L199:N199"/>
    <mergeCell ref="L200:N200"/>
    <mergeCell ref="L201:N201"/>
    <mergeCell ref="L202:N202"/>
    <mergeCell ref="L233:N233"/>
    <mergeCell ref="L234:N234"/>
    <mergeCell ref="L235:N235"/>
    <mergeCell ref="L236:N236"/>
    <mergeCell ref="L237:N237"/>
    <mergeCell ref="L228:N228"/>
    <mergeCell ref="L229:N229"/>
    <mergeCell ref="L230:N230"/>
    <mergeCell ref="L231:N231"/>
    <mergeCell ref="L232:N232"/>
    <mergeCell ref="L223:N223"/>
    <mergeCell ref="L224:N224"/>
    <mergeCell ref="L225:N225"/>
    <mergeCell ref="L226:N226"/>
    <mergeCell ref="L227:N227"/>
    <mergeCell ref="L218:N218"/>
    <mergeCell ref="L219:N219"/>
    <mergeCell ref="L220:N220"/>
    <mergeCell ref="L221:N221"/>
    <mergeCell ref="L222:N222"/>
    <mergeCell ref="L253:N253"/>
    <mergeCell ref="L254:N254"/>
    <mergeCell ref="L255:N255"/>
    <mergeCell ref="L256:N256"/>
    <mergeCell ref="L257:N257"/>
    <mergeCell ref="L248:N248"/>
    <mergeCell ref="L249:N249"/>
    <mergeCell ref="L250:N250"/>
    <mergeCell ref="L251:N251"/>
    <mergeCell ref="L252:N252"/>
    <mergeCell ref="L243:N243"/>
    <mergeCell ref="L244:N244"/>
    <mergeCell ref="L245:N245"/>
    <mergeCell ref="L246:N246"/>
    <mergeCell ref="L247:N247"/>
    <mergeCell ref="L238:N238"/>
    <mergeCell ref="L239:N239"/>
    <mergeCell ref="L240:N240"/>
    <mergeCell ref="L241:N241"/>
    <mergeCell ref="L242:N242"/>
    <mergeCell ref="L273:N273"/>
    <mergeCell ref="L274:N274"/>
    <mergeCell ref="L275:N275"/>
    <mergeCell ref="L276:N276"/>
    <mergeCell ref="L277:N277"/>
    <mergeCell ref="L268:N268"/>
    <mergeCell ref="L269:N269"/>
    <mergeCell ref="L270:N270"/>
    <mergeCell ref="L271:N271"/>
    <mergeCell ref="L272:N272"/>
    <mergeCell ref="L263:N263"/>
    <mergeCell ref="L264:N264"/>
    <mergeCell ref="L265:N265"/>
    <mergeCell ref="L266:N266"/>
    <mergeCell ref="L267:N267"/>
    <mergeCell ref="L258:N258"/>
    <mergeCell ref="L259:N259"/>
    <mergeCell ref="L260:N260"/>
    <mergeCell ref="L261:N261"/>
    <mergeCell ref="L262:N262"/>
    <mergeCell ref="L293:N293"/>
    <mergeCell ref="L294:N294"/>
    <mergeCell ref="L295:N295"/>
    <mergeCell ref="L296:N296"/>
    <mergeCell ref="L297:N297"/>
    <mergeCell ref="L288:N288"/>
    <mergeCell ref="L289:N289"/>
    <mergeCell ref="L290:N290"/>
    <mergeCell ref="L291:N291"/>
    <mergeCell ref="L292:N292"/>
    <mergeCell ref="L283:N283"/>
    <mergeCell ref="L284:N284"/>
    <mergeCell ref="L285:N285"/>
    <mergeCell ref="L286:N286"/>
    <mergeCell ref="L287:N287"/>
    <mergeCell ref="L278:N278"/>
    <mergeCell ref="L279:N279"/>
    <mergeCell ref="L280:N280"/>
    <mergeCell ref="L281:N281"/>
    <mergeCell ref="L282:N282"/>
    <mergeCell ref="L313:N313"/>
    <mergeCell ref="L314:N314"/>
    <mergeCell ref="L315:N315"/>
    <mergeCell ref="L316:N316"/>
    <mergeCell ref="L317:N317"/>
    <mergeCell ref="L308:N308"/>
    <mergeCell ref="L309:N309"/>
    <mergeCell ref="L310:N310"/>
    <mergeCell ref="L311:N311"/>
    <mergeCell ref="L312:N312"/>
    <mergeCell ref="L303:N303"/>
    <mergeCell ref="L304:N304"/>
    <mergeCell ref="L305:N305"/>
    <mergeCell ref="L306:N306"/>
    <mergeCell ref="L307:N307"/>
    <mergeCell ref="L298:N298"/>
    <mergeCell ref="L299:N299"/>
    <mergeCell ref="L300:N300"/>
    <mergeCell ref="L301:N301"/>
    <mergeCell ref="L302:N302"/>
    <mergeCell ref="L333:N333"/>
    <mergeCell ref="L334:N334"/>
    <mergeCell ref="L335:N335"/>
    <mergeCell ref="L336:N336"/>
    <mergeCell ref="L337:N337"/>
    <mergeCell ref="L328:N328"/>
    <mergeCell ref="L329:N329"/>
    <mergeCell ref="L330:N330"/>
    <mergeCell ref="L331:N331"/>
    <mergeCell ref="L332:N332"/>
    <mergeCell ref="L323:N323"/>
    <mergeCell ref="L324:N324"/>
    <mergeCell ref="L325:N325"/>
    <mergeCell ref="L326:N326"/>
    <mergeCell ref="L327:N327"/>
    <mergeCell ref="L318:N318"/>
    <mergeCell ref="L319:N319"/>
    <mergeCell ref="L320:N320"/>
    <mergeCell ref="L321:N321"/>
    <mergeCell ref="L322:N322"/>
    <mergeCell ref="L353:N353"/>
    <mergeCell ref="L354:N354"/>
    <mergeCell ref="L355:N355"/>
    <mergeCell ref="L356:N356"/>
    <mergeCell ref="L357:N357"/>
    <mergeCell ref="L348:N348"/>
    <mergeCell ref="L349:N349"/>
    <mergeCell ref="L350:N350"/>
    <mergeCell ref="L351:N351"/>
    <mergeCell ref="L352:N352"/>
    <mergeCell ref="L343:N343"/>
    <mergeCell ref="L344:N344"/>
    <mergeCell ref="L345:N345"/>
    <mergeCell ref="L346:N346"/>
    <mergeCell ref="L347:N347"/>
    <mergeCell ref="L338:N338"/>
    <mergeCell ref="L339:N339"/>
    <mergeCell ref="L340:N340"/>
    <mergeCell ref="L341:N341"/>
    <mergeCell ref="L342:N342"/>
    <mergeCell ref="L373:N373"/>
    <mergeCell ref="L374:N374"/>
    <mergeCell ref="L375:N375"/>
    <mergeCell ref="L376:N376"/>
    <mergeCell ref="L377:N377"/>
    <mergeCell ref="L368:N368"/>
    <mergeCell ref="L369:N369"/>
    <mergeCell ref="L370:N370"/>
    <mergeCell ref="L371:N371"/>
    <mergeCell ref="L372:N372"/>
    <mergeCell ref="L363:N363"/>
    <mergeCell ref="L364:N364"/>
    <mergeCell ref="L365:N365"/>
    <mergeCell ref="L366:N366"/>
    <mergeCell ref="L367:N367"/>
    <mergeCell ref="L358:N358"/>
    <mergeCell ref="L359:N359"/>
    <mergeCell ref="L360:N360"/>
    <mergeCell ref="L361:N361"/>
    <mergeCell ref="L362:N362"/>
    <mergeCell ref="L393:N393"/>
    <mergeCell ref="L394:N394"/>
    <mergeCell ref="L395:N395"/>
    <mergeCell ref="L396:N396"/>
    <mergeCell ref="L397:N397"/>
    <mergeCell ref="L388:N388"/>
    <mergeCell ref="L389:N389"/>
    <mergeCell ref="L390:N390"/>
    <mergeCell ref="L391:N391"/>
    <mergeCell ref="L392:N392"/>
    <mergeCell ref="L383:N383"/>
    <mergeCell ref="L384:N384"/>
    <mergeCell ref="L385:N385"/>
    <mergeCell ref="L386:N386"/>
    <mergeCell ref="L387:N387"/>
    <mergeCell ref="L378:N378"/>
    <mergeCell ref="L379:N379"/>
    <mergeCell ref="L380:N380"/>
    <mergeCell ref="L381:N381"/>
    <mergeCell ref="L382:N382"/>
    <mergeCell ref="L414:N414"/>
    <mergeCell ref="L415:N415"/>
    <mergeCell ref="L416:N416"/>
    <mergeCell ref="L417:N417"/>
    <mergeCell ref="L408:N408"/>
    <mergeCell ref="L409:N409"/>
    <mergeCell ref="L410:N410"/>
    <mergeCell ref="L411:N411"/>
    <mergeCell ref="L412:N412"/>
    <mergeCell ref="L403:N403"/>
    <mergeCell ref="L404:N404"/>
    <mergeCell ref="L405:N405"/>
    <mergeCell ref="L406:N406"/>
    <mergeCell ref="L407:N407"/>
    <mergeCell ref="L398:N398"/>
    <mergeCell ref="L399:N399"/>
    <mergeCell ref="L400:N400"/>
    <mergeCell ref="L401:N401"/>
    <mergeCell ref="L402:N402"/>
    <mergeCell ref="L438:N438"/>
    <mergeCell ref="E7:E8"/>
    <mergeCell ref="J5:K5"/>
    <mergeCell ref="H5:I5"/>
    <mergeCell ref="L433:N433"/>
    <mergeCell ref="L434:N434"/>
    <mergeCell ref="L435:N435"/>
    <mergeCell ref="L436:N436"/>
    <mergeCell ref="L437:N437"/>
    <mergeCell ref="L428:N428"/>
    <mergeCell ref="L429:N429"/>
    <mergeCell ref="L430:N430"/>
    <mergeCell ref="L431:N431"/>
    <mergeCell ref="L432:N432"/>
    <mergeCell ref="L423:N423"/>
    <mergeCell ref="L424:N424"/>
    <mergeCell ref="L425:N425"/>
    <mergeCell ref="L426:N426"/>
    <mergeCell ref="L427:N427"/>
    <mergeCell ref="L418:N418"/>
    <mergeCell ref="L73:N73"/>
    <mergeCell ref="L74:N74"/>
    <mergeCell ref="L75:N75"/>
    <mergeCell ref="L76:N76"/>
    <mergeCell ref="L77:N77"/>
    <mergeCell ref="L68:N68"/>
    <mergeCell ref="L69:N69"/>
    <mergeCell ref="L70:N70"/>
    <mergeCell ref="L71:N71"/>
    <mergeCell ref="L72:N72"/>
    <mergeCell ref="L422:N422"/>
    <mergeCell ref="L413:N413"/>
    <mergeCell ref="O47:Q47"/>
    <mergeCell ref="O48:Q48"/>
    <mergeCell ref="O49:Q49"/>
    <mergeCell ref="O50:Q50"/>
    <mergeCell ref="O40:Q40"/>
    <mergeCell ref="O41:Q41"/>
    <mergeCell ref="L419:N419"/>
    <mergeCell ref="L420:N420"/>
    <mergeCell ref="L421:N421"/>
    <mergeCell ref="J8:K8"/>
    <mergeCell ref="L38:N38"/>
    <mergeCell ref="L39:N39"/>
    <mergeCell ref="L40:N40"/>
    <mergeCell ref="L41:N41"/>
    <mergeCell ref="L42:N42"/>
    <mergeCell ref="L33:N33"/>
    <mergeCell ref="L34:N34"/>
    <mergeCell ref="L35:N35"/>
    <mergeCell ref="L36:N36"/>
    <mergeCell ref="L37:N37"/>
    <mergeCell ref="L28:N28"/>
    <mergeCell ref="L29:N29"/>
    <mergeCell ref="L30:N30"/>
    <mergeCell ref="L31:N31"/>
    <mergeCell ref="L32:N32"/>
    <mergeCell ref="L23:N23"/>
    <mergeCell ref="L24:N24"/>
    <mergeCell ref="L25:N25"/>
    <mergeCell ref="L26:N26"/>
    <mergeCell ref="L27:N27"/>
    <mergeCell ref="L18:N18"/>
    <mergeCell ref="M3:M12"/>
    <mergeCell ref="O57:Q57"/>
    <mergeCell ref="O58:Q58"/>
    <mergeCell ref="O59:Q59"/>
    <mergeCell ref="O60:Q60"/>
    <mergeCell ref="O61:Q61"/>
    <mergeCell ref="O52:Q52"/>
    <mergeCell ref="O53:Q53"/>
    <mergeCell ref="O54:Q54"/>
    <mergeCell ref="O55:Q55"/>
    <mergeCell ref="O56:Q56"/>
    <mergeCell ref="O51:Q51"/>
    <mergeCell ref="O42:Q42"/>
    <mergeCell ref="O43:Q43"/>
    <mergeCell ref="O44:Q44"/>
    <mergeCell ref="O45:Q45"/>
    <mergeCell ref="O46:Q46"/>
    <mergeCell ref="N11:O12"/>
    <mergeCell ref="O36:Q36"/>
    <mergeCell ref="O37:Q37"/>
    <mergeCell ref="O38:Q38"/>
    <mergeCell ref="O39:Q39"/>
    <mergeCell ref="P11:R12"/>
    <mergeCell ref="O31:Q31"/>
    <mergeCell ref="L53:N53"/>
    <mergeCell ref="L54:N54"/>
    <mergeCell ref="L55:N55"/>
    <mergeCell ref="L56:N56"/>
    <mergeCell ref="L57:N57"/>
    <mergeCell ref="L48:N48"/>
    <mergeCell ref="L49:N49"/>
    <mergeCell ref="L50:N50"/>
    <mergeCell ref="L51:N51"/>
    <mergeCell ref="O77:Q77"/>
    <mergeCell ref="O78:Q78"/>
    <mergeCell ref="O79:Q79"/>
    <mergeCell ref="O80:Q80"/>
    <mergeCell ref="O81:Q81"/>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O97:Q97"/>
    <mergeCell ref="O98:Q98"/>
    <mergeCell ref="O99:Q99"/>
    <mergeCell ref="O100:Q100"/>
    <mergeCell ref="O101:Q101"/>
    <mergeCell ref="O92:Q92"/>
    <mergeCell ref="O93:Q93"/>
    <mergeCell ref="O94:Q94"/>
    <mergeCell ref="O95:Q95"/>
    <mergeCell ref="O96:Q96"/>
    <mergeCell ref="O87:Q87"/>
    <mergeCell ref="O88:Q88"/>
    <mergeCell ref="O89:Q89"/>
    <mergeCell ref="O90:Q90"/>
    <mergeCell ref="O91:Q91"/>
    <mergeCell ref="O82:Q82"/>
    <mergeCell ref="O83:Q83"/>
    <mergeCell ref="O84:Q84"/>
    <mergeCell ref="O85:Q85"/>
    <mergeCell ref="O86:Q86"/>
    <mergeCell ref="O117:Q117"/>
    <mergeCell ref="O118:Q118"/>
    <mergeCell ref="O119:Q119"/>
    <mergeCell ref="O120:Q120"/>
    <mergeCell ref="O121:Q121"/>
    <mergeCell ref="O112:Q112"/>
    <mergeCell ref="O113:Q113"/>
    <mergeCell ref="O114:Q114"/>
    <mergeCell ref="O115:Q115"/>
    <mergeCell ref="O116:Q116"/>
    <mergeCell ref="O107:Q107"/>
    <mergeCell ref="O108:Q108"/>
    <mergeCell ref="O109:Q109"/>
    <mergeCell ref="O110:Q110"/>
    <mergeCell ref="O111:Q111"/>
    <mergeCell ref="O102:Q102"/>
    <mergeCell ref="O103:Q103"/>
    <mergeCell ref="O104:Q104"/>
    <mergeCell ref="O105:Q105"/>
    <mergeCell ref="O106:Q106"/>
    <mergeCell ref="O137:Q137"/>
    <mergeCell ref="O138:Q138"/>
    <mergeCell ref="O139:Q139"/>
    <mergeCell ref="O140:Q140"/>
    <mergeCell ref="O141:Q141"/>
    <mergeCell ref="O132:Q132"/>
    <mergeCell ref="O133:Q133"/>
    <mergeCell ref="O134:Q134"/>
    <mergeCell ref="O135:Q135"/>
    <mergeCell ref="O136:Q136"/>
    <mergeCell ref="O127:Q127"/>
    <mergeCell ref="O128:Q128"/>
    <mergeCell ref="O129:Q129"/>
    <mergeCell ref="O130:Q130"/>
    <mergeCell ref="O131:Q131"/>
    <mergeCell ref="O122:Q122"/>
    <mergeCell ref="O123:Q123"/>
    <mergeCell ref="O124:Q124"/>
    <mergeCell ref="O125:Q125"/>
    <mergeCell ref="O126:Q126"/>
    <mergeCell ref="O157:Q157"/>
    <mergeCell ref="O158:Q158"/>
    <mergeCell ref="O159:Q159"/>
    <mergeCell ref="O160:Q160"/>
    <mergeCell ref="O161:Q161"/>
    <mergeCell ref="O152:Q152"/>
    <mergeCell ref="O153:Q153"/>
    <mergeCell ref="O154:Q154"/>
    <mergeCell ref="O155:Q155"/>
    <mergeCell ref="O156:Q156"/>
    <mergeCell ref="O147:Q147"/>
    <mergeCell ref="O148:Q148"/>
    <mergeCell ref="O149:Q149"/>
    <mergeCell ref="O150:Q150"/>
    <mergeCell ref="O151:Q151"/>
    <mergeCell ref="O142:Q142"/>
    <mergeCell ref="O143:Q143"/>
    <mergeCell ref="O144:Q144"/>
    <mergeCell ref="O145:Q145"/>
    <mergeCell ref="O146:Q146"/>
    <mergeCell ref="O177:Q177"/>
    <mergeCell ref="O178:Q178"/>
    <mergeCell ref="O179:Q179"/>
    <mergeCell ref="O180:Q180"/>
    <mergeCell ref="O181:Q181"/>
    <mergeCell ref="O172:Q172"/>
    <mergeCell ref="O173:Q173"/>
    <mergeCell ref="O174:Q174"/>
    <mergeCell ref="O175:Q175"/>
    <mergeCell ref="O176:Q176"/>
    <mergeCell ref="O167:Q167"/>
    <mergeCell ref="O168:Q168"/>
    <mergeCell ref="O169:Q169"/>
    <mergeCell ref="O170:Q170"/>
    <mergeCell ref="O171:Q171"/>
    <mergeCell ref="O162:Q162"/>
    <mergeCell ref="O163:Q163"/>
    <mergeCell ref="O164:Q164"/>
    <mergeCell ref="O165:Q165"/>
    <mergeCell ref="O166:Q166"/>
    <mergeCell ref="O197:Q197"/>
    <mergeCell ref="O198:Q198"/>
    <mergeCell ref="O199:Q199"/>
    <mergeCell ref="O200:Q200"/>
    <mergeCell ref="O201:Q201"/>
    <mergeCell ref="O192:Q192"/>
    <mergeCell ref="O193:Q193"/>
    <mergeCell ref="O194:Q194"/>
    <mergeCell ref="O195:Q195"/>
    <mergeCell ref="O196:Q196"/>
    <mergeCell ref="O187:Q187"/>
    <mergeCell ref="O188:Q188"/>
    <mergeCell ref="O189:Q189"/>
    <mergeCell ref="O190:Q190"/>
    <mergeCell ref="O191:Q191"/>
    <mergeCell ref="O182:Q182"/>
    <mergeCell ref="O183:Q183"/>
    <mergeCell ref="O184:Q184"/>
    <mergeCell ref="O185:Q185"/>
    <mergeCell ref="O186:Q186"/>
    <mergeCell ref="O217:Q217"/>
    <mergeCell ref="O218:Q218"/>
    <mergeCell ref="O219:Q219"/>
    <mergeCell ref="O220:Q220"/>
    <mergeCell ref="O221:Q221"/>
    <mergeCell ref="O212:Q212"/>
    <mergeCell ref="O213:Q213"/>
    <mergeCell ref="O214:Q214"/>
    <mergeCell ref="O215:Q215"/>
    <mergeCell ref="O216:Q216"/>
    <mergeCell ref="O207:Q207"/>
    <mergeCell ref="O208:Q208"/>
    <mergeCell ref="O209:Q209"/>
    <mergeCell ref="O210:Q210"/>
    <mergeCell ref="O211:Q211"/>
    <mergeCell ref="O202:Q202"/>
    <mergeCell ref="O203:Q203"/>
    <mergeCell ref="O204:Q204"/>
    <mergeCell ref="O205:Q205"/>
    <mergeCell ref="O206:Q206"/>
    <mergeCell ref="O237:Q237"/>
    <mergeCell ref="O238:Q238"/>
    <mergeCell ref="O239:Q239"/>
    <mergeCell ref="O240:Q240"/>
    <mergeCell ref="O241:Q241"/>
    <mergeCell ref="O232:Q232"/>
    <mergeCell ref="O233:Q233"/>
    <mergeCell ref="O234:Q234"/>
    <mergeCell ref="O235:Q235"/>
    <mergeCell ref="O236:Q236"/>
    <mergeCell ref="O227:Q227"/>
    <mergeCell ref="O228:Q228"/>
    <mergeCell ref="O229:Q229"/>
    <mergeCell ref="O230:Q230"/>
    <mergeCell ref="O231:Q231"/>
    <mergeCell ref="O222:Q222"/>
    <mergeCell ref="O223:Q223"/>
    <mergeCell ref="O224:Q224"/>
    <mergeCell ref="O225:Q225"/>
    <mergeCell ref="O226:Q226"/>
    <mergeCell ref="O257:Q257"/>
    <mergeCell ref="O258:Q258"/>
    <mergeCell ref="O259:Q259"/>
    <mergeCell ref="O260:Q260"/>
    <mergeCell ref="O261:Q261"/>
    <mergeCell ref="O252:Q252"/>
    <mergeCell ref="O253:Q253"/>
    <mergeCell ref="O254:Q254"/>
    <mergeCell ref="O255:Q255"/>
    <mergeCell ref="O256:Q256"/>
    <mergeCell ref="O247:Q247"/>
    <mergeCell ref="O248:Q248"/>
    <mergeCell ref="O249:Q249"/>
    <mergeCell ref="O250:Q250"/>
    <mergeCell ref="O251:Q251"/>
    <mergeCell ref="O242:Q242"/>
    <mergeCell ref="O243:Q243"/>
    <mergeCell ref="O244:Q244"/>
    <mergeCell ref="O245:Q245"/>
    <mergeCell ref="O246:Q246"/>
    <mergeCell ref="O277:Q277"/>
    <mergeCell ref="O278:Q278"/>
    <mergeCell ref="O279:Q279"/>
    <mergeCell ref="O280:Q280"/>
    <mergeCell ref="O281:Q281"/>
    <mergeCell ref="O272:Q272"/>
    <mergeCell ref="O273:Q273"/>
    <mergeCell ref="O274:Q274"/>
    <mergeCell ref="O275:Q275"/>
    <mergeCell ref="O276:Q276"/>
    <mergeCell ref="O267:Q267"/>
    <mergeCell ref="O268:Q268"/>
    <mergeCell ref="O269:Q269"/>
    <mergeCell ref="O270:Q270"/>
    <mergeCell ref="O271:Q271"/>
    <mergeCell ref="O262:Q262"/>
    <mergeCell ref="O263:Q263"/>
    <mergeCell ref="O264:Q264"/>
    <mergeCell ref="O265:Q265"/>
    <mergeCell ref="O266:Q266"/>
    <mergeCell ref="O297:Q297"/>
    <mergeCell ref="O298:Q298"/>
    <mergeCell ref="O299:Q299"/>
    <mergeCell ref="O300:Q300"/>
    <mergeCell ref="O301:Q301"/>
    <mergeCell ref="O292:Q292"/>
    <mergeCell ref="O293:Q293"/>
    <mergeCell ref="O294:Q294"/>
    <mergeCell ref="O295:Q295"/>
    <mergeCell ref="O296:Q296"/>
    <mergeCell ref="O287:Q287"/>
    <mergeCell ref="O288:Q288"/>
    <mergeCell ref="O289:Q289"/>
    <mergeCell ref="O290:Q290"/>
    <mergeCell ref="O291:Q291"/>
    <mergeCell ref="O282:Q282"/>
    <mergeCell ref="O283:Q283"/>
    <mergeCell ref="O284:Q284"/>
    <mergeCell ref="O285:Q285"/>
    <mergeCell ref="O286:Q286"/>
    <mergeCell ref="O317:Q317"/>
    <mergeCell ref="O318:Q318"/>
    <mergeCell ref="O319:Q319"/>
    <mergeCell ref="O320:Q320"/>
    <mergeCell ref="O321:Q321"/>
    <mergeCell ref="O312:Q312"/>
    <mergeCell ref="O313:Q313"/>
    <mergeCell ref="O314:Q314"/>
    <mergeCell ref="O315:Q315"/>
    <mergeCell ref="O316:Q316"/>
    <mergeCell ref="O307:Q307"/>
    <mergeCell ref="O308:Q308"/>
    <mergeCell ref="O309:Q309"/>
    <mergeCell ref="O310:Q310"/>
    <mergeCell ref="O311:Q311"/>
    <mergeCell ref="O302:Q302"/>
    <mergeCell ref="O303:Q303"/>
    <mergeCell ref="O304:Q304"/>
    <mergeCell ref="O305:Q305"/>
    <mergeCell ref="O306:Q306"/>
    <mergeCell ref="O337:Q337"/>
    <mergeCell ref="O338:Q338"/>
    <mergeCell ref="O339:Q339"/>
    <mergeCell ref="O340:Q340"/>
    <mergeCell ref="O341:Q341"/>
    <mergeCell ref="O332:Q332"/>
    <mergeCell ref="O333:Q333"/>
    <mergeCell ref="O334:Q334"/>
    <mergeCell ref="O335:Q335"/>
    <mergeCell ref="O336:Q336"/>
    <mergeCell ref="O327:Q327"/>
    <mergeCell ref="O328:Q328"/>
    <mergeCell ref="O329:Q329"/>
    <mergeCell ref="O330:Q330"/>
    <mergeCell ref="O331:Q331"/>
    <mergeCell ref="O322:Q322"/>
    <mergeCell ref="O323:Q323"/>
    <mergeCell ref="O324:Q324"/>
    <mergeCell ref="O325:Q325"/>
    <mergeCell ref="O326:Q326"/>
    <mergeCell ref="O357:Q357"/>
    <mergeCell ref="O358:Q358"/>
    <mergeCell ref="O359:Q359"/>
    <mergeCell ref="O360:Q360"/>
    <mergeCell ref="O361:Q361"/>
    <mergeCell ref="O352:Q352"/>
    <mergeCell ref="O353:Q353"/>
    <mergeCell ref="O354:Q354"/>
    <mergeCell ref="O355:Q355"/>
    <mergeCell ref="O356:Q356"/>
    <mergeCell ref="O347:Q347"/>
    <mergeCell ref="O348:Q348"/>
    <mergeCell ref="O349:Q349"/>
    <mergeCell ref="O350:Q350"/>
    <mergeCell ref="O351:Q351"/>
    <mergeCell ref="O342:Q342"/>
    <mergeCell ref="O343:Q343"/>
    <mergeCell ref="O344:Q344"/>
    <mergeCell ref="O345:Q345"/>
    <mergeCell ref="O346:Q346"/>
    <mergeCell ref="O378:Q378"/>
    <mergeCell ref="O379:Q379"/>
    <mergeCell ref="O380:Q380"/>
    <mergeCell ref="O381:Q381"/>
    <mergeCell ref="O372:Q372"/>
    <mergeCell ref="O373:Q373"/>
    <mergeCell ref="O374:Q374"/>
    <mergeCell ref="O375:Q375"/>
    <mergeCell ref="O376:Q376"/>
    <mergeCell ref="O367:Q367"/>
    <mergeCell ref="O368:Q368"/>
    <mergeCell ref="O369:Q369"/>
    <mergeCell ref="O370:Q370"/>
    <mergeCell ref="O371:Q371"/>
    <mergeCell ref="O383:Q383"/>
    <mergeCell ref="O384:Q384"/>
    <mergeCell ref="O362:Q362"/>
    <mergeCell ref="O363:Q363"/>
    <mergeCell ref="O364:Q364"/>
    <mergeCell ref="O365:Q365"/>
    <mergeCell ref="O366:Q366"/>
    <mergeCell ref="O377:Q377"/>
    <mergeCell ref="O422:Q422"/>
    <mergeCell ref="O423:Q423"/>
    <mergeCell ref="O424:Q424"/>
    <mergeCell ref="O425:Q425"/>
    <mergeCell ref="O426:Q426"/>
    <mergeCell ref="O417:Q417"/>
    <mergeCell ref="O418:Q418"/>
    <mergeCell ref="O419:Q419"/>
    <mergeCell ref="O420:Q420"/>
    <mergeCell ref="O421:Q421"/>
    <mergeCell ref="O410:Q410"/>
    <mergeCell ref="O411:Q411"/>
    <mergeCell ref="O402:Q402"/>
    <mergeCell ref="O403:Q403"/>
    <mergeCell ref="O404:Q404"/>
    <mergeCell ref="O405:Q405"/>
    <mergeCell ref="O406:Q406"/>
    <mergeCell ref="O412:Q412"/>
    <mergeCell ref="O413:Q413"/>
    <mergeCell ref="O414:Q414"/>
    <mergeCell ref="O415:Q415"/>
    <mergeCell ref="O416:Q416"/>
    <mergeCell ref="O407:Q407"/>
    <mergeCell ref="O408:Q408"/>
    <mergeCell ref="O409:Q409"/>
    <mergeCell ref="O437:Q437"/>
    <mergeCell ref="O438:Q438"/>
    <mergeCell ref="O18:Q18"/>
    <mergeCell ref="O19:Q19"/>
    <mergeCell ref="O20:Q20"/>
    <mergeCell ref="O21:Q21"/>
    <mergeCell ref="O22:Q22"/>
    <mergeCell ref="O23:Q23"/>
    <mergeCell ref="O24:Q24"/>
    <mergeCell ref="O25:Q25"/>
    <mergeCell ref="O26:Q26"/>
    <mergeCell ref="O27:Q27"/>
    <mergeCell ref="O28:Q28"/>
    <mergeCell ref="O29:Q29"/>
    <mergeCell ref="O30:Q30"/>
    <mergeCell ref="P3:R4"/>
    <mergeCell ref="O432:Q432"/>
    <mergeCell ref="O433:Q433"/>
    <mergeCell ref="O434:Q434"/>
    <mergeCell ref="O435:Q435"/>
    <mergeCell ref="O436:Q436"/>
    <mergeCell ref="O427:Q427"/>
    <mergeCell ref="O428:Q428"/>
    <mergeCell ref="O429:Q429"/>
    <mergeCell ref="O430:Q430"/>
    <mergeCell ref="O431:Q431"/>
    <mergeCell ref="R7:R8"/>
    <mergeCell ref="P9:R10"/>
    <mergeCell ref="N7:P8"/>
    <mergeCell ref="Q5:R6"/>
    <mergeCell ref="N5:P6"/>
    <mergeCell ref="O32:Q32"/>
    <mergeCell ref="O397:Q397"/>
    <mergeCell ref="O398:Q398"/>
    <mergeCell ref="O399:Q399"/>
    <mergeCell ref="O400:Q400"/>
    <mergeCell ref="O401:Q401"/>
    <mergeCell ref="O392:Q392"/>
    <mergeCell ref="O393:Q393"/>
    <mergeCell ref="O394:Q394"/>
    <mergeCell ref="O395:Q395"/>
    <mergeCell ref="O396:Q396"/>
    <mergeCell ref="O387:Q387"/>
    <mergeCell ref="O388:Q388"/>
    <mergeCell ref="O389:Q389"/>
    <mergeCell ref="O390:Q390"/>
    <mergeCell ref="O382:Q382"/>
    <mergeCell ref="O391:Q391"/>
    <mergeCell ref="O385:Q385"/>
    <mergeCell ref="O386:Q386"/>
  </mergeCells>
  <conditionalFormatting sqref="B19:R438">
    <cfRule type="expression" dxfId="2" priority="1">
      <formula>$C19=""</formula>
    </cfRule>
    <cfRule type="expression" dxfId="1" priority="2">
      <formula>MOD(ROW(),2)=0</formula>
    </cfRule>
    <cfRule type="expression" dxfId="0" priority="5" stopIfTrue="1">
      <formula>$C20=""</formula>
    </cfRule>
  </conditionalFormatting>
  <conditionalFormatting sqref="B15">
    <cfRule type="iconSet" priority="3">
      <iconSet iconSet="3Arrows" showValue="0">
        <cfvo type="percent" val="0"/>
        <cfvo type="num" val="0"/>
        <cfvo type="num" val="0" gte="0"/>
      </iconSet>
    </cfRule>
  </conditionalFormatting>
  <dataValidations count="2">
    <dataValidation type="list" errorStyle="warning" allowBlank="1" showInputMessage="1" showErrorMessage="1" errorTitle="Whoops!" error="In order to calculate a loan scenario you need to make a selection from the drop down list. Please click Continue and try again. " sqref="D15">
      <formula1>lstPaymentScenarios</formula1>
    </dataValidation>
    <dataValidation type="whole" errorStyle="warning" operator="lessThanOrEqual" allowBlank="1" showInputMessage="1" showErrorMessage="1" errorTitle="Whoops!" error="The Mortgage Loan Calculator uses whole months only and the Payment Schedule doesn't exceed 420 payments. You can click Yes and use this value but the calculations not be correct." sqref="E7:E8">
      <formula1>420</formula1>
    </dataValidation>
  </dataValidations>
  <pageMargins left="0.25" right="0.25" top="0.75" bottom="0.75" header="0.3" footer="0.3"/>
  <pageSetup scale="64"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autoPageBreaks="0"/>
  </sheetPr>
  <dimension ref="A1:F8"/>
  <sheetViews>
    <sheetView showGridLines="0" zoomScaleNormal="100" workbookViewId="0"/>
  </sheetViews>
  <sheetFormatPr defaultRowHeight="12.75" x14ac:dyDescent="0.2"/>
  <cols>
    <col min="1" max="1" width="2.28515625" customWidth="1"/>
    <col min="2" max="2" width="3.85546875" customWidth="1"/>
    <col min="3" max="3" width="36.28515625" customWidth="1"/>
    <col min="4" max="4" width="13.42578125" customWidth="1"/>
    <col min="6" max="6" width="3" customWidth="1"/>
  </cols>
  <sheetData>
    <row r="1" spans="1:6" ht="38.25" customHeight="1" x14ac:dyDescent="0.2">
      <c r="A1" s="22" t="s">
        <v>10</v>
      </c>
    </row>
    <row r="2" spans="1:6" ht="54.75" customHeight="1" x14ac:dyDescent="0.2">
      <c r="B2" s="78" t="s">
        <v>37</v>
      </c>
      <c r="C2" s="78"/>
      <c r="D2" s="78"/>
      <c r="E2" s="78"/>
      <c r="F2" s="78"/>
    </row>
    <row r="3" spans="1:6" ht="3" customHeight="1" x14ac:dyDescent="0.2">
      <c r="B3" s="9"/>
      <c r="C3" s="19"/>
      <c r="D3" s="12"/>
    </row>
    <row r="4" spans="1:6" ht="28.5" customHeight="1" x14ac:dyDescent="0.3">
      <c r="B4" s="77" t="s">
        <v>35</v>
      </c>
      <c r="C4" s="18" t="s">
        <v>11</v>
      </c>
      <c r="D4" s="20">
        <v>1.1000000000000001</v>
      </c>
      <c r="F4" s="5"/>
    </row>
    <row r="5" spans="1:6" ht="31.5" customHeight="1" x14ac:dyDescent="0.3">
      <c r="B5" s="77"/>
      <c r="C5" s="8" t="s">
        <v>12</v>
      </c>
      <c r="D5" s="21">
        <v>1.25</v>
      </c>
    </row>
    <row r="6" spans="1:6" ht="31.5" customHeight="1" x14ac:dyDescent="0.3">
      <c r="B6" s="77"/>
      <c r="C6" s="8" t="s">
        <v>34</v>
      </c>
      <c r="D6" s="21">
        <v>1</v>
      </c>
    </row>
    <row r="7" spans="1:6" ht="31.5" customHeight="1" x14ac:dyDescent="0.3">
      <c r="B7" s="77"/>
      <c r="C7" s="8" t="s">
        <v>13</v>
      </c>
      <c r="D7" s="21">
        <v>0.9</v>
      </c>
    </row>
    <row r="8" spans="1:6" ht="31.5" customHeight="1" x14ac:dyDescent="0.3">
      <c r="B8" s="77"/>
      <c r="C8" s="8" t="s">
        <v>14</v>
      </c>
      <c r="D8" s="21">
        <v>0.85</v>
      </c>
    </row>
  </sheetData>
  <mergeCells count="2">
    <mergeCell ref="B4:B8"/>
    <mergeCell ref="B2:F2"/>
  </mergeCells>
  <conditionalFormatting sqref="F4">
    <cfRule type="iconSet" priority="1">
      <iconSet iconSet="3Arrows" showValue="0">
        <cfvo type="percent" val="0"/>
        <cfvo type="num" val="0"/>
        <cfvo type="num" val="0" gte="0"/>
      </iconSet>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D77DBE4-FD03-4225-AE17-5B9884EA26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Mortgage Loan Calculator</vt:lpstr>
      <vt:lpstr>Settings</vt:lpstr>
      <vt:lpstr>DurationOfLoan</vt:lpstr>
      <vt:lpstr>extra_payments</vt:lpstr>
      <vt:lpstr>FullPrint</vt:lpstr>
      <vt:lpstr>InterestRate</vt:lpstr>
      <vt:lpstr>interest</vt:lpstr>
      <vt:lpstr>LoanAmount</vt:lpstr>
      <vt:lpstr>LoanStart</vt:lpstr>
      <vt:lpstr>lstPaymentScenarios</vt:lpstr>
      <vt:lpstr>MonthlyLoanPayment</vt:lpstr>
      <vt:lpstr>NoPaymentsRemaining</vt:lpstr>
      <vt:lpstr>PaymentPercentage</vt:lpstr>
      <vt:lpstr>PaymentScenarios</vt:lpstr>
      <vt:lpstr>PMIAmount</vt:lpstr>
      <vt:lpstr>PMIRate</vt:lpstr>
      <vt:lpstr>pmi</vt:lpstr>
      <vt:lpstr>'Mortgage Loan Calculator'!Print_Titles</vt:lpstr>
      <vt:lpstr>PropertyTaxAmount</vt:lpstr>
      <vt:lpstr>PropertyTaxRate</vt:lpstr>
      <vt:lpstr>total_loan_payment</vt:lpstr>
      <vt:lpstr>total_payments</vt:lpstr>
      <vt:lpstr>ValueOfHome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Mortgage loan calculator</dc:title>
  <dc:creator>Kenan Çılman</dc:creator>
  <cp:keywords/>
  <cp:lastModifiedBy>Kenan Çılman</cp:lastModifiedBy>
  <cp:lastPrinted>2013-01-25T21:23:18Z</cp:lastPrinted>
  <dcterms:created xsi:type="dcterms:W3CDTF">2014-10-25T20:53:23Z</dcterms:created>
  <dcterms:modified xsi:type="dcterms:W3CDTF">2014-10-25T20:53:23Z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TC028023529991</vt:lpwstr>
  </property>
</Properties>
</file>