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0" yWindow="0" windowWidth="23430" windowHeight="12360"/>
  </bookViews>
  <sheets>
    <sheet name="PRODUCT DATA" sheetId="1" r:id="rId1"/>
    <sheet name="SCENARIO OUTPUT" sheetId="2" r:id="rId2"/>
    <sheet name="CHART DATA" sheetId="3" r:id="rId3"/>
  </sheets>
  <definedNames>
    <definedName name="CompanyName">'PRODUCT DATA'!$B$2</definedName>
    <definedName name="CostPerUnit">'PRODUCT DATA'!$C$13</definedName>
    <definedName name="CostPerUnitCAGR">'PRODUCT DATA'!$C$14</definedName>
    <definedName name="DateSet">'PRODUCT DATA'!$B$4</definedName>
    <definedName name="FixedCostCAGR">'PRODUCT DATA'!$C$16</definedName>
    <definedName name="FixedCosts">'PRODUCT DATA'!$C$15</definedName>
    <definedName name="GrowthRate">'PRODUCT DATA'!$C$10</definedName>
    <definedName name="MarketShare">'PRODUCT DATA'!$C$18</definedName>
    <definedName name="MarketSize">'PRODUCT DATA'!$C$11</definedName>
    <definedName name="MarketSizeCAGR">'PRODUCT DATA'!$C$12</definedName>
    <definedName name="OperatingIncome">'PRODUCT DATA'!$C$17</definedName>
    <definedName name="ProductName">'PRODUCT DATA'!$C$7</definedName>
    <definedName name="RampYear1">'PRODUCT DATA'!$C$21</definedName>
    <definedName name="RampYear2">'PRODUCT DATA'!$C$22</definedName>
    <definedName name="RampYear3">'PRODUCT DATA'!$C$23</definedName>
    <definedName name="RampYear4">'PRODUCT DATA'!$C$24</definedName>
    <definedName name="RampYear5">'PRODUCT DATA'!$C$25</definedName>
    <definedName name="UnitPrice">'PRODUCT DATA'!$C$9</definedName>
    <definedName name="UnitSales">'PRODUCT DATA'!$C$8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B4" i="2"/>
  <c r="B2" i="3"/>
  <c r="C5" i="3"/>
  <c r="G6" i="2"/>
  <c r="C5" i="1"/>
  <c r="C20" i="2"/>
  <c r="C14" i="2"/>
  <c r="C8" i="2"/>
  <c r="D8" i="2" s="1"/>
  <c r="E8" i="2" s="1"/>
  <c r="F8" i="2" s="1"/>
  <c r="G8" i="2" s="1"/>
  <c r="C11" i="2"/>
  <c r="D11" i="2" s="1"/>
  <c r="E11" i="2" s="1"/>
  <c r="F11" i="2" s="1"/>
  <c r="G11" i="2" s="1"/>
  <c r="G21" i="2" s="1"/>
  <c r="G23" i="2" s="1"/>
  <c r="C10" i="2"/>
  <c r="D10" i="2" s="1"/>
  <c r="E10" i="2" s="1"/>
  <c r="F10" i="2" s="1"/>
  <c r="G10" i="2" s="1"/>
  <c r="C9" i="2"/>
  <c r="D9" i="2" s="1"/>
  <c r="E9" i="2" s="1"/>
  <c r="F9" i="2" s="1"/>
  <c r="G9" i="2" s="1"/>
  <c r="B2" i="2"/>
  <c r="C15" i="2" l="1"/>
  <c r="C17" i="2" s="1"/>
  <c r="G14" i="2"/>
  <c r="E14" i="2" s="1"/>
  <c r="E15" i="2" s="1"/>
  <c r="C21" i="2"/>
  <c r="C22" i="2" s="1"/>
  <c r="D14" i="2"/>
  <c r="D15" i="2" s="1"/>
  <c r="G15" i="2"/>
  <c r="C16" i="2"/>
  <c r="G20" i="2"/>
  <c r="G22" i="2" s="1"/>
  <c r="C23" i="2" l="1"/>
  <c r="F14" i="2"/>
  <c r="F15" i="2" s="1"/>
  <c r="F17" i="2" s="1"/>
  <c r="G17" i="2"/>
  <c r="G16" i="2"/>
  <c r="E16" i="2"/>
  <c r="E17" i="2"/>
  <c r="D16" i="2"/>
  <c r="D17" i="2"/>
  <c r="F16" i="2"/>
  <c r="E20" i="2"/>
  <c r="E21" i="2" s="1"/>
  <c r="D20" i="2"/>
  <c r="D21" i="2" s="1"/>
  <c r="F20" i="2"/>
  <c r="F21" i="2"/>
  <c r="D23" i="2" l="1"/>
  <c r="D22" i="2"/>
  <c r="E23" i="2"/>
  <c r="E22" i="2"/>
  <c r="F23" i="2"/>
  <c r="F22" i="2"/>
</calcChain>
</file>

<file path=xl/sharedStrings.xml><?xml version="1.0" encoding="utf-8"?>
<sst xmlns="http://schemas.openxmlformats.org/spreadsheetml/2006/main" count="48" uniqueCount="38">
  <si>
    <t>[Company Name]</t>
  </si>
  <si>
    <t>[Date]</t>
  </si>
  <si>
    <t>Product Sales Data</t>
  </si>
  <si>
    <t>Product name</t>
  </si>
  <si>
    <t>Widget</t>
  </si>
  <si>
    <t>Year 1 estimated unit sales</t>
  </si>
  <si>
    <t>Year 1 unit price</t>
  </si>
  <si>
    <t>Unit price compound annual growth rate (CAGR) (years 2 through 5)</t>
  </si>
  <si>
    <t>Year 1 market size (dollars)</t>
  </si>
  <si>
    <t>Market size CAGR (years 2 through 5)</t>
  </si>
  <si>
    <t>Year 1 variable cost per unit</t>
  </si>
  <si>
    <t>Variable cost per unit CAGR (years 2 through 5)</t>
  </si>
  <si>
    <t>Year 1 fixed costs</t>
  </si>
  <si>
    <t>Fixed cost CAGR (years 2 through 5)</t>
  </si>
  <si>
    <t>Target operating income (year 5)</t>
  </si>
  <si>
    <t>Target market share (year 5)</t>
  </si>
  <si>
    <t>Year 1</t>
  </si>
  <si>
    <t>Year 2</t>
  </si>
  <si>
    <t>Year 3</t>
  </si>
  <si>
    <t>Year 4</t>
  </si>
  <si>
    <t>Year 5</t>
  </si>
  <si>
    <t>N/A</t>
  </si>
  <si>
    <t>New-Product Sales and Profit Forecasting Model -- Scenario Output</t>
  </si>
  <si>
    <t>Gray cells will be calculated for you. You do not need to enter anything in them.</t>
  </si>
  <si>
    <t>Unit prices</t>
  </si>
  <si>
    <t>Unit costs</t>
  </si>
  <si>
    <t>Fixed costs</t>
  </si>
  <si>
    <t>Market size</t>
  </si>
  <si>
    <t>Scenario 1: Based on target operating income</t>
  </si>
  <si>
    <t>Unit sales</t>
  </si>
  <si>
    <t>Dollar sales</t>
  </si>
  <si>
    <t>Operating income</t>
  </si>
  <si>
    <t>Market share</t>
  </si>
  <si>
    <t>Scenario 2: Based on target market share</t>
  </si>
  <si>
    <t xml:space="preserve"> </t>
  </si>
  <si>
    <t>Ramp Factors - Years 2 through 4 (% of year 5 sales)</t>
  </si>
  <si>
    <t>New-Product Sales and Profit Forecasting Model — Chart Data</t>
  </si>
  <si>
    <t>New-Product Sales and Profit Forecasting Model — Product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</si>
</sst>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3"/>
      <name val="Century Gothic"/>
      <family val="2"/>
      <scheme val="major"/>
    </font>
    <font>
      <sz val="12"/>
      <color theme="3" tint="-0.24994659260841701"/>
      <name val="Century Gothic"/>
      <family val="2"/>
      <scheme val="major"/>
    </font>
    <font>
      <sz val="11"/>
      <color theme="3" tint="-0.24994659260841701"/>
      <name val="Century Gothic"/>
      <family val="2"/>
      <scheme val="major"/>
    </font>
    <font>
      <b/>
      <sz val="10"/>
      <color theme="4" tint="-0.499984740745262"/>
      <name val="Century Gothic"/>
      <family val="2"/>
      <scheme val="major"/>
    </font>
    <font>
      <i/>
      <sz val="9"/>
      <color theme="1" tint="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-0.499984740745262"/>
        <bgColor theme="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Protection="0">
      <alignment horizontal="left"/>
    </xf>
    <xf numFmtId="0" fontId="6" fillId="0" borderId="0" applyNumberFormat="0" applyFill="0" applyBorder="0" applyProtection="0">
      <alignment horizontal="right"/>
    </xf>
  </cellStyleXfs>
  <cellXfs count="30">
    <xf numFmtId="0" fontId="0" fillId="0" borderId="0" xfId="0"/>
    <xf numFmtId="0" fontId="3" fillId="0" borderId="1" xfId="1"/>
    <xf numFmtId="0" fontId="4" fillId="0" borderId="0" xfId="2"/>
    <xf numFmtId="0" fontId="5" fillId="0" borderId="0" xfId="3">
      <alignment horizontal="left"/>
    </xf>
    <xf numFmtId="0" fontId="6" fillId="0" borderId="0" xfId="4">
      <alignment horizontal="right"/>
    </xf>
    <xf numFmtId="0" fontId="2" fillId="0" borderId="0" xfId="0" applyFont="1"/>
    <xf numFmtId="14" fontId="5" fillId="0" borderId="0" xfId="3" applyNumberFormat="1">
      <alignment horizontal="left"/>
    </xf>
    <xf numFmtId="0" fontId="7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2" xfId="0" applyFont="1" applyBorder="1"/>
    <xf numFmtId="0" fontId="0" fillId="0" borderId="4" xfId="0" applyFont="1" applyBorder="1"/>
    <xf numFmtId="0" fontId="0" fillId="0" borderId="6" xfId="0" applyFont="1" applyBorder="1"/>
    <xf numFmtId="0" fontId="0" fillId="0" borderId="3" xfId="0" applyFont="1" applyBorder="1" applyAlignment="1">
      <alignment horizontal="right"/>
    </xf>
    <xf numFmtId="164" fontId="0" fillId="0" borderId="3" xfId="0" applyNumberFormat="1" applyFont="1" applyBorder="1" applyAlignment="1">
      <alignment horizontal="right"/>
    </xf>
    <xf numFmtId="10" fontId="0" fillId="0" borderId="7" xfId="0" applyNumberFormat="1" applyFont="1" applyBorder="1" applyAlignment="1">
      <alignment horizontal="right"/>
    </xf>
    <xf numFmtId="10" fontId="0" fillId="0" borderId="9" xfId="0" applyNumberFormat="1" applyFont="1" applyBorder="1"/>
    <xf numFmtId="10" fontId="0" fillId="0" borderId="9" xfId="0" applyNumberFormat="1" applyFont="1" applyBorder="1" applyAlignment="1">
      <alignment horizontal="right"/>
    </xf>
    <xf numFmtId="10" fontId="0" fillId="0" borderId="10" xfId="0" applyNumberFormat="1" applyFont="1" applyBorder="1" applyAlignment="1">
      <alignment horizontal="right"/>
    </xf>
    <xf numFmtId="0" fontId="1" fillId="2" borderId="8" xfId="0" applyFont="1" applyFill="1" applyBorder="1"/>
    <xf numFmtId="0" fontId="1" fillId="3" borderId="2" xfId="0" applyFont="1" applyFill="1" applyBorder="1"/>
    <xf numFmtId="0" fontId="1" fillId="3" borderId="8" xfId="0" applyFont="1" applyFill="1" applyBorder="1"/>
    <xf numFmtId="0" fontId="1" fillId="3" borderId="3" xfId="0" applyFont="1" applyFill="1" applyBorder="1"/>
    <xf numFmtId="164" fontId="0" fillId="4" borderId="8" xfId="0" applyNumberFormat="1" applyFont="1" applyFill="1" applyBorder="1"/>
    <xf numFmtId="164" fontId="0" fillId="4" borderId="3" xfId="0" applyNumberFormat="1" applyFont="1" applyFill="1" applyBorder="1"/>
    <xf numFmtId="10" fontId="0" fillId="4" borderId="10" xfId="0" applyNumberFormat="1" applyFont="1" applyFill="1" applyBorder="1"/>
    <xf numFmtId="164" fontId="0" fillId="0" borderId="7" xfId="0" applyNumberFormat="1" applyFont="1" applyBorder="1" applyAlignment="1">
      <alignment horizontal="right"/>
    </xf>
    <xf numFmtId="164" fontId="0" fillId="4" borderId="10" xfId="0" applyNumberFormat="1" applyFont="1" applyFill="1" applyBorder="1"/>
    <xf numFmtId="164" fontId="0" fillId="4" borderId="5" xfId="0" applyNumberFormat="1" applyFont="1" applyFill="1" applyBorder="1"/>
    <xf numFmtId="0" fontId="0" fillId="0" borderId="0" xfId="0" applyFont="1"/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Scenario 1: Widget Sales</a:t>
            </a:r>
            <a:r>
              <a:rPr lang="en-US" sz="1600" b="1" baseline="0"/>
              <a:t> and Profit Analysis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'SCENARIO OUTPUT'!$B$15</c:f>
              <c:strCache>
                <c:ptCount val="1"/>
                <c:pt idx="0">
                  <c:v>Dollar sales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'SCENARIO OUTPUT'!$C$15:$G$15</c:f>
              <c:numCache>
                <c:formatCode>"$"#,##0.00_);[Red]\("$"#,##0.00\)</c:formatCode>
                <c:ptCount val="5"/>
                <c:pt idx="0">
                  <c:v>40000</c:v>
                </c:pt>
                <c:pt idx="1">
                  <c:v>87852.791131267324</c:v>
                </c:pt>
                <c:pt idx="2">
                  <c:v>461227.15343915345</c:v>
                </c:pt>
                <c:pt idx="3">
                  <c:v>726432.76666666672</c:v>
                </c:pt>
                <c:pt idx="4">
                  <c:v>1017005.8733333334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'SCENARIO OUTPUT'!$B$16</c:f>
              <c:strCache>
                <c:ptCount val="1"/>
                <c:pt idx="0">
                  <c:v>Operating income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val>
            <c:numRef>
              <c:f>'SCENARIO OUTPUT'!$C$16:$G$16</c:f>
              <c:numCache>
                <c:formatCode>"$"#,##0.00_);[Red]\("$"#,##0.00\)</c:formatCode>
                <c:ptCount val="5"/>
                <c:pt idx="0">
                  <c:v>-235000</c:v>
                </c:pt>
                <c:pt idx="1">
                  <c:v>-224555.20332577475</c:v>
                </c:pt>
                <c:pt idx="2">
                  <c:v>-92264.817460317456</c:v>
                </c:pt>
                <c:pt idx="3">
                  <c:v>-769.46249999996508</c:v>
                </c:pt>
                <c:pt idx="4">
                  <c:v>100000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'SCENARIO OUTPUT'!$B$17</c:f>
              <c:strCache>
                <c:ptCount val="1"/>
                <c:pt idx="0">
                  <c:v>Market share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val>
            <c:numRef>
              <c:f>'SCENARIO OUTPUT'!$C$17:$G$17</c:f>
              <c:numCache>
                <c:formatCode>0.00%</c:formatCode>
                <c:ptCount val="5"/>
                <c:pt idx="0">
                  <c:v>8.0000000000000004E-4</c:v>
                </c:pt>
                <c:pt idx="1">
                  <c:v>1.5973234751139511E-3</c:v>
                </c:pt>
                <c:pt idx="2">
                  <c:v>7.6235893130438565E-3</c:v>
                </c:pt>
                <c:pt idx="3">
                  <c:v>1.0915593789130977E-2</c:v>
                </c:pt>
                <c:pt idx="4">
                  <c:v>1.3892573913439423E-2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679384"/>
        <c:axId val="422678600"/>
      </c:lineChart>
      <c:catAx>
        <c:axId val="422679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22678600"/>
        <c:crosses val="autoZero"/>
        <c:auto val="1"/>
        <c:lblAlgn val="ctr"/>
        <c:lblOffset val="100"/>
        <c:noMultiLvlLbl val="0"/>
      </c:catAx>
      <c:valAx>
        <c:axId val="422678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22679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Scenario 2: Widget Sales and Profit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'SCENARIO OUTPUT'!$B$21</c:f>
              <c:strCache>
                <c:ptCount val="1"/>
                <c:pt idx="0">
                  <c:v>Dollar sales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'SCENARIO OUTPUT'!$C$21:$G$21</c:f>
              <c:numCache>
                <c:formatCode>"$"#,##0.00_);[Red]\("$"#,##0.00\)</c:formatCode>
                <c:ptCount val="5"/>
                <c:pt idx="0">
                  <c:v>40000</c:v>
                </c:pt>
                <c:pt idx="1">
                  <c:v>126474.46280099347</c:v>
                </c:pt>
                <c:pt idx="2">
                  <c:v>663990.92970521573</c:v>
                </c:pt>
                <c:pt idx="3">
                  <c:v>1045785.7142857148</c:v>
                </c:pt>
                <c:pt idx="4">
                  <c:v>1464100.0000000007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'SCENARIO OUTPUT'!$B$22</c:f>
              <c:strCache>
                <c:ptCount val="1"/>
                <c:pt idx="0">
                  <c:v>Operating income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val>
            <c:numRef>
              <c:f>'SCENARIO OUTPUT'!$C$22:$G$22</c:f>
              <c:numCache>
                <c:formatCode>"$"#,##0.00_);[Red]\("$"#,##0.00\)</c:formatCode>
                <c:ptCount val="5"/>
                <c:pt idx="0">
                  <c:v>-235000</c:v>
                </c:pt>
                <c:pt idx="1">
                  <c:v>-210072.07644962746</c:v>
                </c:pt>
                <c:pt idx="2">
                  <c:v>-16228.401360544085</c:v>
                </c:pt>
                <c:pt idx="3">
                  <c:v>118987.89285714307</c:v>
                </c:pt>
                <c:pt idx="4">
                  <c:v>267660.29750000022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'SCENARIO OUTPUT'!$B$23</c:f>
              <c:strCache>
                <c:ptCount val="1"/>
                <c:pt idx="0">
                  <c:v>Market share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val>
            <c:numRef>
              <c:f>'SCENARIO OUTPUT'!$C$23:$G$23</c:f>
              <c:numCache>
                <c:formatCode>0.00%</c:formatCode>
                <c:ptCount val="5"/>
                <c:pt idx="0">
                  <c:v>8.0000000000000004E-4</c:v>
                </c:pt>
                <c:pt idx="1">
                  <c:v>2.2995356872907899E-3</c:v>
                </c:pt>
                <c:pt idx="2">
                  <c:v>1.0975056689342406E-2</c:v>
                </c:pt>
                <c:pt idx="3">
                  <c:v>1.5714285714285715E-2</c:v>
                </c:pt>
                <c:pt idx="4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19440"/>
        <c:axId val="520319832"/>
      </c:lineChart>
      <c:catAx>
        <c:axId val="5203194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20319832"/>
        <c:crosses val="autoZero"/>
        <c:auto val="1"/>
        <c:lblAlgn val="ctr"/>
        <c:lblOffset val="100"/>
        <c:noMultiLvlLbl val="0"/>
      </c:catAx>
      <c:valAx>
        <c:axId val="5203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203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190499</xdr:rowOff>
    </xdr:from>
    <xdr:to>
      <xdr:col>3</xdr:col>
      <xdr:colOff>0</xdr:colOff>
      <xdr:row>27</xdr:row>
      <xdr:rowOff>57150</xdr:rowOff>
    </xdr:to>
    <xdr:graphicFrame macro="">
      <xdr:nvGraphicFramePr>
        <xdr:cNvPr id="4" name="Chart 3" descr="Line chart for scenario 1 showing dollar sales, operating income and market share." title="Scenario 1 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28574</xdr:rowOff>
    </xdr:from>
    <xdr:to>
      <xdr:col>3</xdr:col>
      <xdr:colOff>0</xdr:colOff>
      <xdr:row>50</xdr:row>
      <xdr:rowOff>85725</xdr:rowOff>
    </xdr:to>
    <xdr:graphicFrame macro="">
      <xdr:nvGraphicFramePr>
        <xdr:cNvPr id="5" name="Chart 4" descr="Line chart for scenario 2 showing dollar sales, operating income and market share." title="Scenario 2 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QLS">
  <a:themeElements>
    <a:clrScheme name="TeachersToDoList_colors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B2:G55"/>
  <sheetViews>
    <sheetView showGridLines="0" tabSelected="1" workbookViewId="0"/>
  </sheetViews>
  <sheetFormatPr defaultRowHeight="15" x14ac:dyDescent="0.25"/>
  <cols>
    <col min="1" max="1" width="1.7109375" style="5" customWidth="1"/>
    <col min="2" max="2" width="70.85546875" style="5" customWidth="1"/>
    <col min="3" max="3" width="33.42578125" style="5" customWidth="1"/>
    <col min="4" max="16384" width="9.140625" style="5"/>
  </cols>
  <sheetData>
    <row r="2" spans="2:3" ht="31.5" thickBot="1" x14ac:dyDescent="0.45">
      <c r="B2" s="1" t="s">
        <v>0</v>
      </c>
      <c r="C2" s="1"/>
    </row>
    <row r="3" spans="2:3" ht="17.25" x14ac:dyDescent="0.3">
      <c r="B3" s="2" t="s">
        <v>37</v>
      </c>
      <c r="C3" s="2"/>
    </row>
    <row r="4" spans="2:3" ht="16.5" x14ac:dyDescent="0.3">
      <c r="B4" s="6" t="s">
        <v>1</v>
      </c>
      <c r="C4" s="3"/>
    </row>
    <row r="5" spans="2:3" x14ac:dyDescent="0.25">
      <c r="C5" s="4" t="str">
        <f>CompanyName&amp;" CONFIDENTIAL"</f>
        <v>[Company Name] CONFIDENTIAL</v>
      </c>
    </row>
    <row r="6" spans="2:3" x14ac:dyDescent="0.25">
      <c r="B6" s="8" t="s">
        <v>2</v>
      </c>
      <c r="C6" s="9" t="s">
        <v>34</v>
      </c>
    </row>
    <row r="7" spans="2:3" x14ac:dyDescent="0.25">
      <c r="B7" s="10" t="s">
        <v>3</v>
      </c>
      <c r="C7" s="13" t="s">
        <v>4</v>
      </c>
    </row>
    <row r="8" spans="2:3" x14ac:dyDescent="0.25">
      <c r="B8" s="12" t="s">
        <v>5</v>
      </c>
      <c r="C8" s="26">
        <v>100</v>
      </c>
    </row>
    <row r="9" spans="2:3" x14ac:dyDescent="0.25">
      <c r="B9" s="10" t="s">
        <v>6</v>
      </c>
      <c r="C9" s="14">
        <v>400</v>
      </c>
    </row>
    <row r="10" spans="2:3" x14ac:dyDescent="0.25">
      <c r="B10" s="12" t="s">
        <v>7</v>
      </c>
      <c r="C10" s="15">
        <v>0.05</v>
      </c>
    </row>
    <row r="11" spans="2:3" x14ac:dyDescent="0.25">
      <c r="B11" s="10" t="s">
        <v>8</v>
      </c>
      <c r="C11" s="14">
        <v>50000000</v>
      </c>
    </row>
    <row r="12" spans="2:3" x14ac:dyDescent="0.25">
      <c r="B12" s="12" t="s">
        <v>9</v>
      </c>
      <c r="C12" s="15">
        <v>0.1</v>
      </c>
    </row>
    <row r="13" spans="2:3" x14ac:dyDescent="0.25">
      <c r="B13" s="10" t="s">
        <v>10</v>
      </c>
      <c r="C13" s="14">
        <v>250</v>
      </c>
    </row>
    <row r="14" spans="2:3" x14ac:dyDescent="0.25">
      <c r="B14" s="12" t="s">
        <v>11</v>
      </c>
      <c r="C14" s="15">
        <v>0.05</v>
      </c>
    </row>
    <row r="15" spans="2:3" x14ac:dyDescent="0.25">
      <c r="B15" s="10" t="s">
        <v>12</v>
      </c>
      <c r="C15" s="14">
        <v>250000</v>
      </c>
    </row>
    <row r="16" spans="2:3" x14ac:dyDescent="0.25">
      <c r="B16" s="12" t="s">
        <v>13</v>
      </c>
      <c r="C16" s="15">
        <v>0.03</v>
      </c>
    </row>
    <row r="17" spans="2:7" x14ac:dyDescent="0.25">
      <c r="B17" s="10" t="s">
        <v>14</v>
      </c>
      <c r="C17" s="14">
        <v>100000</v>
      </c>
    </row>
    <row r="18" spans="2:7" x14ac:dyDescent="0.25">
      <c r="B18" s="12" t="s">
        <v>15</v>
      </c>
      <c r="C18" s="15">
        <v>0.02</v>
      </c>
    </row>
    <row r="20" spans="2:7" x14ac:dyDescent="0.25">
      <c r="B20" s="8" t="s">
        <v>35</v>
      </c>
      <c r="C20" s="8"/>
      <c r="D20"/>
      <c r="E20"/>
      <c r="F20"/>
      <c r="G20"/>
    </row>
    <row r="21" spans="2:7" x14ac:dyDescent="0.25">
      <c r="B21" s="16" t="s">
        <v>16</v>
      </c>
      <c r="C21" s="17" t="s">
        <v>21</v>
      </c>
    </row>
    <row r="22" spans="2:7" x14ac:dyDescent="0.25">
      <c r="B22" s="16" t="s">
        <v>17</v>
      </c>
      <c r="C22" s="17">
        <v>0.1</v>
      </c>
    </row>
    <row r="23" spans="2:7" x14ac:dyDescent="0.25">
      <c r="B23" s="16" t="s">
        <v>18</v>
      </c>
      <c r="C23" s="17">
        <v>0.5</v>
      </c>
    </row>
    <row r="24" spans="2:7" x14ac:dyDescent="0.25">
      <c r="B24" s="16" t="s">
        <v>19</v>
      </c>
      <c r="C24" s="17">
        <v>0.75</v>
      </c>
    </row>
    <row r="25" spans="2:7" x14ac:dyDescent="0.25">
      <c r="B25" s="16" t="s">
        <v>20</v>
      </c>
      <c r="C25" s="18">
        <v>1</v>
      </c>
    </row>
    <row r="49" spans="2:2" x14ac:dyDescent="0.25">
      <c r="B49" s="29"/>
    </row>
    <row r="50" spans="2:2" x14ac:dyDescent="0.25">
      <c r="B50" s="29"/>
    </row>
    <row r="51" spans="2:2" x14ac:dyDescent="0.25">
      <c r="B51" s="29"/>
    </row>
    <row r="52" spans="2:2" x14ac:dyDescent="0.25">
      <c r="B52" s="29"/>
    </row>
    <row r="53" spans="2:2" x14ac:dyDescent="0.25">
      <c r="B53" s="29"/>
    </row>
    <row r="54" spans="2:2" x14ac:dyDescent="0.25">
      <c r="B54" s="29"/>
    </row>
    <row r="55" spans="2:2" x14ac:dyDescent="0.25">
      <c r="B55" s="29"/>
    </row>
  </sheetData>
  <printOptions horizontalCentered="1"/>
  <pageMargins left="0.4" right="0.4" top="0.4" bottom="0.4" header="0.3" footer="0.3"/>
  <pageSetup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B2:G23"/>
  <sheetViews>
    <sheetView showGridLines="0" workbookViewId="0"/>
  </sheetViews>
  <sheetFormatPr defaultRowHeight="15" x14ac:dyDescent="0.25"/>
  <cols>
    <col min="1" max="1" width="1.7109375" style="5" customWidth="1"/>
    <col min="2" max="2" width="54.7109375" style="5" customWidth="1"/>
    <col min="3" max="7" width="16.85546875" style="5" customWidth="1"/>
    <col min="8" max="16384" width="9.140625" style="5"/>
  </cols>
  <sheetData>
    <row r="2" spans="2:7" ht="31.5" thickBot="1" x14ac:dyDescent="0.45">
      <c r="B2" s="1" t="str">
        <f>'PRODUCT DATA'!B2</f>
        <v>[Company Name]</v>
      </c>
      <c r="C2" s="1"/>
      <c r="D2" s="1"/>
      <c r="E2" s="1"/>
      <c r="F2" s="1"/>
      <c r="G2" s="1"/>
    </row>
    <row r="3" spans="2:7" ht="17.25" x14ac:dyDescent="0.3">
      <c r="B3" s="2" t="s">
        <v>22</v>
      </c>
      <c r="C3" s="2"/>
      <c r="D3" s="2"/>
      <c r="E3" s="2"/>
      <c r="F3" s="2"/>
      <c r="G3" s="2"/>
    </row>
    <row r="4" spans="2:7" ht="16.5" x14ac:dyDescent="0.3">
      <c r="B4" s="6" t="str">
        <f>DateSet</f>
        <v>[Date]</v>
      </c>
      <c r="C4" s="3"/>
      <c r="D4" s="3"/>
      <c r="E4" s="3"/>
      <c r="F4" s="3"/>
      <c r="G4" s="3"/>
    </row>
    <row r="6" spans="2:7" x14ac:dyDescent="0.25">
      <c r="B6" s="7" t="s">
        <v>23</v>
      </c>
      <c r="G6" s="4" t="str">
        <f>CompanyName&amp;" CONFIDENTIAL"</f>
        <v>[Company Name] CONFIDENTIAL</v>
      </c>
    </row>
    <row r="7" spans="2:7" x14ac:dyDescent="0.25">
      <c r="B7" s="20" t="s">
        <v>2</v>
      </c>
      <c r="C7" s="21" t="s">
        <v>16</v>
      </c>
      <c r="D7" s="21" t="s">
        <v>17</v>
      </c>
      <c r="E7" s="21" t="s">
        <v>18</v>
      </c>
      <c r="F7" s="21" t="s">
        <v>19</v>
      </c>
      <c r="G7" s="22" t="s">
        <v>20</v>
      </c>
    </row>
    <row r="8" spans="2:7" x14ac:dyDescent="0.25">
      <c r="B8" s="10" t="s">
        <v>24</v>
      </c>
      <c r="C8" s="23">
        <f>UnitPrice</f>
        <v>400</v>
      </c>
      <c r="D8" s="23">
        <f>C8*(1+GrowthRate)</f>
        <v>420</v>
      </c>
      <c r="E8" s="23">
        <f>D8*(1+GrowthRate)</f>
        <v>441</v>
      </c>
      <c r="F8" s="23">
        <f>E8*(1+GrowthRate)</f>
        <v>463.05</v>
      </c>
      <c r="G8" s="24">
        <f>F8*(1+GrowthRate)</f>
        <v>486.20250000000004</v>
      </c>
    </row>
    <row r="9" spans="2:7" x14ac:dyDescent="0.25">
      <c r="B9" s="10" t="s">
        <v>25</v>
      </c>
      <c r="C9" s="23">
        <f>CostPerUnit</f>
        <v>250</v>
      </c>
      <c r="D9" s="23">
        <f>C9*(1+CostPerUnitCAGR)</f>
        <v>262.5</v>
      </c>
      <c r="E9" s="23">
        <f>D9*(1+CostPerUnitCAGR)</f>
        <v>275.625</v>
      </c>
      <c r="F9" s="23">
        <f>E9*(1+CostPerUnitCAGR)</f>
        <v>289.40625</v>
      </c>
      <c r="G9" s="24">
        <f>F9*(1+CostPerUnitCAGR)</f>
        <v>303.87656250000003</v>
      </c>
    </row>
    <row r="10" spans="2:7" x14ac:dyDescent="0.25">
      <c r="B10" s="10" t="s">
        <v>26</v>
      </c>
      <c r="C10" s="23">
        <f>FixedCosts</f>
        <v>250000</v>
      </c>
      <c r="D10" s="23">
        <f>C10*(1+FixedCostCAGR)</f>
        <v>257500</v>
      </c>
      <c r="E10" s="23">
        <f>D10*(1+FixedCostCAGR)</f>
        <v>265225</v>
      </c>
      <c r="F10" s="23">
        <f>E10*(1+FixedCostCAGR)</f>
        <v>273181.75</v>
      </c>
      <c r="G10" s="24">
        <f>F10*(1+FixedCostCAGR)</f>
        <v>281377.20250000001</v>
      </c>
    </row>
    <row r="11" spans="2:7" x14ac:dyDescent="0.25">
      <c r="B11" s="11" t="s">
        <v>27</v>
      </c>
      <c r="C11" s="27">
        <f>MarketSize</f>
        <v>50000000</v>
      </c>
      <c r="D11" s="27">
        <f>C11*(1+MarketSizeCAGR)</f>
        <v>55000000.000000007</v>
      </c>
      <c r="E11" s="27">
        <f>D11*(1+MarketSizeCAGR)</f>
        <v>60500000.000000015</v>
      </c>
      <c r="F11" s="27">
        <f>E11*(1+MarketSizeCAGR)</f>
        <v>66550000.000000022</v>
      </c>
      <c r="G11" s="28">
        <f>F11*(1+MarketSizeCAGR)</f>
        <v>73205000.00000003</v>
      </c>
    </row>
    <row r="12" spans="2:7" customFormat="1" x14ac:dyDescent="0.25"/>
    <row r="13" spans="2:7" x14ac:dyDescent="0.25">
      <c r="B13" s="8" t="s">
        <v>28</v>
      </c>
      <c r="C13" s="19"/>
      <c r="D13" s="19"/>
      <c r="E13" s="19"/>
      <c r="F13" s="19"/>
      <c r="G13" s="9"/>
    </row>
    <row r="14" spans="2:7" x14ac:dyDescent="0.25">
      <c r="B14" s="10" t="s">
        <v>29</v>
      </c>
      <c r="C14" s="23">
        <f>UnitSales</f>
        <v>100</v>
      </c>
      <c r="D14" s="23">
        <f>RampYear2*$G$14</f>
        <v>209.17331221730316</v>
      </c>
      <c r="E14" s="23">
        <f>RampYear3*$G$14</f>
        <v>1045.8665610865157</v>
      </c>
      <c r="F14" s="23">
        <f>RampYear4*$G$14</f>
        <v>1568.7998416297737</v>
      </c>
      <c r="G14" s="24">
        <f>(G10+OperatingIncome)/(G8-G9)</f>
        <v>2091.7331221730315</v>
      </c>
    </row>
    <row r="15" spans="2:7" x14ac:dyDescent="0.25">
      <c r="B15" s="10" t="s">
        <v>30</v>
      </c>
      <c r="C15" s="23">
        <f>C14*C8</f>
        <v>40000</v>
      </c>
      <c r="D15" s="23">
        <f>D14*D8</f>
        <v>87852.791131267324</v>
      </c>
      <c r="E15" s="23">
        <f>E14*E8</f>
        <v>461227.15343915345</v>
      </c>
      <c r="F15" s="23">
        <f>F14*F8</f>
        <v>726432.76666666672</v>
      </c>
      <c r="G15" s="23">
        <f>G14*G8</f>
        <v>1017005.8733333334</v>
      </c>
    </row>
    <row r="16" spans="2:7" x14ac:dyDescent="0.25">
      <c r="B16" s="10" t="s">
        <v>31</v>
      </c>
      <c r="C16" s="23">
        <f>C15-(C14*C9)-C10</f>
        <v>-235000</v>
      </c>
      <c r="D16" s="23">
        <f>D15-(D14*D9)-D10</f>
        <v>-224555.20332577475</v>
      </c>
      <c r="E16" s="23">
        <f>E15-(E14*E9)-E10</f>
        <v>-92264.817460317456</v>
      </c>
      <c r="F16" s="23">
        <f>F15-(F14*F9)-F10</f>
        <v>-769.46249999996508</v>
      </c>
      <c r="G16" s="23">
        <f>G15-(G14*G9)-G10</f>
        <v>100000</v>
      </c>
    </row>
    <row r="17" spans="2:7" x14ac:dyDescent="0.25">
      <c r="B17" s="11" t="s">
        <v>32</v>
      </c>
      <c r="C17" s="25">
        <f>C15/C11</f>
        <v>8.0000000000000004E-4</v>
      </c>
      <c r="D17" s="25">
        <f>D15/D11</f>
        <v>1.5973234751139511E-3</v>
      </c>
      <c r="E17" s="25">
        <f>E15/E11</f>
        <v>7.6235893130438565E-3</v>
      </c>
      <c r="F17" s="25">
        <f>F15/F11</f>
        <v>1.0915593789130977E-2</v>
      </c>
      <c r="G17" s="25">
        <f>G15/G11</f>
        <v>1.3892573913439423E-2</v>
      </c>
    </row>
    <row r="18" spans="2:7" customFormat="1" x14ac:dyDescent="0.25"/>
    <row r="19" spans="2:7" x14ac:dyDescent="0.25">
      <c r="B19" s="8" t="s">
        <v>33</v>
      </c>
      <c r="C19" s="19"/>
      <c r="D19" s="19"/>
      <c r="E19" s="19"/>
      <c r="F19" s="19"/>
      <c r="G19" s="9"/>
    </row>
    <row r="20" spans="2:7" x14ac:dyDescent="0.25">
      <c r="B20" s="10" t="s">
        <v>29</v>
      </c>
      <c r="C20" s="23">
        <f>UnitSales</f>
        <v>100</v>
      </c>
      <c r="D20" s="23">
        <f>RampYear2*$G$20</f>
        <v>301.12967333569873</v>
      </c>
      <c r="E20" s="23">
        <f>RampYear3*$G$20</f>
        <v>1505.6483666784936</v>
      </c>
      <c r="F20" s="23">
        <f>RampYear4*$G$20</f>
        <v>2258.4725500177406</v>
      </c>
      <c r="G20" s="23">
        <f>G21/G8</f>
        <v>3011.2967333569873</v>
      </c>
    </row>
    <row r="21" spans="2:7" x14ac:dyDescent="0.25">
      <c r="B21" s="10" t="s">
        <v>30</v>
      </c>
      <c r="C21" s="23">
        <f>C8*C14</f>
        <v>40000</v>
      </c>
      <c r="D21" s="23">
        <f>D20*D8</f>
        <v>126474.46280099347</v>
      </c>
      <c r="E21" s="23">
        <f>E20*E8</f>
        <v>663990.92970521573</v>
      </c>
      <c r="F21" s="23">
        <f>F20*F8</f>
        <v>1045785.7142857148</v>
      </c>
      <c r="G21" s="23">
        <f>MarketShare*G11</f>
        <v>1464100.0000000007</v>
      </c>
    </row>
    <row r="22" spans="2:7" x14ac:dyDescent="0.25">
      <c r="B22" s="10" t="s">
        <v>31</v>
      </c>
      <c r="C22" s="23">
        <f>C21-(C20*C9)-C10</f>
        <v>-235000</v>
      </c>
      <c r="D22" s="23">
        <f>D21-(D20*D9)-D10</f>
        <v>-210072.07644962746</v>
      </c>
      <c r="E22" s="23">
        <f>E21-(E20*E9)-E10</f>
        <v>-16228.401360544085</v>
      </c>
      <c r="F22" s="23">
        <f>F21-(F20*F9)-F10</f>
        <v>118987.89285714307</v>
      </c>
      <c r="G22" s="23">
        <f>G21-(G20*G9)-G10</f>
        <v>267660.29750000022</v>
      </c>
    </row>
    <row r="23" spans="2:7" x14ac:dyDescent="0.25">
      <c r="B23" s="11" t="s">
        <v>32</v>
      </c>
      <c r="C23" s="25">
        <f>C21/C11</f>
        <v>8.0000000000000004E-4</v>
      </c>
      <c r="D23" s="25">
        <f>D21/D11</f>
        <v>2.2995356872907899E-3</v>
      </c>
      <c r="E23" s="25">
        <f>E21/E11</f>
        <v>1.0975056689342406E-2</v>
      </c>
      <c r="F23" s="25">
        <f>F21/F11</f>
        <v>1.5714285714285715E-2</v>
      </c>
      <c r="G23" s="25">
        <f>G21/G11</f>
        <v>0.02</v>
      </c>
    </row>
  </sheetData>
  <printOptions horizontalCentered="1"/>
  <pageMargins left="0.4" right="0.4" top="0.4" bottom="0.4" header="0.3" footer="0.3"/>
  <pageSetup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/>
    <pageSetUpPr autoPageBreaks="0" fitToPage="1"/>
  </sheetPr>
  <dimension ref="B2:C5"/>
  <sheetViews>
    <sheetView showGridLines="0" workbookViewId="0"/>
  </sheetViews>
  <sheetFormatPr defaultRowHeight="15" x14ac:dyDescent="0.25"/>
  <cols>
    <col min="1" max="1" width="1.7109375" style="5" customWidth="1"/>
    <col min="2" max="2" width="70.85546875" style="5" customWidth="1"/>
    <col min="3" max="3" width="33.42578125" style="5" customWidth="1"/>
    <col min="4" max="16384" width="9.140625" style="5"/>
  </cols>
  <sheetData>
    <row r="2" spans="2:3" ht="31.5" thickBot="1" x14ac:dyDescent="0.45">
      <c r="B2" s="1" t="str">
        <f>CompanyName</f>
        <v>[Company Name]</v>
      </c>
      <c r="C2" s="1"/>
    </row>
    <row r="3" spans="2:3" ht="17.25" x14ac:dyDescent="0.3">
      <c r="B3" s="2" t="s">
        <v>36</v>
      </c>
      <c r="C3" s="2"/>
    </row>
    <row r="4" spans="2:3" ht="16.5" x14ac:dyDescent="0.3">
      <c r="B4" s="6" t="str">
        <f>DateSet</f>
        <v>[Date]</v>
      </c>
      <c r="C4" s="3"/>
    </row>
    <row r="5" spans="2:3" x14ac:dyDescent="0.25">
      <c r="C5" s="4" t="str">
        <f>CompanyName&amp;" CONFIDENTIAL"</f>
        <v>[Company Name] CONFIDENTIAL</v>
      </c>
    </row>
  </sheetData>
  <printOptions horizontalCentered="1"/>
  <pageMargins left="0.4" right="0.4" top="0.4" bottom="0.4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3B554AF-C15A-4FDD-BE81-F0D241953E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19</vt:i4>
      </vt:variant>
    </vt:vector>
  </HeadingPairs>
  <TitlesOfParts>
    <vt:vector size="22" baseType="lpstr">
      <vt:lpstr>PRODUCT DATA</vt:lpstr>
      <vt:lpstr>SCENARIO OUTPUT</vt:lpstr>
      <vt:lpstr>CHART DATA</vt:lpstr>
      <vt:lpstr>CompanyName</vt:lpstr>
      <vt:lpstr>CostPerUnit</vt:lpstr>
      <vt:lpstr>CostPerUnitCAGR</vt:lpstr>
      <vt:lpstr>DateSet</vt:lpstr>
      <vt:lpstr>FixedCostCAGR</vt:lpstr>
      <vt:lpstr>FixedCosts</vt:lpstr>
      <vt:lpstr>GrowthRate</vt:lpstr>
      <vt:lpstr>MarketShare</vt:lpstr>
      <vt:lpstr>MarketSize</vt:lpstr>
      <vt:lpstr>MarketSizeCAGR</vt:lpstr>
      <vt:lpstr>OperatingIncome</vt:lpstr>
      <vt:lpstr>ProductName</vt:lpstr>
      <vt:lpstr>RampYear1</vt:lpstr>
      <vt:lpstr>RampYear2</vt:lpstr>
      <vt:lpstr>RampYear3</vt:lpstr>
      <vt:lpstr>RampYear4</vt:lpstr>
      <vt:lpstr>RampYear5</vt:lpstr>
      <vt:lpstr>UnitPrice</vt:lpstr>
      <vt:lpstr>UnitSales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keywords/>
  <cp:lastModifiedBy>Kenan Çılman</cp:lastModifiedBy>
  <dcterms:created xsi:type="dcterms:W3CDTF">2014-10-25T21:16:57Z</dcterms:created>
  <dcterms:modified xsi:type="dcterms:W3CDTF">2014-10-25T21:16:57Z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TC040990999991</vt:lpwstr>
  </property>
</Properties>
</file>