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/>
  <bookViews>
    <workbookView xWindow="120" yWindow="120" windowWidth="15180" windowHeight="8835"/>
  </bookViews>
  <sheets>
    <sheet name="New Product Sales Forecast" sheetId="1" r:id="rId1"/>
  </sheets>
  <definedNames>
    <definedName name="__IntlFixup" hidden="1">TRUE</definedName>
    <definedName name="__IntlFixupTable" hidden="1">#REF!</definedName>
    <definedName name="_Order1" hidden="1">0</definedName>
    <definedName name="AA.Report.Files" hidden="1">#REF!</definedName>
    <definedName name="AA.Reports.Available" hidden="1">#REF!</definedName>
    <definedName name="Data.Dump" hidden="1">OFFSET([0]!Data.Top.Left,1,0)</definedName>
    <definedName name="Database.File" hidden="1">#REF!</definedName>
    <definedName name="File.Type" hidden="1">#REF!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hidden="1">OFFSET([0]!Data.Top.Left,1,0)</definedName>
    <definedName name="_xlnm.Print_Area" localSheetId="0">'New Product Sales Forecast'!$C$3:$I$55</definedName>
    <definedName name="Show.Acct.Update.Warning" hidden="1">#REF!</definedName>
    <definedName name="Show.MDB.Update.Warning" hidden="1">#REF!</definedName>
  </definedNames>
  <calcPr calcId="152511"/>
</workbook>
</file>

<file path=xl/calcChain.xml><?xml version="1.0" encoding="utf-8"?>
<calcChain xmlns="http://schemas.openxmlformats.org/spreadsheetml/2006/main">
  <c r="H11" i="1" l="1"/>
  <c r="E34" i="1"/>
  <c r="F34" i="1"/>
  <c r="I34" i="1" s="1"/>
  <c r="G34" i="1"/>
  <c r="G23" i="1" s="1"/>
  <c r="H34" i="1"/>
  <c r="AR204" i="1"/>
  <c r="AS204" i="1" s="1"/>
  <c r="F23" i="1"/>
  <c r="H24" i="1"/>
  <c r="F25" i="1"/>
  <c r="H26" i="1"/>
  <c r="F27" i="1"/>
  <c r="H28" i="1"/>
  <c r="F29" i="1"/>
  <c r="H30" i="1"/>
  <c r="F31" i="1"/>
  <c r="H32" i="1"/>
  <c r="F33" i="1"/>
  <c r="C36" i="1"/>
  <c r="C50" i="1" s="1"/>
  <c r="C52" i="1" s="1"/>
  <c r="C54" i="1" s="1"/>
  <c r="D36" i="1"/>
  <c r="E48" i="1"/>
  <c r="H46" i="1" s="1"/>
  <c r="F48" i="1"/>
  <c r="F39" i="1" s="1"/>
  <c r="H48" i="1"/>
  <c r="H42" i="1"/>
  <c r="F44" i="1"/>
  <c r="I24" i="1" l="1"/>
  <c r="I25" i="1"/>
  <c r="I27" i="1"/>
  <c r="I29" i="1"/>
  <c r="I31" i="1"/>
  <c r="I33" i="1"/>
  <c r="F22" i="1"/>
  <c r="F50" i="1"/>
  <c r="F52" i="1" s="1"/>
  <c r="F40" i="1"/>
  <c r="H37" i="1"/>
  <c r="G32" i="1"/>
  <c r="G30" i="1"/>
  <c r="G28" i="1"/>
  <c r="G26" i="1"/>
  <c r="G24" i="1"/>
  <c r="AT204" i="1"/>
  <c r="D23" i="1"/>
  <c r="D37" i="1" s="1"/>
  <c r="I23" i="1"/>
  <c r="H47" i="1"/>
  <c r="F45" i="1"/>
  <c r="H43" i="1"/>
  <c r="F41" i="1"/>
  <c r="H39" i="1"/>
  <c r="F37" i="1"/>
  <c r="H36" i="1"/>
  <c r="F36" i="1"/>
  <c r="I22" i="1"/>
  <c r="G22" i="1"/>
  <c r="G48" i="1"/>
  <c r="H38" i="1"/>
  <c r="H50" i="1"/>
  <c r="H52" i="1" s="1"/>
  <c r="H54" i="1" s="1"/>
  <c r="F46" i="1"/>
  <c r="H44" i="1"/>
  <c r="F42" i="1"/>
  <c r="H40" i="1"/>
  <c r="F38" i="1"/>
  <c r="I48" i="1"/>
  <c r="G33" i="1"/>
  <c r="I32" i="1"/>
  <c r="G31" i="1"/>
  <c r="I30" i="1"/>
  <c r="G29" i="1"/>
  <c r="I28" i="1"/>
  <c r="G27" i="1"/>
  <c r="I26" i="1"/>
  <c r="G25" i="1"/>
  <c r="F47" i="1"/>
  <c r="H45" i="1"/>
  <c r="F43" i="1"/>
  <c r="H41" i="1"/>
  <c r="H33" i="1"/>
  <c r="F32" i="1"/>
  <c r="H31" i="1"/>
  <c r="F30" i="1"/>
  <c r="H29" i="1"/>
  <c r="F28" i="1"/>
  <c r="H27" i="1"/>
  <c r="F26" i="1"/>
  <c r="H25" i="1"/>
  <c r="F24" i="1"/>
  <c r="H23" i="1"/>
  <c r="H22" i="1"/>
  <c r="F54" i="1" l="1"/>
  <c r="AU204" i="1"/>
  <c r="D24" i="1"/>
  <c r="D38" i="1" s="1"/>
  <c r="I36" i="1"/>
  <c r="I40" i="1"/>
  <c r="I44" i="1"/>
  <c r="I39" i="1"/>
  <c r="I43" i="1"/>
  <c r="I47" i="1"/>
  <c r="I38" i="1"/>
  <c r="I42" i="1"/>
  <c r="I46" i="1"/>
  <c r="I37" i="1"/>
  <c r="I41" i="1"/>
  <c r="I45" i="1"/>
  <c r="G36" i="1"/>
  <c r="G38" i="1"/>
  <c r="G42" i="1"/>
  <c r="G46" i="1"/>
  <c r="G37" i="1"/>
  <c r="G41" i="1"/>
  <c r="G45" i="1"/>
  <c r="G40" i="1"/>
  <c r="G44" i="1"/>
  <c r="G50" i="1"/>
  <c r="G39" i="1"/>
  <c r="G43" i="1"/>
  <c r="G47" i="1"/>
  <c r="AV204" i="1" l="1"/>
  <c r="D25" i="1"/>
  <c r="D39" i="1" s="1"/>
  <c r="G52" i="1"/>
  <c r="I50" i="1"/>
  <c r="AW204" i="1" l="1"/>
  <c r="D26" i="1"/>
  <c r="D40" i="1" s="1"/>
  <c r="G54" i="1"/>
  <c r="I54" i="1" s="1"/>
  <c r="I52" i="1"/>
  <c r="D27" i="1" l="1"/>
  <c r="D41" i="1" s="1"/>
  <c r="AX204" i="1"/>
  <c r="AY204" i="1" l="1"/>
  <c r="D28" i="1"/>
  <c r="D42" i="1" s="1"/>
  <c r="D29" i="1" l="1"/>
  <c r="D43" i="1" s="1"/>
  <c r="AZ204" i="1"/>
  <c r="BA204" i="1" l="1"/>
  <c r="D30" i="1"/>
  <c r="D44" i="1" s="1"/>
  <c r="BB204" i="1" l="1"/>
  <c r="D31" i="1"/>
  <c r="D45" i="1" s="1"/>
  <c r="BC204" i="1" l="1"/>
  <c r="D33" i="1" s="1"/>
  <c r="D47" i="1" s="1"/>
  <c r="D32" i="1"/>
  <c r="D46" i="1" s="1"/>
</calcChain>
</file>

<file path=xl/comments1.xml><?xml version="1.0" encoding="utf-8"?>
<comments xmlns="http://schemas.openxmlformats.org/spreadsheetml/2006/main">
  <authors>
    <author>Author</author>
  </authors>
  <commentList>
    <comment ref="C7" authorId="0" shapeId="0">
      <text>
        <r>
          <rPr>
            <sz val="10"/>
            <color indexed="81"/>
            <rFont val="Arial"/>
            <family val="2"/>
          </rPr>
          <t xml:space="preserve">This template allows you to forecast sales for a new product. The model uses 
three possible scenarios and the probability that a scenario may occur as the 
basis. The probabilities that you assign are quite subjective -- based on your view 
of the future, your level of optimism, and intuition. </t>
        </r>
      </text>
    </comment>
  </commentList>
</comments>
</file>

<file path=xl/sharedStrings.xml><?xml version="1.0" encoding="utf-8"?>
<sst xmlns="http://schemas.openxmlformats.org/spreadsheetml/2006/main" count="49" uniqueCount="40">
  <si>
    <t>New Product Sales Forecast</t>
  </si>
  <si>
    <t>Widget Model II</t>
  </si>
  <si>
    <t>Base Annual Sales</t>
  </si>
  <si>
    <t xml:space="preserve">   Worst Case</t>
  </si>
  <si>
    <t xml:space="preserve">   Most Likely</t>
  </si>
  <si>
    <t xml:space="preserve">   Best Case</t>
  </si>
  <si>
    <t>Total</t>
  </si>
  <si>
    <t>Probability</t>
  </si>
  <si>
    <t>Growth Rates</t>
  </si>
  <si>
    <t>Year 2</t>
  </si>
  <si>
    <t>Year 3</t>
  </si>
  <si>
    <t>Year 4</t>
  </si>
  <si>
    <t>Year 5</t>
  </si>
  <si>
    <t>Year 6</t>
  </si>
  <si>
    <t>Forecasted Sales</t>
  </si>
  <si>
    <t>Seasonality</t>
  </si>
  <si>
    <t>Worst</t>
  </si>
  <si>
    <t>Most</t>
  </si>
  <si>
    <t>Best</t>
  </si>
  <si>
    <t>Weighted</t>
  </si>
  <si>
    <t>Year</t>
  </si>
  <si>
    <t>Month</t>
  </si>
  <si>
    <t>Factor</t>
  </si>
  <si>
    <t>Case</t>
  </si>
  <si>
    <t>Likely</t>
  </si>
  <si>
    <t>Average</t>
  </si>
  <si>
    <t>Jan</t>
  </si>
  <si>
    <t>Total Year Forecast</t>
  </si>
  <si>
    <t>MONTH TABLE -- DO NOT CHANGE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</si>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</sst>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&quot;$&quot;#,##0_);\(&quot;$&quot;#,##0\)"/>
    <numFmt numFmtId="165" formatCode="&quot;$&quot;#,##0_);[Red]\(&quot;$&quot;#,##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&quot;£&quot;* #,##0_-;\-&quot;£&quot;* #,##0_-;_-&quot;£&quot;* &quot;-&quot;_-;_-@_-"/>
    <numFmt numFmtId="169" formatCode="_-* #,##0_-;\-* #,##0_-;_-* &quot;-&quot;_-;_-@_-"/>
    <numFmt numFmtId="170" formatCode="_-&quot;£&quot;* #,##0.00_-;\-&quot;£&quot;* #,##0.00_-;_-&quot;£&quot;* &quot;-&quot;??_-;_-@_-"/>
    <numFmt numFmtId="171" formatCode="_-* #,##0.00_-;\-* #,##0.00_-;_-* &quot;-&quot;??_-;_-@_-"/>
    <numFmt numFmtId="172" formatCode="0.00%_);[Red]\(0.00%\)"/>
    <numFmt numFmtId="173" formatCode="0%_);[Red]\(0%\)"/>
    <numFmt numFmtId="174" formatCode="mmmm\ d\,\ yyyy"/>
    <numFmt numFmtId="175" formatCode="0.00_)"/>
  </numFmts>
  <fonts count="4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26"/>
      <name val="Times New Roman"/>
      <family val="1"/>
    </font>
    <font>
      <b/>
      <sz val="26"/>
      <color indexed="9"/>
      <name val="Times New Roman"/>
      <family val="1"/>
    </font>
    <font>
      <sz val="10"/>
      <color indexed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indexed="81"/>
      <name val="Arial"/>
      <family val="2"/>
    </font>
    <font>
      <u/>
      <sz val="10"/>
      <color indexed="12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47"/>
        <bgColor indexed="9"/>
      </patternFill>
    </fill>
    <fill>
      <patternFill patternType="solid">
        <fgColor indexed="18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13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75">
    <xf numFmtId="0" fontId="0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2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3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8" fillId="6" borderId="0" applyNumberFormat="0" applyBorder="0" applyAlignment="0" applyProtection="0"/>
    <xf numFmtId="0" fontId="28" fillId="3" borderId="0" applyNumberFormat="0" applyBorder="0" applyAlignment="0" applyProtection="0"/>
    <xf numFmtId="0" fontId="28" fillId="9" borderId="0" applyNumberFormat="0" applyBorder="0" applyAlignment="0" applyProtection="0"/>
    <xf numFmtId="0" fontId="28" fillId="8" borderId="0" applyNumberFormat="0" applyBorder="0" applyAlignment="0" applyProtection="0"/>
    <xf numFmtId="0" fontId="28" fillId="6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37" fontId="12" fillId="16" borderId="1" applyBorder="0" applyProtection="0">
      <alignment vertical="center"/>
    </xf>
    <xf numFmtId="0" fontId="29" fillId="17" borderId="0" applyNumberFormat="0" applyBorder="0" applyAlignment="0" applyProtection="0"/>
    <xf numFmtId="164" fontId="13" fillId="0" borderId="2">
      <protection locked="0"/>
    </xf>
    <xf numFmtId="0" fontId="14" fillId="18" borderId="0" applyBorder="0">
      <alignment horizontal="left" vertical="center" indent="1"/>
    </xf>
    <xf numFmtId="0" fontId="30" fillId="4" borderId="3" applyNumberFormat="0" applyAlignment="0" applyProtection="0"/>
    <xf numFmtId="0" fontId="31" fillId="19" borderId="4" applyNumberFormat="0" applyAlignment="0" applyProtection="0"/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0" borderId="5"/>
    <xf numFmtId="4" fontId="13" fillId="20" borderId="5">
      <protection locked="0"/>
    </xf>
    <xf numFmtId="0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33" fillId="6" borderId="0" applyNumberFormat="0" applyBorder="0" applyAlignment="0" applyProtection="0"/>
    <xf numFmtId="4" fontId="13" fillId="21" borderId="5"/>
    <xf numFmtId="167" fontId="16" fillId="0" borderId="6"/>
    <xf numFmtId="37" fontId="17" fillId="22" borderId="2" applyBorder="0">
      <alignment horizontal="left" vertical="center" indent="1"/>
    </xf>
    <xf numFmtId="37" fontId="18" fillId="23" borderId="7" applyFill="0">
      <alignment vertical="center"/>
    </xf>
    <xf numFmtId="0" fontId="18" fillId="24" borderId="8" applyNumberFormat="0">
      <alignment horizontal="left" vertical="top" indent="1"/>
    </xf>
    <xf numFmtId="0" fontId="18" fillId="16" borderId="0" applyBorder="0">
      <alignment horizontal="left" vertical="center" indent="1"/>
    </xf>
    <xf numFmtId="0" fontId="18" fillId="0" borderId="8" applyNumberFormat="0" applyFill="0">
      <alignment horizontal="centerContinuous" vertical="top"/>
    </xf>
    <xf numFmtId="0" fontId="19" fillId="0" borderId="0" applyNumberFormat="0" applyFont="0" applyFill="0" applyAlignment="0" applyProtection="0"/>
    <xf numFmtId="0" fontId="20" fillId="0" borderId="0" applyNumberFormat="0" applyFont="0" applyFill="0" applyAlignment="0" applyProtection="0"/>
    <xf numFmtId="0" fontId="34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35" fillId="10" borderId="3" applyNumberFormat="0" applyAlignment="0" applyProtection="0"/>
    <xf numFmtId="167" fontId="16" fillId="0" borderId="10"/>
    <xf numFmtId="0" fontId="36" fillId="0" borderId="11" applyNumberFormat="0" applyFill="0" applyAlignment="0" applyProtection="0"/>
    <xf numFmtId="166" fontId="16" fillId="0" borderId="12"/>
    <xf numFmtId="0" fontId="37" fillId="7" borderId="0" applyNumberFormat="0" applyBorder="0" applyAlignment="0" applyProtection="0"/>
    <xf numFmtId="0" fontId="21" fillId="23" borderId="0">
      <alignment horizontal="left" wrapText="1" indent="1"/>
    </xf>
    <xf numFmtId="37" fontId="12" fillId="16" borderId="13" applyBorder="0">
      <alignment horizontal="left" vertical="center" indent="2"/>
    </xf>
    <xf numFmtId="0" fontId="22" fillId="0" borderId="0"/>
    <xf numFmtId="0" fontId="1" fillId="7" borderId="14" applyNumberFormat="0" applyFont="0" applyAlignment="0" applyProtection="0"/>
    <xf numFmtId="0" fontId="38" fillId="4" borderId="15" applyNumberFormat="0" applyAlignment="0" applyProtection="0"/>
    <xf numFmtId="173" fontId="23" fillId="25" borderId="16"/>
    <xf numFmtId="172" fontId="23" fillId="0" borderId="16" applyFont="0" applyFill="0" applyBorder="0" applyAlignment="0" applyProtection="0">
      <protection locked="0"/>
    </xf>
    <xf numFmtId="2" fontId="24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25" fillId="0" borderId="0">
      <alignment horizontal="right"/>
    </xf>
    <xf numFmtId="0" fontId="26" fillId="0" borderId="0"/>
    <xf numFmtId="0" fontId="1" fillId="0" borderId="17" applyNumberFormat="0" applyFont="0" applyBorder="0" applyAlignment="0" applyProtection="0"/>
    <xf numFmtId="168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45">
    <xf numFmtId="0" fontId="0" fillId="0" borderId="0" xfId="0"/>
    <xf numFmtId="164" fontId="2" fillId="27" borderId="0" xfId="0" applyNumberFormat="1" applyFont="1" applyFill="1" applyProtection="1"/>
    <xf numFmtId="0" fontId="2" fillId="27" borderId="0" xfId="0" applyFont="1" applyFill="1" applyProtection="1"/>
    <xf numFmtId="1" fontId="2" fillId="27" borderId="0" xfId="0" applyNumberFormat="1" applyFont="1" applyFill="1" applyAlignment="1" applyProtection="1">
      <alignment horizontal="left"/>
    </xf>
    <xf numFmtId="0" fontId="2" fillId="27" borderId="18" xfId="0" applyFont="1" applyFill="1" applyBorder="1" applyAlignment="1" applyProtection="1">
      <alignment horizontal="centerContinuous"/>
    </xf>
    <xf numFmtId="0" fontId="8" fillId="27" borderId="18" xfId="0" applyFont="1" applyFill="1" applyBorder="1" applyAlignment="1" applyProtection="1">
      <alignment horizontal="centerContinuous"/>
    </xf>
    <xf numFmtId="0" fontId="2" fillId="27" borderId="18" xfId="0" applyFont="1" applyFill="1" applyBorder="1" applyProtection="1"/>
    <xf numFmtId="0" fontId="2" fillId="27" borderId="18" xfId="0" applyFont="1" applyFill="1" applyBorder="1" applyAlignment="1" applyProtection="1">
      <alignment horizontal="right"/>
    </xf>
    <xf numFmtId="0" fontId="3" fillId="24" borderId="0" xfId="0" applyFont="1" applyFill="1" applyAlignment="1" applyProtection="1">
      <alignment horizontal="centerContinuous"/>
    </xf>
    <xf numFmtId="0" fontId="4" fillId="28" borderId="0" xfId="0" applyFont="1" applyFill="1" applyAlignment="1" applyProtection="1">
      <alignment horizontal="centerContinuous" vertical="center"/>
    </xf>
    <xf numFmtId="0" fontId="5" fillId="28" borderId="0" xfId="0" applyFont="1" applyFill="1" applyAlignment="1" applyProtection="1">
      <alignment horizontal="centerContinuous" vertical="center"/>
    </xf>
    <xf numFmtId="0" fontId="2" fillId="24" borderId="0" xfId="0" applyFont="1" applyFill="1" applyAlignment="1" applyProtection="1">
      <alignment horizontal="centerContinuous"/>
    </xf>
    <xf numFmtId="0" fontId="0" fillId="0" borderId="0" xfId="0" applyProtection="1"/>
    <xf numFmtId="0" fontId="6" fillId="29" borderId="0" xfId="0" applyFont="1" applyFill="1" applyAlignment="1" applyProtection="1">
      <alignment horizontal="centerContinuous" vertical="center"/>
      <protection locked="0"/>
    </xf>
    <xf numFmtId="0" fontId="2" fillId="24" borderId="0" xfId="0" applyFont="1" applyFill="1" applyAlignment="1" applyProtection="1">
      <alignment horizontal="centerContinuous" vertical="center"/>
    </xf>
    <xf numFmtId="174" fontId="7" fillId="29" borderId="0" xfId="0" applyNumberFormat="1" applyFont="1" applyFill="1" applyAlignment="1" applyProtection="1">
      <alignment horizontal="centerContinuous"/>
      <protection locked="0"/>
    </xf>
    <xf numFmtId="0" fontId="2" fillId="24" borderId="0" xfId="0" applyFont="1" applyFill="1" applyProtection="1"/>
    <xf numFmtId="164" fontId="2" fillId="29" borderId="0" xfId="0" applyNumberFormat="1" applyFont="1" applyFill="1" applyProtection="1">
      <protection locked="0"/>
    </xf>
    <xf numFmtId="164" fontId="2" fillId="24" borderId="0" xfId="0" applyNumberFormat="1" applyFont="1" applyFill="1" applyProtection="1"/>
    <xf numFmtId="10" fontId="2" fillId="29" borderId="0" xfId="0" applyNumberFormat="1" applyFont="1" applyFill="1" applyProtection="1">
      <protection locked="0"/>
    </xf>
    <xf numFmtId="9" fontId="2" fillId="24" borderId="0" xfId="0" applyNumberFormat="1" applyFont="1" applyFill="1" applyProtection="1"/>
    <xf numFmtId="0" fontId="2" fillId="24" borderId="18" xfId="0" applyFont="1" applyFill="1" applyBorder="1" applyProtection="1"/>
    <xf numFmtId="175" fontId="2" fillId="24" borderId="0" xfId="0" applyNumberFormat="1" applyFont="1" applyFill="1" applyProtection="1"/>
    <xf numFmtId="0" fontId="2" fillId="24" borderId="0" xfId="0" applyFont="1" applyFill="1" applyAlignment="1" applyProtection="1">
      <alignment horizontal="center"/>
    </xf>
    <xf numFmtId="0" fontId="2" fillId="24" borderId="18" xfId="0" applyFont="1" applyFill="1" applyBorder="1" applyAlignment="1" applyProtection="1">
      <alignment horizontal="left"/>
    </xf>
    <xf numFmtId="0" fontId="2" fillId="24" borderId="18" xfId="0" applyFont="1" applyFill="1" applyBorder="1" applyAlignment="1" applyProtection="1">
      <alignment horizontal="center"/>
    </xf>
    <xf numFmtId="1" fontId="2" fillId="29" borderId="0" xfId="0" applyNumberFormat="1" applyFont="1" applyFill="1" applyAlignment="1" applyProtection="1">
      <alignment horizontal="left"/>
      <protection locked="0"/>
    </xf>
    <xf numFmtId="0" fontId="2" fillId="29" borderId="0" xfId="0" applyFont="1" applyFill="1" applyProtection="1">
      <protection locked="0"/>
    </xf>
    <xf numFmtId="175" fontId="2" fillId="29" borderId="0" xfId="0" applyNumberFormat="1" applyFont="1" applyFill="1" applyProtection="1">
      <protection locked="0"/>
    </xf>
    <xf numFmtId="165" fontId="2" fillId="24" borderId="0" xfId="0" applyNumberFormat="1" applyFont="1" applyFill="1" applyProtection="1"/>
    <xf numFmtId="175" fontId="2" fillId="24" borderId="19" xfId="0" applyNumberFormat="1" applyFont="1" applyFill="1" applyBorder="1" applyProtection="1"/>
    <xf numFmtId="164" fontId="2" fillId="24" borderId="19" xfId="0" applyNumberFormat="1" applyFont="1" applyFill="1" applyBorder="1" applyProtection="1"/>
    <xf numFmtId="1" fontId="2" fillId="24" borderId="0" xfId="0" applyNumberFormat="1" applyFont="1" applyFill="1" applyAlignment="1" applyProtection="1">
      <alignment horizontal="left"/>
    </xf>
    <xf numFmtId="0" fontId="2" fillId="24" borderId="0" xfId="0" applyFont="1" applyFill="1" applyAlignment="1" applyProtection="1">
      <alignment horizontal="left"/>
    </xf>
    <xf numFmtId="0" fontId="9" fillId="30" borderId="20" xfId="0" applyFont="1" applyFill="1" applyBorder="1" applyAlignment="1" applyProtection="1">
      <alignment horizontal="centerContinuous"/>
    </xf>
    <xf numFmtId="0" fontId="0" fillId="30" borderId="19" xfId="0" applyFill="1" applyBorder="1" applyAlignment="1" applyProtection="1">
      <alignment horizontal="centerContinuous"/>
    </xf>
    <xf numFmtId="0" fontId="0" fillId="30" borderId="21" xfId="0" applyFill="1" applyBorder="1" applyAlignment="1" applyProtection="1">
      <alignment horizontal="centerContinuous"/>
    </xf>
    <xf numFmtId="0" fontId="0" fillId="30" borderId="22" xfId="0" applyFill="1" applyBorder="1" applyProtection="1"/>
    <xf numFmtId="0" fontId="0" fillId="30" borderId="0" xfId="0" applyFill="1" applyProtection="1"/>
    <xf numFmtId="0" fontId="0" fillId="30" borderId="23" xfId="0" applyFill="1" applyBorder="1" applyProtection="1"/>
    <xf numFmtId="0" fontId="0" fillId="30" borderId="24" xfId="0" applyFill="1" applyBorder="1" applyProtection="1"/>
    <xf numFmtId="0" fontId="0" fillId="30" borderId="18" xfId="0" applyFill="1" applyBorder="1" applyProtection="1"/>
    <xf numFmtId="0" fontId="0" fillId="30" borderId="25" xfId="0" applyFill="1" applyBorder="1" applyProtection="1"/>
    <xf numFmtId="0" fontId="11" fillId="0" borderId="0" xfId="52" applyFont="1" applyAlignment="1" applyProtection="1">
      <alignment horizontal="center"/>
    </xf>
    <xf numFmtId="0" fontId="11" fillId="0" borderId="0" xfId="52" applyAlignment="1" applyProtection="1">
      <alignment horizont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/>
    <cellStyle name="Bad" xfId="26" builtinId="27" customBuiltin="1"/>
    <cellStyle name="Blank" xfId="27"/>
    <cellStyle name="Body text" xfId="28"/>
    <cellStyle name="Calculation" xfId="29" builtinId="22" customBuiltin="1"/>
    <cellStyle name="Check Cell" xfId="30" builtinId="23" customBuiltin="1"/>
    <cellStyle name="Comma0" xfId="31"/>
    <cellStyle name="Currency0" xfId="32"/>
    <cellStyle name="DarkBlueOutline" xfId="33"/>
    <cellStyle name="DarkBlueOutlineYellow" xfId="34"/>
    <cellStyle name="Date" xfId="35"/>
    <cellStyle name="Dezimal [0]_Compiling Utility Macros" xfId="36"/>
    <cellStyle name="Dezimal_Compiling Utility Macros" xfId="37"/>
    <cellStyle name="Explanatory Text" xfId="38" builtinId="53" customBuiltin="1"/>
    <cellStyle name="Fixed" xfId="39"/>
    <cellStyle name="Good" xfId="40" builtinId="26" customBuiltin="1"/>
    <cellStyle name="GRAY" xfId="41"/>
    <cellStyle name="Gross Margin" xfId="42"/>
    <cellStyle name="header" xfId="43"/>
    <cellStyle name="Header Total" xfId="44"/>
    <cellStyle name="Header1" xfId="45"/>
    <cellStyle name="Header2" xfId="46"/>
    <cellStyle name="Header3" xfId="47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52" builtinId="8"/>
    <cellStyle name="Input" xfId="53" builtinId="20" customBuiltin="1"/>
    <cellStyle name="Level 2 Total" xfId="54"/>
    <cellStyle name="Linked Cell" xfId="55" builtinId="24" customBuiltin="1"/>
    <cellStyle name="Major Total" xfId="56"/>
    <cellStyle name="Neutral" xfId="57" builtinId="28" customBuiltin="1"/>
    <cellStyle name="NonPrint_TemTitle" xfId="58"/>
    <cellStyle name="Normal" xfId="0" builtinId="0"/>
    <cellStyle name="Normal 2" xfId="59"/>
    <cellStyle name="NormalRed" xfId="60"/>
    <cellStyle name="Note" xfId="61" builtinId="10" customBuiltin="1"/>
    <cellStyle name="Output" xfId="62" builtinId="21" customBuiltin="1"/>
    <cellStyle name="Percent.0" xfId="63"/>
    <cellStyle name="Percent.00" xfId="64"/>
    <cellStyle name="RED POSTED" xfId="65"/>
    <cellStyle name="Standard_Anpassen der Amortisation" xfId="66"/>
    <cellStyle name="Text_simple" xfId="67"/>
    <cellStyle name="Title" xfId="68" builtinId="15" customBuiltin="1"/>
    <cellStyle name="TmsRmn10BlueItalic" xfId="69"/>
    <cellStyle name="TmsRmn10Bold" xfId="70"/>
    <cellStyle name="Total" xfId="71" builtinId="25" customBuiltin="1"/>
    <cellStyle name="Währung [0]_Compiling Utility Macros" xfId="72"/>
    <cellStyle name="Währung_Compiling Utility Macros" xfId="73"/>
    <cellStyle name="Warning Text" xfId="7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323850</xdr:colOff>
      <xdr:row>1</xdr:row>
      <xdr:rowOff>47625</xdr:rowOff>
    </xdr:to>
    <xdr:sp macro="" textlink="">
      <xdr:nvSpPr>
        <xdr:cNvPr id="1026" name="Rectangle 2"/>
        <xdr:cNvSpPr>
          <a:spLocks noChangeArrowheads="1"/>
        </xdr:cNvSpPr>
      </xdr:nvSpPr>
      <xdr:spPr bwMode="auto">
        <a:xfrm>
          <a:off x="0" y="0"/>
          <a:ext cx="4381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0">
    <pageSetUpPr autoPageBreaks="0" fitToPage="1"/>
  </sheetPr>
  <dimension ref="B3:BC204"/>
  <sheetViews>
    <sheetView showGridLines="0" showRowColHeaders="0" tabSelected="1" zoomScaleNormal="100" workbookViewId="0"/>
  </sheetViews>
  <sheetFormatPr defaultRowHeight="12.75" x14ac:dyDescent="0.2"/>
  <cols>
    <col min="1" max="1" width="1.7109375" style="12" customWidth="1"/>
    <col min="2" max="2" width="6.140625" style="12" customWidth="1"/>
    <col min="3" max="3" width="11.5703125" style="12" customWidth="1"/>
    <col min="4" max="4" width="9" style="12" customWidth="1"/>
    <col min="5" max="9" width="14.28515625" style="12" customWidth="1"/>
    <col min="10" max="10" width="6.140625" style="12" customWidth="1"/>
    <col min="11" max="11" width="4.7109375" style="12" customWidth="1"/>
    <col min="12" max="16384" width="9.140625" style="12"/>
  </cols>
  <sheetData>
    <row r="3" spans="2:10" ht="33" x14ac:dyDescent="0.45">
      <c r="B3" s="8"/>
      <c r="C3" s="9" t="s">
        <v>0</v>
      </c>
      <c r="D3" s="9"/>
      <c r="E3" s="10"/>
      <c r="F3" s="10"/>
      <c r="G3" s="10"/>
      <c r="H3" s="10"/>
      <c r="I3" s="10"/>
      <c r="J3" s="11"/>
    </row>
    <row r="4" spans="2:10" ht="18" x14ac:dyDescent="0.2">
      <c r="C4" s="13" t="s">
        <v>1</v>
      </c>
      <c r="D4" s="14"/>
      <c r="E4" s="14"/>
      <c r="F4" s="14"/>
      <c r="G4" s="14"/>
      <c r="H4" s="14"/>
      <c r="I4" s="14"/>
      <c r="J4" s="11"/>
    </row>
    <row r="5" spans="2:10" ht="15.75" x14ac:dyDescent="0.25">
      <c r="C5" s="15">
        <v>40178</v>
      </c>
      <c r="D5" s="11"/>
      <c r="E5" s="11"/>
      <c r="F5" s="11"/>
      <c r="G5" s="11"/>
      <c r="H5" s="11"/>
      <c r="I5" s="11"/>
      <c r="J5" s="11"/>
    </row>
    <row r="6" spans="2:10" x14ac:dyDescent="0.2">
      <c r="B6" s="16"/>
      <c r="C6" s="16"/>
      <c r="D6" s="16"/>
      <c r="E6" s="16"/>
      <c r="F6" s="16"/>
      <c r="G6" s="16"/>
      <c r="H6" s="16"/>
      <c r="I6" s="16"/>
      <c r="J6" s="16"/>
    </row>
    <row r="7" spans="2:10" x14ac:dyDescent="0.2">
      <c r="B7" s="16"/>
      <c r="C7" s="16"/>
      <c r="D7" s="16"/>
      <c r="E7" s="16"/>
      <c r="F7" s="16"/>
      <c r="G7" s="16"/>
      <c r="H7" s="16"/>
      <c r="I7" s="16"/>
      <c r="J7" s="16"/>
    </row>
    <row r="8" spans="2:10" ht="12.95" customHeight="1" x14ac:dyDescent="0.2">
      <c r="B8" s="16"/>
      <c r="C8" s="16" t="s">
        <v>2</v>
      </c>
      <c r="D8" s="16"/>
      <c r="E8" s="17">
        <v>50000</v>
      </c>
      <c r="F8" s="16"/>
      <c r="G8" s="16"/>
      <c r="H8" s="16"/>
      <c r="I8" s="16"/>
      <c r="J8" s="16"/>
    </row>
    <row r="9" spans="2:10" ht="12.95" customHeight="1" x14ac:dyDescent="0.2">
      <c r="B9" s="16"/>
      <c r="C9" s="16"/>
      <c r="D9" s="16"/>
      <c r="E9" s="18"/>
      <c r="F9" s="16"/>
      <c r="G9" s="16"/>
      <c r="H9" s="16"/>
      <c r="I9" s="16"/>
      <c r="J9" s="16"/>
    </row>
    <row r="10" spans="2:10" ht="12.95" customHeight="1" x14ac:dyDescent="0.2">
      <c r="B10" s="16"/>
      <c r="C10" s="16"/>
      <c r="D10" s="16"/>
      <c r="E10" s="7" t="s">
        <v>3</v>
      </c>
      <c r="F10" s="7" t="s">
        <v>4</v>
      </c>
      <c r="G10" s="7" t="s">
        <v>5</v>
      </c>
      <c r="H10" s="7" t="s">
        <v>6</v>
      </c>
      <c r="I10" s="16"/>
      <c r="J10" s="16"/>
    </row>
    <row r="11" spans="2:10" ht="12.95" customHeight="1" x14ac:dyDescent="0.2">
      <c r="B11" s="16"/>
      <c r="C11" s="16" t="s">
        <v>7</v>
      </c>
      <c r="D11" s="16"/>
      <c r="E11" s="19">
        <v>0.1</v>
      </c>
      <c r="F11" s="19">
        <v>0.5</v>
      </c>
      <c r="G11" s="19">
        <v>0.4</v>
      </c>
      <c r="H11" s="20">
        <f>IF(SUM(E11:G11),SUM(E11:G11),"")</f>
        <v>1</v>
      </c>
      <c r="I11" s="16"/>
      <c r="J11" s="16"/>
    </row>
    <row r="12" spans="2:10" ht="12.95" customHeight="1" x14ac:dyDescent="0.2">
      <c r="B12" s="16"/>
      <c r="C12" s="16"/>
      <c r="D12" s="16"/>
      <c r="E12" s="20"/>
      <c r="F12" s="20"/>
      <c r="G12" s="20"/>
      <c r="H12" s="20"/>
      <c r="I12" s="16"/>
      <c r="J12" s="16"/>
    </row>
    <row r="13" spans="2:10" x14ac:dyDescent="0.2">
      <c r="B13" s="16"/>
      <c r="C13" s="6" t="s">
        <v>8</v>
      </c>
      <c r="D13" s="6"/>
      <c r="E13" s="7" t="s">
        <v>9</v>
      </c>
      <c r="F13" s="7" t="s">
        <v>10</v>
      </c>
      <c r="G13" s="7" t="s">
        <v>11</v>
      </c>
      <c r="H13" s="7" t="s">
        <v>12</v>
      </c>
      <c r="I13" s="7" t="s">
        <v>13</v>
      </c>
      <c r="J13" s="16"/>
    </row>
    <row r="14" spans="2:10" ht="12.95" customHeight="1" x14ac:dyDescent="0.2">
      <c r="B14" s="16"/>
      <c r="C14" s="16" t="s">
        <v>3</v>
      </c>
      <c r="D14" s="16"/>
      <c r="E14" s="19">
        <v>0</v>
      </c>
      <c r="F14" s="19">
        <v>0.02</v>
      </c>
      <c r="G14" s="19">
        <v>0.03</v>
      </c>
      <c r="H14" s="19">
        <v>0.03</v>
      </c>
      <c r="I14" s="19">
        <v>0.03</v>
      </c>
      <c r="J14" s="16"/>
    </row>
    <row r="15" spans="2:10" ht="12.95" customHeight="1" x14ac:dyDescent="0.2">
      <c r="B15" s="16"/>
      <c r="C15" s="16" t="s">
        <v>4</v>
      </c>
      <c r="D15" s="16"/>
      <c r="E15" s="19">
        <v>0.05</v>
      </c>
      <c r="F15" s="19">
        <v>0.05</v>
      </c>
      <c r="G15" s="19">
        <v>0.05</v>
      </c>
      <c r="H15" s="19">
        <v>0.06</v>
      </c>
      <c r="I15" s="19">
        <v>0.06</v>
      </c>
      <c r="J15" s="16"/>
    </row>
    <row r="16" spans="2:10" ht="12.95" customHeight="1" x14ac:dyDescent="0.2">
      <c r="B16" s="16"/>
      <c r="C16" s="16" t="s">
        <v>5</v>
      </c>
      <c r="D16" s="16"/>
      <c r="E16" s="19">
        <v>0.06</v>
      </c>
      <c r="F16" s="19">
        <v>7.0000000000000007E-2</v>
      </c>
      <c r="G16" s="19">
        <v>0.08</v>
      </c>
      <c r="H16" s="19">
        <v>0.08</v>
      </c>
      <c r="I16" s="19">
        <v>0.08</v>
      </c>
      <c r="J16" s="16"/>
    </row>
    <row r="17" spans="2:10" ht="12.95" customHeight="1" x14ac:dyDescent="0.2">
      <c r="B17" s="16"/>
      <c r="C17" s="16"/>
      <c r="D17" s="16"/>
      <c r="E17" s="16"/>
      <c r="F17" s="22"/>
      <c r="G17" s="16"/>
      <c r="H17" s="16"/>
      <c r="I17" s="16"/>
      <c r="J17" s="16"/>
    </row>
    <row r="18" spans="2:10" ht="12.95" customHeight="1" x14ac:dyDescent="0.2">
      <c r="B18" s="16"/>
      <c r="C18" s="16"/>
      <c r="D18" s="16"/>
      <c r="E18" s="16"/>
      <c r="F18" s="22"/>
      <c r="G18" s="16"/>
      <c r="H18" s="16"/>
      <c r="I18" s="16"/>
      <c r="J18" s="16"/>
    </row>
    <row r="19" spans="2:10" ht="12.95" customHeight="1" x14ac:dyDescent="0.2">
      <c r="B19" s="16"/>
      <c r="C19" s="16"/>
      <c r="D19" s="16"/>
      <c r="E19" s="16"/>
      <c r="F19" s="5" t="s">
        <v>14</v>
      </c>
      <c r="G19" s="4"/>
      <c r="H19" s="4"/>
      <c r="I19" s="4"/>
      <c r="J19" s="16"/>
    </row>
    <row r="20" spans="2:10" ht="12.95" customHeight="1" x14ac:dyDescent="0.2">
      <c r="B20" s="16"/>
      <c r="C20" s="16"/>
      <c r="D20" s="16"/>
      <c r="E20" s="23" t="s">
        <v>15</v>
      </c>
      <c r="F20" s="23" t="s">
        <v>16</v>
      </c>
      <c r="G20" s="23" t="s">
        <v>17</v>
      </c>
      <c r="H20" s="23" t="s">
        <v>18</v>
      </c>
      <c r="I20" s="23" t="s">
        <v>19</v>
      </c>
      <c r="J20" s="16"/>
    </row>
    <row r="21" spans="2:10" ht="12.95" customHeight="1" x14ac:dyDescent="0.2">
      <c r="B21" s="16"/>
      <c r="C21" s="21" t="s">
        <v>20</v>
      </c>
      <c r="D21" s="24" t="s">
        <v>21</v>
      </c>
      <c r="E21" s="25" t="s">
        <v>22</v>
      </c>
      <c r="F21" s="25" t="s">
        <v>23</v>
      </c>
      <c r="G21" s="25" t="s">
        <v>24</v>
      </c>
      <c r="H21" s="25" t="s">
        <v>23</v>
      </c>
      <c r="I21" s="25" t="s">
        <v>25</v>
      </c>
      <c r="J21" s="16"/>
    </row>
    <row r="22" spans="2:10" ht="12.95" customHeight="1" x14ac:dyDescent="0.2">
      <c r="B22" s="16"/>
      <c r="C22" s="26">
        <v>2001</v>
      </c>
      <c r="D22" s="27" t="s">
        <v>26</v>
      </c>
      <c r="E22" s="28">
        <v>1.2</v>
      </c>
      <c r="F22" s="29">
        <f>IF(ISTEXT(E34),"",ROUND((E22/E34)*F34,0))</f>
        <v>5000</v>
      </c>
      <c r="G22" s="29">
        <f>IF(ISTEXT(E34),"",ROUND((E22/E34)*G34,0))</f>
        <v>5250</v>
      </c>
      <c r="H22" s="29">
        <f>IF(ISTEXT(E34),"",ROUND((E22/E34)*H34,0))</f>
        <v>5300</v>
      </c>
      <c r="I22" s="29">
        <f>IF(ISTEXT(E34),"",ROUND((E22/E34)*I34,0))</f>
        <v>5245</v>
      </c>
      <c r="J22" s="16"/>
    </row>
    <row r="23" spans="2:10" ht="12.95" customHeight="1" x14ac:dyDescent="0.2">
      <c r="B23" s="16"/>
      <c r="C23" s="16"/>
      <c r="D23" s="16" t="str">
        <f>INDEX(AR203:BC204,1,AS204+1)</f>
        <v>Feb</v>
      </c>
      <c r="E23" s="28">
        <v>1.1000000000000001</v>
      </c>
      <c r="F23" s="29">
        <f>IF(ISTEXT(E34),"",ROUND((E23/E34)*F34,0))</f>
        <v>4583</v>
      </c>
      <c r="G23" s="29">
        <f>IF(ISTEXT(E34),"",ROUND((E23/E34)*G34,0))</f>
        <v>4813</v>
      </c>
      <c r="H23" s="29">
        <f>IF(ISTEXT(E34),"",ROUND((E23/E34)*H34,0))</f>
        <v>4858</v>
      </c>
      <c r="I23" s="29">
        <f>IF(ISTEXT(E34),"",ROUND((E23/E34)*I34,0))</f>
        <v>4808</v>
      </c>
      <c r="J23" s="16"/>
    </row>
    <row r="24" spans="2:10" ht="12.95" customHeight="1" x14ac:dyDescent="0.2">
      <c r="B24" s="16"/>
      <c r="C24" s="16"/>
      <c r="D24" s="16" t="str">
        <f>INDEX(AR203:BC204,1,AT204+1)</f>
        <v>Mar</v>
      </c>
      <c r="E24" s="28">
        <v>1</v>
      </c>
      <c r="F24" s="29">
        <f>IF(ISTEXT(E34),"",ROUND((E24/E34)*F34,0))</f>
        <v>4167</v>
      </c>
      <c r="G24" s="29">
        <f>IF(ISTEXT(E34),"",ROUND((E24/E34)*G34,0))</f>
        <v>4375</v>
      </c>
      <c r="H24" s="29">
        <f>IF(ISTEXT(E34),"",ROUND((E24/E34)*H34,0))</f>
        <v>4417</v>
      </c>
      <c r="I24" s="29">
        <f>IF(ISTEXT(E34),"",ROUND((E24/E34)*I34,0))</f>
        <v>4371</v>
      </c>
      <c r="J24" s="16"/>
    </row>
    <row r="25" spans="2:10" ht="12.95" customHeight="1" x14ac:dyDescent="0.2">
      <c r="B25" s="16"/>
      <c r="C25" s="16"/>
      <c r="D25" s="16" t="str">
        <f>INDEX(AR203:BC204,1,AU204+1)</f>
        <v>Apr</v>
      </c>
      <c r="E25" s="28">
        <v>1</v>
      </c>
      <c r="F25" s="29">
        <f>IF(ISTEXT(E34),"",ROUND((E25/E34)*F34,0))</f>
        <v>4167</v>
      </c>
      <c r="G25" s="29">
        <f>IF(ISTEXT(E34),"",ROUND((E25/E34)*G34,0))</f>
        <v>4375</v>
      </c>
      <c r="H25" s="29">
        <f>IF(ISTEXT(E34),"",ROUND((E25/E34)*H34,0))</f>
        <v>4417</v>
      </c>
      <c r="I25" s="29">
        <f>IF(ISTEXT(E34),"",ROUND((E25/E34)*I34,0))</f>
        <v>4371</v>
      </c>
      <c r="J25" s="16"/>
    </row>
    <row r="26" spans="2:10" ht="12.95" customHeight="1" x14ac:dyDescent="0.2">
      <c r="B26" s="16"/>
      <c r="C26" s="16"/>
      <c r="D26" s="16" t="str">
        <f>INDEX(AR203:BC204,1,AV204+1)</f>
        <v>May</v>
      </c>
      <c r="E26" s="28">
        <v>0.8</v>
      </c>
      <c r="F26" s="29">
        <f>IF(ISTEXT(E34),"",ROUND((E26/E34)*F34,0))</f>
        <v>3333</v>
      </c>
      <c r="G26" s="29">
        <f>IF(ISTEXT(E34),"",ROUND((E26/E34)*G34,0))</f>
        <v>3500</v>
      </c>
      <c r="H26" s="29">
        <f>IF(ISTEXT(E34),"",ROUND((E26/E34)*H34,0))</f>
        <v>3533</v>
      </c>
      <c r="I26" s="29">
        <f>IF(ISTEXT(E34),"",ROUND((E26/E34)*I34,0))</f>
        <v>3497</v>
      </c>
      <c r="J26" s="16"/>
    </row>
    <row r="27" spans="2:10" ht="12.95" customHeight="1" x14ac:dyDescent="0.2">
      <c r="B27" s="16"/>
      <c r="C27" s="16"/>
      <c r="D27" s="16" t="str">
        <f>INDEX(AR203:BC204,1,AW204+1)</f>
        <v>Jun</v>
      </c>
      <c r="E27" s="28">
        <v>0.65</v>
      </c>
      <c r="F27" s="29">
        <f>IF(ISTEXT(E34),"",ROUND((E27/E34)*F34,0))</f>
        <v>2708</v>
      </c>
      <c r="G27" s="29">
        <f>IF(ISTEXT(E34),"",ROUND((E27/E34)*G34,0))</f>
        <v>2844</v>
      </c>
      <c r="H27" s="29">
        <f>IF(ISTEXT(E34),"",ROUND((E27/E34)*H34,0))</f>
        <v>2871</v>
      </c>
      <c r="I27" s="29">
        <f>IF(ISTEXT(E34),"",ROUND((E27/E34)*I34,0))</f>
        <v>2841</v>
      </c>
      <c r="J27" s="16"/>
    </row>
    <row r="28" spans="2:10" ht="12.95" customHeight="1" x14ac:dyDescent="0.2">
      <c r="B28" s="16"/>
      <c r="C28" s="16"/>
      <c r="D28" s="16" t="str">
        <f>INDEX(AR203:BC204,1,AX204+1)</f>
        <v>Jul</v>
      </c>
      <c r="E28" s="28">
        <v>0.55000000000000004</v>
      </c>
      <c r="F28" s="29">
        <f>IF(ISTEXT(E34),"",ROUND((E28/E34)*F34,0))</f>
        <v>2292</v>
      </c>
      <c r="G28" s="29">
        <f>IF(ISTEXT(E34),"",ROUND((E28/E34)*G34,0))</f>
        <v>2406</v>
      </c>
      <c r="H28" s="29">
        <f>IF(ISTEXT(E34),"",ROUND((E28/E34)*H34,0))</f>
        <v>2429</v>
      </c>
      <c r="I28" s="29">
        <f>IF(ISTEXT(E34),"",ROUND((E28/E34)*I34,0))</f>
        <v>2404</v>
      </c>
      <c r="J28" s="16"/>
    </row>
    <row r="29" spans="2:10" ht="12.95" customHeight="1" x14ac:dyDescent="0.2">
      <c r="B29" s="16"/>
      <c r="C29" s="16"/>
      <c r="D29" s="16" t="str">
        <f>INDEX(AR203:BC204,1,AY204+1)</f>
        <v>Aug</v>
      </c>
      <c r="E29" s="28">
        <v>0.6</v>
      </c>
      <c r="F29" s="29">
        <f>IF(ISTEXT(E34),"",ROUND((E29/E34)*F34,0))</f>
        <v>2500</v>
      </c>
      <c r="G29" s="29">
        <f>IF(ISTEXT(E34),"",ROUND((E29/E34)*G34,0))</f>
        <v>2625</v>
      </c>
      <c r="H29" s="29">
        <f>IF(ISTEXT(E34),"",ROUND((E29/E34)*H34,0))</f>
        <v>2650</v>
      </c>
      <c r="I29" s="29">
        <f>IF(ISTEXT(E34),"",ROUND((E29/E34)*I34,0))</f>
        <v>2623</v>
      </c>
      <c r="J29" s="16"/>
    </row>
    <row r="30" spans="2:10" ht="12.95" customHeight="1" x14ac:dyDescent="0.2">
      <c r="B30" s="16"/>
      <c r="C30" s="16"/>
      <c r="D30" s="16" t="str">
        <f>INDEX(AR203:BC204,1,AZ204+1)</f>
        <v>Sep</v>
      </c>
      <c r="E30" s="28">
        <v>0.6</v>
      </c>
      <c r="F30" s="29">
        <f>IF(ISTEXT(E34),"",ROUND((E30/E34)*F34,0))</f>
        <v>2500</v>
      </c>
      <c r="G30" s="29">
        <f>IF(ISTEXT(E34),"",ROUND((E30/E34)*G34,0))</f>
        <v>2625</v>
      </c>
      <c r="H30" s="29">
        <f>IF(ISTEXT(E34),"",ROUND((E30/E34)*H34,0))</f>
        <v>2650</v>
      </c>
      <c r="I30" s="29">
        <f>IF(ISTEXT(E34),"",ROUND((E30/E34)*I34,0))</f>
        <v>2623</v>
      </c>
      <c r="J30" s="16"/>
    </row>
    <row r="31" spans="2:10" ht="12.95" customHeight="1" x14ac:dyDescent="0.2">
      <c r="B31" s="16"/>
      <c r="C31" s="16"/>
      <c r="D31" s="16" t="str">
        <f>INDEX(AR203:BC204,1,BA204+1)</f>
        <v>Oct</v>
      </c>
      <c r="E31" s="28">
        <v>1</v>
      </c>
      <c r="F31" s="29">
        <f>IF(ISTEXT(E34),"",ROUND((E31/E34)*F34,0))</f>
        <v>4167</v>
      </c>
      <c r="G31" s="29">
        <f>IF(ISTEXT(E34),"",ROUND((E31/E34)*G34,0))</f>
        <v>4375</v>
      </c>
      <c r="H31" s="29">
        <f>IF(ISTEXT(E34),"",ROUND((E31/E34)*H34,0))</f>
        <v>4417</v>
      </c>
      <c r="I31" s="29">
        <f>IF(ISTEXT(E34),"",ROUND((E31/E34)*I34,0))</f>
        <v>4371</v>
      </c>
      <c r="J31" s="16"/>
    </row>
    <row r="32" spans="2:10" ht="12.95" customHeight="1" x14ac:dyDescent="0.2">
      <c r="B32" s="16"/>
      <c r="C32" s="16"/>
      <c r="D32" s="16" t="str">
        <f>INDEX(AR203:BC204,1,BB204+1)</f>
        <v>Nov</v>
      </c>
      <c r="E32" s="28">
        <v>1.5</v>
      </c>
      <c r="F32" s="29">
        <f>IF(ISTEXT(E34),"",ROUND((E32/E34)*F34,0))</f>
        <v>6250</v>
      </c>
      <c r="G32" s="29">
        <f>IF(ISTEXT(E34),"",ROUND((E32/E34)*G34,0))</f>
        <v>6563</v>
      </c>
      <c r="H32" s="29">
        <f>IF(ISTEXT(E34),"",ROUND((E32/E34)*H34,0))</f>
        <v>6625</v>
      </c>
      <c r="I32" s="29">
        <f>IF(ISTEXT(E34),"",ROUND((E32/E34)*I34,0))</f>
        <v>6556</v>
      </c>
      <c r="J32" s="16"/>
    </row>
    <row r="33" spans="2:10" ht="12.95" customHeight="1" x14ac:dyDescent="0.2">
      <c r="B33" s="16"/>
      <c r="C33" s="16"/>
      <c r="D33" s="16" t="str">
        <f>INDEX(AR203:BC204,1,BC204+1)</f>
        <v>Dec</v>
      </c>
      <c r="E33" s="28">
        <v>2</v>
      </c>
      <c r="F33" s="29">
        <f>IF(ISTEXT(E34),"",ROUND((E33/E34)*F34,0))</f>
        <v>8333</v>
      </c>
      <c r="G33" s="29">
        <f>IF(ISTEXT(E34),"",ROUND((E33/E34)*G34,0))</f>
        <v>8750</v>
      </c>
      <c r="H33" s="29">
        <f>IF(ISTEXT(E34),"",ROUND((E33/E34)*H34,0))</f>
        <v>8833</v>
      </c>
      <c r="I33" s="29">
        <f>IF(ISTEXT(E34),"",ROUND((E33/E34)*I34,0))</f>
        <v>8742</v>
      </c>
      <c r="J33" s="16"/>
    </row>
    <row r="34" spans="2:10" ht="12.95" customHeight="1" x14ac:dyDescent="0.2">
      <c r="B34" s="16"/>
      <c r="C34" s="16"/>
      <c r="D34" s="16" t="s">
        <v>6</v>
      </c>
      <c r="E34" s="30">
        <f>IF(SUM(E22:E33),SUM(E22:E33),"")</f>
        <v>12</v>
      </c>
      <c r="F34" s="31">
        <f>IF(E8,+E8*(1+E14),"")</f>
        <v>50000</v>
      </c>
      <c r="G34" s="31">
        <f>IF(E8,E8*(1+E15),"")</f>
        <v>52500</v>
      </c>
      <c r="H34" s="31">
        <f>IF(E8,+E8*(1+E16),"")</f>
        <v>53000</v>
      </c>
      <c r="I34" s="31">
        <f>IF(SUM(F34:H34),E11*F34+F11*G34+G11*H34,"")</f>
        <v>52450</v>
      </c>
      <c r="J34" s="16"/>
    </row>
    <row r="35" spans="2:10" ht="12.95" customHeight="1" x14ac:dyDescent="0.2">
      <c r="B35" s="16"/>
      <c r="C35" s="16"/>
      <c r="D35" s="16"/>
      <c r="E35" s="16"/>
      <c r="F35" s="16"/>
      <c r="G35" s="16"/>
      <c r="H35" s="16"/>
      <c r="I35" s="16"/>
      <c r="J35" s="16"/>
    </row>
    <row r="36" spans="2:10" ht="12.95" customHeight="1" x14ac:dyDescent="0.2">
      <c r="B36" s="16"/>
      <c r="C36" s="32">
        <f>C22+1</f>
        <v>2002</v>
      </c>
      <c r="D36" s="16" t="str">
        <f t="shared" ref="D36:D47" si="0">D22</f>
        <v>Jan</v>
      </c>
      <c r="E36" s="28">
        <v>1.2</v>
      </c>
      <c r="F36" s="29">
        <f>IF(ISTEXT(E48),"",ROUND((E36/E48)*F48,0))</f>
        <v>5100</v>
      </c>
      <c r="G36" s="29">
        <f>IF(ISTEXT(E48),"",ROUND((E36/E48)*G48,0))</f>
        <v>5513</v>
      </c>
      <c r="H36" s="29">
        <f>IF(ISTEXT(E48),"",ROUND((E36/E48)*H48,0))</f>
        <v>5671</v>
      </c>
      <c r="I36" s="29">
        <f>IF(ISTEXT(E48),"",ROUND((E36/E48)*I48,0))</f>
        <v>5535</v>
      </c>
      <c r="J36" s="16"/>
    </row>
    <row r="37" spans="2:10" ht="12.95" customHeight="1" x14ac:dyDescent="0.2">
      <c r="B37" s="16"/>
      <c r="C37" s="33"/>
      <c r="D37" s="16" t="str">
        <f t="shared" si="0"/>
        <v>Feb</v>
      </c>
      <c r="E37" s="28">
        <v>1.1000000000000001</v>
      </c>
      <c r="F37" s="29">
        <f>IF(ISTEXT(E48),"",ROUND((E37/E48)*F48,0))</f>
        <v>4675</v>
      </c>
      <c r="G37" s="29">
        <f>IF(ISTEXT(E48),"",ROUND((E37/E48)*G48,0))</f>
        <v>5053</v>
      </c>
      <c r="H37" s="29">
        <f>IF(ISTEXT(E48),"",ROUND((E37/E48)*H48,0))</f>
        <v>5198</v>
      </c>
      <c r="I37" s="29">
        <f>IF(ISTEXT(E48),"",ROUND((E37/E48)*I48,0))</f>
        <v>5073</v>
      </c>
      <c r="J37" s="16"/>
    </row>
    <row r="38" spans="2:10" ht="12.95" customHeight="1" x14ac:dyDescent="0.2">
      <c r="B38" s="16"/>
      <c r="C38" s="33"/>
      <c r="D38" s="16" t="str">
        <f t="shared" si="0"/>
        <v>Mar</v>
      </c>
      <c r="E38" s="28">
        <v>1</v>
      </c>
      <c r="F38" s="29">
        <f>IF(ISTEXT(E48),"",ROUND((E38/E48)*F48,0))</f>
        <v>4250</v>
      </c>
      <c r="G38" s="29">
        <f>IF(ISTEXT(E48),"",ROUND((E38/E48)*G48,0))</f>
        <v>4594</v>
      </c>
      <c r="H38" s="29">
        <f>IF(ISTEXT(E48),"",ROUND((E38/E48)*H48,0))</f>
        <v>4726</v>
      </c>
      <c r="I38" s="29">
        <f>IF(ISTEXT(E48),"",ROUND((E38/E48)*I48,0))</f>
        <v>4612</v>
      </c>
      <c r="J38" s="16"/>
    </row>
    <row r="39" spans="2:10" ht="12.95" customHeight="1" x14ac:dyDescent="0.2">
      <c r="B39" s="16"/>
      <c r="C39" s="33"/>
      <c r="D39" s="16" t="str">
        <f t="shared" si="0"/>
        <v>Apr</v>
      </c>
      <c r="E39" s="28">
        <v>1</v>
      </c>
      <c r="F39" s="29">
        <f>IF(ISTEXT(E48),"",ROUND((E39/E48)*F48,0))</f>
        <v>4250</v>
      </c>
      <c r="G39" s="29">
        <f>IF(ISTEXT(E48),"",ROUND((E39/E48)*G48,0))</f>
        <v>4594</v>
      </c>
      <c r="H39" s="29">
        <f>IF(ISTEXT(E48),"",ROUND((E39/E48)*H48,0))</f>
        <v>4726</v>
      </c>
      <c r="I39" s="29">
        <f>IF(ISTEXT(E48),"",ROUND((E39/E48)*I48,0))</f>
        <v>4612</v>
      </c>
      <c r="J39" s="16"/>
    </row>
    <row r="40" spans="2:10" ht="12.95" customHeight="1" x14ac:dyDescent="0.2">
      <c r="B40" s="16"/>
      <c r="C40" s="33"/>
      <c r="D40" s="16" t="str">
        <f t="shared" si="0"/>
        <v>May</v>
      </c>
      <c r="E40" s="28">
        <v>0.8</v>
      </c>
      <c r="F40" s="29">
        <f>IF(ISTEXT(E48),"",ROUND((E40/E48)*F48,0))</f>
        <v>3400</v>
      </c>
      <c r="G40" s="29">
        <f>IF(ISTEXT(E48),"",ROUND((E40/E48)*G48,0))</f>
        <v>3675</v>
      </c>
      <c r="H40" s="29">
        <f>IF(ISTEXT(E48),"",ROUND((E40/E48)*H48,0))</f>
        <v>3781</v>
      </c>
      <c r="I40" s="29">
        <f>IF(ISTEXT(E48),"",ROUND((E40/E48)*I48,0))</f>
        <v>3690</v>
      </c>
      <c r="J40" s="16"/>
    </row>
    <row r="41" spans="2:10" ht="12.95" customHeight="1" x14ac:dyDescent="0.2">
      <c r="B41" s="16"/>
      <c r="C41" s="33"/>
      <c r="D41" s="16" t="str">
        <f t="shared" si="0"/>
        <v>Jun</v>
      </c>
      <c r="E41" s="28">
        <v>0.65</v>
      </c>
      <c r="F41" s="29">
        <f>IF(ISTEXT(E48),"",ROUND((E41/E48)*F48,0))</f>
        <v>2763</v>
      </c>
      <c r="G41" s="29">
        <f>IF(ISTEXT(E48),"",ROUND((E41/E48)*G48,0))</f>
        <v>2986</v>
      </c>
      <c r="H41" s="29">
        <f>IF(ISTEXT(E48),"",ROUND((E41/E48)*H48,0))</f>
        <v>3072</v>
      </c>
      <c r="I41" s="29">
        <f>IF(ISTEXT(E48),"",ROUND((E41/E48)*I48,0))</f>
        <v>2998</v>
      </c>
      <c r="J41" s="16"/>
    </row>
    <row r="42" spans="2:10" ht="12.95" customHeight="1" x14ac:dyDescent="0.2">
      <c r="B42" s="16"/>
      <c r="C42" s="33"/>
      <c r="D42" s="16" t="str">
        <f t="shared" si="0"/>
        <v>Jul</v>
      </c>
      <c r="E42" s="28">
        <v>0.55000000000000004</v>
      </c>
      <c r="F42" s="29">
        <f>IF(ISTEXT(E48),"",ROUND((E42/E48)*F48,0))</f>
        <v>2338</v>
      </c>
      <c r="G42" s="29">
        <f>IF(ISTEXT(E48),"",ROUND((E42/E48)*G48,0))</f>
        <v>2527</v>
      </c>
      <c r="H42" s="29">
        <f>IF(ISTEXT(E48),"",ROUND((E42/E48)*H48,0))</f>
        <v>2599</v>
      </c>
      <c r="I42" s="29">
        <f>IF(ISTEXT(E48),"",ROUND((E42/E48)*I48,0))</f>
        <v>2537</v>
      </c>
      <c r="J42" s="16"/>
    </row>
    <row r="43" spans="2:10" ht="12.95" customHeight="1" x14ac:dyDescent="0.2">
      <c r="B43" s="16"/>
      <c r="C43" s="33"/>
      <c r="D43" s="16" t="str">
        <f t="shared" si="0"/>
        <v>Aug</v>
      </c>
      <c r="E43" s="28">
        <v>0.6</v>
      </c>
      <c r="F43" s="29">
        <f>IF(ISTEXT(E48),"",ROUND((E43/E48)*F48,0))</f>
        <v>2550</v>
      </c>
      <c r="G43" s="29">
        <f>IF(ISTEXT(E48),"",ROUND((E43/E48)*G48,0))</f>
        <v>2756</v>
      </c>
      <c r="H43" s="29">
        <f>IF(ISTEXT(E48),"",ROUND((E43/E48)*H48,0))</f>
        <v>2836</v>
      </c>
      <c r="I43" s="29">
        <f>IF(ISTEXT(E48),"",ROUND((E43/E48)*I48,0))</f>
        <v>2767</v>
      </c>
      <c r="J43" s="16"/>
    </row>
    <row r="44" spans="2:10" ht="12.95" customHeight="1" x14ac:dyDescent="0.2">
      <c r="B44" s="16"/>
      <c r="C44" s="33"/>
      <c r="D44" s="16" t="str">
        <f t="shared" si="0"/>
        <v>Sep</v>
      </c>
      <c r="E44" s="28">
        <v>0.6</v>
      </c>
      <c r="F44" s="29">
        <f>IF(ISTEXT(E48),"",ROUND((E44/E48)*F48,0))</f>
        <v>2550</v>
      </c>
      <c r="G44" s="29">
        <f>IF(ISTEXT(E48),"",ROUND((E44/E48)*G48,0))</f>
        <v>2756</v>
      </c>
      <c r="H44" s="29">
        <f>IF(ISTEXT(E48),"",ROUND((E44/E48)*H48,0))</f>
        <v>2836</v>
      </c>
      <c r="I44" s="29">
        <f>IF(ISTEXT(E48),"",ROUND((E44/E48)*I48,0))</f>
        <v>2767</v>
      </c>
      <c r="J44" s="16"/>
    </row>
    <row r="45" spans="2:10" ht="12.95" customHeight="1" x14ac:dyDescent="0.2">
      <c r="B45" s="16"/>
      <c r="C45" s="33"/>
      <c r="D45" s="16" t="str">
        <f t="shared" si="0"/>
        <v>Oct</v>
      </c>
      <c r="E45" s="28">
        <v>1</v>
      </c>
      <c r="F45" s="29">
        <f>IF(ISTEXT(E48),"",ROUND((E45/E48)*F48,0))</f>
        <v>4250</v>
      </c>
      <c r="G45" s="29">
        <f>IF(ISTEXT(E48),"",ROUND((E45/E48)*G48,0))</f>
        <v>4594</v>
      </c>
      <c r="H45" s="29">
        <f>IF(ISTEXT(E48),"",ROUND((E45/E48)*H48,0))</f>
        <v>4726</v>
      </c>
      <c r="I45" s="29">
        <f>IF(ISTEXT(E48),"",ROUND((E45/E48)*I48,0))</f>
        <v>4612</v>
      </c>
      <c r="J45" s="16"/>
    </row>
    <row r="46" spans="2:10" ht="12.95" customHeight="1" x14ac:dyDescent="0.2">
      <c r="B46" s="16"/>
      <c r="C46" s="33"/>
      <c r="D46" s="16" t="str">
        <f t="shared" si="0"/>
        <v>Nov</v>
      </c>
      <c r="E46" s="28">
        <v>1.5</v>
      </c>
      <c r="F46" s="29">
        <f>IF(ISTEXT(E48),"",ROUND((E46/E48)*F48,0))</f>
        <v>6375</v>
      </c>
      <c r="G46" s="29">
        <f>IF(ISTEXT(E48),"",ROUND((E46/E48)*G48,0))</f>
        <v>6891</v>
      </c>
      <c r="H46" s="29">
        <f>IF(ISTEXT(E48),"",ROUND((E46/E48)*H48,0))</f>
        <v>7089</v>
      </c>
      <c r="I46" s="29">
        <f>IF(ISTEXT(E48),"",ROUND((E46/E48)*I48,0))</f>
        <v>6918</v>
      </c>
      <c r="J46" s="16"/>
    </row>
    <row r="47" spans="2:10" ht="12.95" customHeight="1" x14ac:dyDescent="0.2">
      <c r="B47" s="16"/>
      <c r="C47" s="33"/>
      <c r="D47" s="16" t="str">
        <f t="shared" si="0"/>
        <v>Dec</v>
      </c>
      <c r="E47" s="28">
        <v>2</v>
      </c>
      <c r="F47" s="29">
        <f>IF(ISTEXT(E48),"",ROUND((E47/E48)*F48,0))</f>
        <v>8500</v>
      </c>
      <c r="G47" s="29">
        <f>IF(ISTEXT(E48),"",ROUND((E47/E48)*G48,0))</f>
        <v>9188</v>
      </c>
      <c r="H47" s="29">
        <f>IF(ISTEXT(E48),"",ROUND((E47/E48)*H48,0))</f>
        <v>9452</v>
      </c>
      <c r="I47" s="29">
        <f>IF(ISTEXT(E48),"",ROUND((E47/E48)*I48,0))</f>
        <v>9224</v>
      </c>
      <c r="J47" s="16"/>
    </row>
    <row r="48" spans="2:10" ht="12.95" customHeight="1" x14ac:dyDescent="0.2">
      <c r="B48" s="16"/>
      <c r="C48" s="33"/>
      <c r="D48" s="16" t="s">
        <v>6</v>
      </c>
      <c r="E48" s="30">
        <f>IF(SUM(E36:E47),SUM(E36:E47),"")</f>
        <v>12</v>
      </c>
      <c r="F48" s="31">
        <f>IF(E8,F34*(1+F14),"")</f>
        <v>51000</v>
      </c>
      <c r="G48" s="31">
        <f>IF(E8,G34*(1+F15),"")</f>
        <v>55125</v>
      </c>
      <c r="H48" s="31">
        <f>IF(E8,H34*(1+F16),"")</f>
        <v>56710</v>
      </c>
      <c r="I48" s="31">
        <f>IF(SUM(F48:H48),E11*F48+F11*G48+G11*H48,"")</f>
        <v>55346.5</v>
      </c>
      <c r="J48" s="16"/>
    </row>
    <row r="49" spans="2:10" ht="12.95" customHeight="1" x14ac:dyDescent="0.2">
      <c r="B49" s="16"/>
      <c r="C49" s="33"/>
      <c r="D49" s="16"/>
      <c r="E49" s="16"/>
      <c r="F49" s="18"/>
      <c r="G49" s="18"/>
      <c r="H49" s="18"/>
      <c r="I49" s="18"/>
      <c r="J49" s="16"/>
    </row>
    <row r="50" spans="2:10" ht="12.95" customHeight="1" x14ac:dyDescent="0.2">
      <c r="B50" s="16"/>
      <c r="C50" s="3">
        <f>C36+1</f>
        <v>2003</v>
      </c>
      <c r="D50" s="2" t="s">
        <v>27</v>
      </c>
      <c r="E50" s="2"/>
      <c r="F50" s="1">
        <f>IF(E8,F48*(1+G14),"")</f>
        <v>52530</v>
      </c>
      <c r="G50" s="1">
        <f>IF(E8,G48*(1+G15),"")</f>
        <v>57881.25</v>
      </c>
      <c r="H50" s="1">
        <f>IF(E8,H48*(1+G16),"")</f>
        <v>61246.8</v>
      </c>
      <c r="I50" s="1">
        <f>IF(SUM(F50:H50),E11*F50+F11*G50+G11*H50,"")</f>
        <v>58692.345000000001</v>
      </c>
      <c r="J50" s="16"/>
    </row>
    <row r="51" spans="2:10" ht="12.95" customHeight="1" x14ac:dyDescent="0.2">
      <c r="B51" s="16"/>
      <c r="C51" s="33"/>
      <c r="D51" s="16"/>
      <c r="E51" s="16"/>
      <c r="F51" s="18"/>
      <c r="G51" s="18"/>
      <c r="H51" s="18"/>
      <c r="I51" s="18"/>
      <c r="J51" s="16"/>
    </row>
    <row r="52" spans="2:10" ht="12.95" customHeight="1" x14ac:dyDescent="0.2">
      <c r="B52" s="16"/>
      <c r="C52" s="3">
        <f>C50+1</f>
        <v>2004</v>
      </c>
      <c r="D52" s="2" t="s">
        <v>27</v>
      </c>
      <c r="E52" s="2"/>
      <c r="F52" s="1">
        <f>IF(E8,F50*(1+H14),"")</f>
        <v>54105.9</v>
      </c>
      <c r="G52" s="1">
        <f>IF(E8,G50*(1+H15),"")</f>
        <v>61354.125</v>
      </c>
      <c r="H52" s="1">
        <f>IF(E8,H50*(1+H16),"")</f>
        <v>66146.544000000009</v>
      </c>
      <c r="I52" s="1">
        <f>IF(SUM(F52:H52),E11*F52+F11*G52+G11*H52,"")</f>
        <v>62546.270100000002</v>
      </c>
      <c r="J52" s="16"/>
    </row>
    <row r="53" spans="2:10" ht="12.95" customHeight="1" x14ac:dyDescent="0.2">
      <c r="B53" s="16"/>
      <c r="C53" s="32"/>
      <c r="D53" s="16"/>
      <c r="E53" s="16"/>
      <c r="F53" s="18"/>
      <c r="G53" s="18"/>
      <c r="H53" s="18"/>
      <c r="I53" s="18"/>
      <c r="J53" s="16"/>
    </row>
    <row r="54" spans="2:10" ht="12.95" customHeight="1" x14ac:dyDescent="0.2">
      <c r="B54" s="16"/>
      <c r="C54" s="3">
        <f>C52+1</f>
        <v>2005</v>
      </c>
      <c r="D54" s="2" t="s">
        <v>27</v>
      </c>
      <c r="E54" s="2"/>
      <c r="F54" s="1">
        <f>IF(E8,F52*(1+I14),"")</f>
        <v>55729.077000000005</v>
      </c>
      <c r="G54" s="1">
        <f>IF(E8,G52*(1+I15),"")</f>
        <v>65035.372500000005</v>
      </c>
      <c r="H54" s="1">
        <f>IF(E8,H52*(1+I16),"")</f>
        <v>71438.267520000009</v>
      </c>
      <c r="I54" s="1">
        <f>IF(SUM(F54:H54),E11*F54+F11*G54+G11*H54,"")</f>
        <v>66665.900958000013</v>
      </c>
      <c r="J54" s="16"/>
    </row>
    <row r="56" spans="2:10" x14ac:dyDescent="0.2">
      <c r="C56" s="43"/>
      <c r="D56" s="44"/>
      <c r="E56" s="44"/>
      <c r="F56" s="44"/>
      <c r="G56" s="44"/>
      <c r="H56" s="44"/>
      <c r="I56" s="44"/>
    </row>
    <row r="202" spans="44:55" x14ac:dyDescent="0.2">
      <c r="AR202" s="34" t="s">
        <v>28</v>
      </c>
      <c r="AS202" s="35"/>
      <c r="AT202" s="35"/>
      <c r="AU202" s="35"/>
      <c r="AV202" s="35"/>
      <c r="AW202" s="35"/>
      <c r="AX202" s="35"/>
      <c r="AY202" s="35"/>
      <c r="AZ202" s="35"/>
      <c r="BA202" s="35"/>
      <c r="BB202" s="35"/>
      <c r="BC202" s="36"/>
    </row>
    <row r="203" spans="44:55" x14ac:dyDescent="0.2">
      <c r="AR203" s="37" t="s">
        <v>26</v>
      </c>
      <c r="AS203" s="38" t="s">
        <v>29</v>
      </c>
      <c r="AT203" s="38" t="s">
        <v>30</v>
      </c>
      <c r="AU203" s="38" t="s">
        <v>31</v>
      </c>
      <c r="AV203" s="38" t="s">
        <v>32</v>
      </c>
      <c r="AW203" s="38" t="s">
        <v>33</v>
      </c>
      <c r="AX203" s="38" t="s">
        <v>34</v>
      </c>
      <c r="AY203" s="38" t="s">
        <v>35</v>
      </c>
      <c r="AZ203" s="38" t="s">
        <v>36</v>
      </c>
      <c r="BA203" s="38" t="s">
        <v>37</v>
      </c>
      <c r="BB203" s="38" t="s">
        <v>38</v>
      </c>
      <c r="BC203" s="39" t="s">
        <v>39</v>
      </c>
    </row>
    <row r="204" spans="44:55" x14ac:dyDescent="0.2">
      <c r="AR204" s="40">
        <f>MATCH(PROPER(LEFT(TRIM(D22),3)),AR203:BC203,0)-1</f>
        <v>0</v>
      </c>
      <c r="AS204" s="41">
        <f t="shared" ref="AS204:BC204" si="1">IF(AR204=11,0,AR204+1)</f>
        <v>1</v>
      </c>
      <c r="AT204" s="41">
        <f t="shared" si="1"/>
        <v>2</v>
      </c>
      <c r="AU204" s="41">
        <f t="shared" si="1"/>
        <v>3</v>
      </c>
      <c r="AV204" s="41">
        <f t="shared" si="1"/>
        <v>4</v>
      </c>
      <c r="AW204" s="41">
        <f t="shared" si="1"/>
        <v>5</v>
      </c>
      <c r="AX204" s="41">
        <f t="shared" si="1"/>
        <v>6</v>
      </c>
      <c r="AY204" s="41">
        <f t="shared" si="1"/>
        <v>7</v>
      </c>
      <c r="AZ204" s="41">
        <f t="shared" si="1"/>
        <v>8</v>
      </c>
      <c r="BA204" s="41">
        <f t="shared" si="1"/>
        <v>9</v>
      </c>
      <c r="BB204" s="41">
        <f t="shared" si="1"/>
        <v>10</v>
      </c>
      <c r="BC204" s="42">
        <f t="shared" si="1"/>
        <v>11</v>
      </c>
    </row>
  </sheetData>
  <mergeCells count="1">
    <mergeCell ref="C56:I56"/>
  </mergeCells>
  <phoneticPr fontId="0" type="noConversion"/>
  <printOptions horizontalCentered="1"/>
  <pageMargins left="0.23622047244094491" right="0.23622047244094491" top="0.74803149606299213" bottom="0.74803149606299213" header="0.23622047244094491" footer="0.51181102362204722"/>
  <pageSetup orientation="portrait" horizontalDpi="4294967294" verticalDpi="300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02ADF6D3-C75F-4160-92FE-46D8EFF2C8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Product Sales Forecast</vt:lpstr>
      <vt:lpstr>'New Product Sales Forecast'!Print_Area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2014-10-25T21:16:55Z</dcterms:created>
  <dcterms:modified xsi:type="dcterms:W3CDTF">2014-10-25T21:16:55Z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TC018773759991</vt:lpwstr>
  </property>
</Properties>
</file>