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480" yWindow="15" windowWidth="10395" windowHeight="7695"/>
  </bookViews>
  <sheets>
    <sheet name="Portfolio Analysis" sheetId="1" r:id="rId1"/>
    <sheet name="Portfolio Chart" sheetId="4" r:id="rId2"/>
  </sheets>
  <definedNames>
    <definedName name="vInvestmentName">'Portfolio Analysis'!$A$6:$A$8</definedName>
    <definedName name="vMarketValue">'Portfolio Analysis'!$I$6:$I$8</definedName>
  </definedNames>
  <calcPr calcId="152511"/>
  <webPublishing codePage="1252"/>
</workbook>
</file>

<file path=xl/calcChain.xml><?xml version="1.0" encoding="utf-8"?>
<calcChain xmlns="http://schemas.openxmlformats.org/spreadsheetml/2006/main">
  <c r="I8" i="1" l="1"/>
  <c r="J8" i="1" s="1"/>
  <c r="G8" i="1"/>
  <c r="I6" i="1"/>
  <c r="I7" i="1"/>
  <c r="G6" i="1"/>
  <c r="G7" i="1"/>
  <c r="A3" i="1"/>
  <c r="K8" i="1" l="1"/>
  <c r="G9" i="1"/>
  <c r="J1" i="1" s="1"/>
  <c r="K7" i="1"/>
  <c r="K6" i="1"/>
  <c r="J7" i="1"/>
  <c r="J6" i="1"/>
  <c r="I9" i="1"/>
  <c r="J2" i="1" s="1"/>
  <c r="K9" i="1" l="1"/>
  <c r="J4" i="1" s="1"/>
  <c r="J9" i="1"/>
  <c r="J3" i="1" s="1"/>
</calcChain>
</file>

<file path=xl/sharedStrings.xml><?xml version="1.0" encoding="utf-8"?>
<sst xmlns="http://schemas.openxmlformats.org/spreadsheetml/2006/main" count="26" uniqueCount="24">
  <si>
    <t>Quantity</t>
  </si>
  <si>
    <t>Market Value</t>
  </si>
  <si>
    <t>Trade Fees</t>
  </si>
  <si>
    <t>Current Quote</t>
  </si>
  <si>
    <t>Gain/Loss ($)</t>
  </si>
  <si>
    <t>Gain/Loss (%)</t>
  </si>
  <si>
    <t>Account Name or Number</t>
  </si>
  <si>
    <t>Purchase Price Per Share</t>
  </si>
  <si>
    <t>Symbol</t>
  </si>
  <si>
    <t>A Datum Corporation</t>
  </si>
  <si>
    <t>Woodgrove Bank</t>
  </si>
  <si>
    <t>Total cost of accounts</t>
  </si>
  <si>
    <t>Value of accounts</t>
  </si>
  <si>
    <t>Investment Name</t>
  </si>
  <si>
    <t>Portfolio Analysis</t>
  </si>
  <si>
    <t>Total</t>
  </si>
  <si>
    <t>Adventure Works</t>
  </si>
  <si>
    <t>Wingtip Toys</t>
  </si>
  <si>
    <t>AAAA</t>
  </si>
  <si>
    <t>Unrealized gain/loss $</t>
  </si>
  <si>
    <t>Unrealized gain/loss %</t>
  </si>
  <si>
    <t>AWAW</t>
  </si>
  <si>
    <t>WWTT</t>
  </si>
  <si>
    <r>
      <t xml:space="preserve">Total Cost </t>
    </r>
    <r>
      <rPr>
        <b/>
        <sz val="10"/>
        <color theme="1"/>
        <rFont val="Rockwell"/>
        <family val="1"/>
        <scheme val="minor"/>
      </rPr>
      <t>(Purchase Price + Fees)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</si>
</sst>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9" x14ac:knownFonts="1">
    <font>
      <sz val="10"/>
      <color theme="1"/>
      <name val="Rockwell"/>
      <family val="1"/>
      <scheme val="minor"/>
    </font>
    <font>
      <sz val="8"/>
      <color theme="1"/>
      <name val="Arial"/>
      <family val="2"/>
      <charset val="162"/>
    </font>
    <font>
      <b/>
      <sz val="20"/>
      <color theme="1"/>
      <name val="Rockwell"/>
      <family val="1"/>
      <scheme val="major"/>
    </font>
    <font>
      <b/>
      <sz val="10"/>
      <color theme="1"/>
      <name val="Rockwell"/>
      <family val="1"/>
      <scheme val="minor"/>
    </font>
    <font>
      <sz val="10"/>
      <color theme="1"/>
      <name val="Rockwell"/>
      <family val="1"/>
      <scheme val="minor"/>
    </font>
    <font>
      <b/>
      <sz val="12"/>
      <color theme="1"/>
      <name val="Rockwell"/>
      <family val="1"/>
      <scheme val="minor"/>
    </font>
    <font>
      <sz val="10"/>
      <name val="Rockwell"/>
      <family val="1"/>
      <scheme val="minor"/>
    </font>
    <font>
      <b/>
      <sz val="10"/>
      <name val="Rockwell"/>
      <family val="1"/>
      <scheme val="minor"/>
    </font>
    <font>
      <b/>
      <sz val="10"/>
      <name val="Rockwell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Border="1"/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/>
    <xf numFmtId="165" fontId="6" fillId="0" borderId="0" xfId="0" applyNumberFormat="1" applyFont="1" applyFill="1" applyBorder="1"/>
    <xf numFmtId="10" fontId="6" fillId="0" borderId="0" xfId="0" applyNumberFormat="1" applyFont="1" applyFill="1" applyBorder="1"/>
    <xf numFmtId="0" fontId="8" fillId="0" borderId="0" xfId="0" applyFont="1" applyFill="1" applyBorder="1"/>
    <xf numFmtId="165" fontId="8" fillId="0" borderId="0" xfId="0" applyNumberFormat="1" applyFont="1" applyFill="1" applyBorder="1"/>
    <xf numFmtId="10" fontId="8" fillId="0" borderId="0" xfId="0" applyNumberFormat="1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4" fontId="5" fillId="2" borderId="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/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/>
    <xf numFmtId="10" fontId="3" fillId="2" borderId="5" xfId="0" applyNumberFormat="1" applyFont="1" applyFill="1" applyBorder="1" applyAlignment="1">
      <alignment vertical="center"/>
    </xf>
    <xf numFmtId="10" fontId="3" fillId="2" borderId="5" xfId="0" applyNumberFormat="1" applyFont="1" applyFill="1" applyBorder="1"/>
  </cellXfs>
  <cellStyles count="1">
    <cellStyle name="Normal" xfId="0" builtinId="0" customBuiltin="1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name val="Rockwell"/>
        <scheme val="minor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6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6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6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6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6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6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indent="0" justifyLastLine="0" shrinkToFit="0" readingOrder="0"/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indent="0" justifyLastLine="0" shrinkToFit="0" readingOrder="0"/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18"/>
        </left>
        <right style="thin">
          <color indexed="18"/>
        </right>
      </border>
    </dxf>
    <dxf>
      <font>
        <color indexed="10"/>
      </font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based on market value</a:t>
            </a:r>
          </a:p>
        </c:rich>
      </c:tx>
      <c:overlay val="0"/>
    </c:title>
    <c:autoTitleDeleted val="0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'Portfolio Analysis'!$I$5</c:f>
              <c:strCache>
                <c:ptCount val="1"/>
                <c:pt idx="0">
                  <c:v>Market Value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'Portfolio Analysis'!$A$6:$A$9</c:f>
              <c:strCache>
                <c:ptCount val="3"/>
                <c:pt idx="0">
                  <c:v>A Datum Corporation</c:v>
                </c:pt>
                <c:pt idx="1">
                  <c:v>Adventure Works</c:v>
                </c:pt>
                <c:pt idx="2">
                  <c:v>Wingtip Toys</c:v>
                </c:pt>
              </c:strCache>
            </c:strRef>
          </c:cat>
          <c:val>
            <c:numRef>
              <c:f>'Portfolio Analysis'!$I$6:$I$9</c:f>
              <c:numCache>
                <c:formatCode>_("$"* #,##0.00_);_("$"* \(#,##0.00\);_("$"* "-"??_);_(@_)</c:formatCode>
                <c:ptCount val="3"/>
                <c:pt idx="0">
                  <c:v>5699</c:v>
                </c:pt>
                <c:pt idx="1">
                  <c:v>4782.5</c:v>
                </c:pt>
                <c:pt idx="2">
                  <c:v>9072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8" workbookViewId="0" zoomToFit="1"/>
  </sheetViews>
  <pageMargins left="0.7" right="0.7" top="0.75" bottom="0.75" header="0.3" footer="0.3"/>
  <pageSetup orientation="landscape" horizont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3293" cy="62877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5:K9" totalsRowCount="1" headerRowDxfId="24" dataDxfId="23" totalsRowDxfId="22">
  <autoFilter ref="A5:K8"/>
  <tableColumns count="11">
    <tableColumn id="1" name="Investment Name" totalsRowLabel="Total" dataDxfId="21" totalsRowDxfId="20"/>
    <tableColumn id="2" name="Account Name or Number" dataDxfId="19" totalsRowDxfId="18"/>
    <tableColumn id="3" name="Symbol" dataDxfId="17" totalsRowDxfId="16"/>
    <tableColumn id="4" name="Quantity" dataDxfId="15" totalsRowDxfId="14"/>
    <tableColumn id="5" name="Purchase Price Per Share" dataDxfId="13" totalsRowDxfId="12"/>
    <tableColumn id="6" name="Trade Fees" dataDxfId="11" totalsRowDxfId="10"/>
    <tableColumn id="7" name="Total Cost (Purchase Price + Fees)" totalsRowFunction="sum" dataDxfId="9" totalsRowDxfId="8">
      <calculatedColumnFormula>(Table1[Quantity]*Table1[Purchase Price Per Share])+Table1[Trade Fees]</calculatedColumnFormula>
    </tableColumn>
    <tableColumn id="8" name="Current Quote" dataDxfId="7" totalsRowDxfId="6"/>
    <tableColumn id="9" name="Market Value" totalsRowFunction="sum" dataDxfId="5" totalsRowDxfId="4">
      <calculatedColumnFormula>Table1[Quantity]*Table1[Current Quote]</calculatedColumnFormula>
    </tableColumn>
    <tableColumn id="10" name="Gain/Loss ($)" totalsRowFunction="sum" dataDxfId="3" totalsRowDxfId="2">
      <calculatedColumnFormula>Table1[Market Value]-Table1[Total Cost (Purchase Price + Fees)]</calculatedColumnFormula>
    </tableColumn>
    <tableColumn id="11" name="Gain/Loss (%)" totalsRowFunction="custom" dataDxfId="1" totalsRowDxfId="0">
      <calculatedColumnFormula>IF(ISERR(Table1[Market Value]/Table1[Total Cost (Purchase Price + Fees)]),"",(Table1[Market Value]/Table1[Total Cost (Purchase Price + Fees)])-100%)</calculatedColumnFormula>
      <totalsRowFormula>Table1[[#Totals],[Market Value]]/Table1[[#Totals],[Total Cost (Purchase Price + Fees)]]-100%</totalsRowFormula>
    </tableColumn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oundry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E47E7E"/>
      </a:hlink>
      <a:folHlink>
        <a:srgbClr val="C84447"/>
      </a:folHlink>
    </a:clrScheme>
    <a:fontScheme name="Foundry">
      <a:majorFont>
        <a:latin typeface="Rockwell"/>
        <a:ea typeface=""/>
        <a:cs typeface=""/>
        <a:font script="Grek" typeface="Times New Roman"/>
        <a:font script="Cyrl" typeface="Times New Roman"/>
        <a:font script="Jpan" typeface="HG明朝B"/>
        <a:font script="Hang" typeface="바탕"/>
        <a:font script="Hans" typeface="宋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Times New Roman"/>
        <a:font script="Cyrl" typeface="Times New Roman"/>
        <a:font script="Jpan" typeface="HG明朝B"/>
        <a:font script="Hang" typeface="바탕"/>
        <a:font script="Hans" typeface="宋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tabSelected="1" workbookViewId="0">
      <pane ySplit="5" topLeftCell="A6" activePane="bottomLeft" state="frozen"/>
      <selection pane="bottomLeft" sqref="A1:F2"/>
    </sheetView>
  </sheetViews>
  <sheetFormatPr defaultRowHeight="15.95" customHeight="1" x14ac:dyDescent="0.2"/>
  <cols>
    <col min="1" max="1" width="26.5703125" style="1" customWidth="1"/>
    <col min="2" max="2" width="27.85546875" style="1" customWidth="1"/>
    <col min="3" max="3" width="11.140625" style="1" customWidth="1"/>
    <col min="4" max="4" width="12" style="1" customWidth="1"/>
    <col min="5" max="5" width="12.85546875" style="1" customWidth="1"/>
    <col min="6" max="6" width="10.5703125" style="1" customWidth="1"/>
    <col min="7" max="7" width="16.42578125" style="1" customWidth="1"/>
    <col min="8" max="8" width="10.5703125" style="1" customWidth="1"/>
    <col min="9" max="10" width="16.7109375" style="1" customWidth="1"/>
    <col min="11" max="11" width="11.85546875" style="1" customWidth="1"/>
  </cols>
  <sheetData>
    <row r="1" spans="1:11" ht="18.75" customHeight="1" x14ac:dyDescent="0.2">
      <c r="A1" s="11" t="s">
        <v>14</v>
      </c>
      <c r="B1" s="12"/>
      <c r="C1" s="12"/>
      <c r="D1" s="12"/>
      <c r="E1" s="12"/>
      <c r="F1" s="12"/>
      <c r="G1" s="18" t="s">
        <v>11</v>
      </c>
      <c r="H1" s="19"/>
      <c r="I1" s="19"/>
      <c r="J1" s="20">
        <f>Table1[[#Totals],[Total Cost (Purchase Price + Fees)]]</f>
        <v>18770</v>
      </c>
      <c r="K1" s="21"/>
    </row>
    <row r="2" spans="1:11" ht="18.75" customHeight="1" x14ac:dyDescent="0.2">
      <c r="A2" s="13"/>
      <c r="B2" s="14"/>
      <c r="C2" s="14"/>
      <c r="D2" s="14"/>
      <c r="E2" s="14"/>
      <c r="F2" s="14"/>
      <c r="G2" s="18" t="s">
        <v>12</v>
      </c>
      <c r="H2" s="19"/>
      <c r="I2" s="19"/>
      <c r="J2" s="20">
        <f>Table1[[#Totals],[Market Value]]</f>
        <v>19553.5</v>
      </c>
      <c r="K2" s="21"/>
    </row>
    <row r="3" spans="1:11" ht="18.75" customHeight="1" x14ac:dyDescent="0.2">
      <c r="A3" s="15">
        <f ca="1">TODAY()</f>
        <v>41938</v>
      </c>
      <c r="B3" s="16"/>
      <c r="C3" s="16"/>
      <c r="D3" s="16"/>
      <c r="E3" s="16"/>
      <c r="F3" s="16"/>
      <c r="G3" s="18" t="s">
        <v>19</v>
      </c>
      <c r="H3" s="19"/>
      <c r="I3" s="19"/>
      <c r="J3" s="20">
        <f>Table1[[#Totals],[Gain/Loss ($)]]</f>
        <v>783.5</v>
      </c>
      <c r="K3" s="21"/>
    </row>
    <row r="4" spans="1:11" ht="19.5" customHeight="1" x14ac:dyDescent="0.2">
      <c r="A4" s="17"/>
      <c r="B4" s="16"/>
      <c r="C4" s="16"/>
      <c r="D4" s="16"/>
      <c r="E4" s="16"/>
      <c r="F4" s="16"/>
      <c r="G4" s="22" t="s">
        <v>20</v>
      </c>
      <c r="H4" s="23"/>
      <c r="I4" s="23"/>
      <c r="J4" s="24">
        <f>Table1[[#Totals],[Gain/Loss (%)]]</f>
        <v>4.17421417155035E-2</v>
      </c>
      <c r="K4" s="25"/>
    </row>
    <row r="5" spans="1:11" ht="38.25" x14ac:dyDescent="0.2">
      <c r="A5" s="3" t="s">
        <v>13</v>
      </c>
      <c r="B5" s="3" t="s">
        <v>6</v>
      </c>
      <c r="C5" s="4" t="s">
        <v>8</v>
      </c>
      <c r="D5" s="4" t="s">
        <v>0</v>
      </c>
      <c r="E5" s="4" t="s">
        <v>7</v>
      </c>
      <c r="F5" s="4" t="s">
        <v>2</v>
      </c>
      <c r="G5" s="4" t="s">
        <v>23</v>
      </c>
      <c r="H5" s="4" t="s">
        <v>3</v>
      </c>
      <c r="I5" s="4" t="s">
        <v>1</v>
      </c>
      <c r="J5" s="4" t="s">
        <v>4</v>
      </c>
      <c r="K5" s="4" t="s">
        <v>5</v>
      </c>
    </row>
    <row r="6" spans="1:11" ht="15.95" customHeight="1" x14ac:dyDescent="0.2">
      <c r="A6" s="5" t="s">
        <v>9</v>
      </c>
      <c r="B6" s="5" t="s">
        <v>10</v>
      </c>
      <c r="C6" s="5" t="s">
        <v>18</v>
      </c>
      <c r="D6" s="5">
        <v>100</v>
      </c>
      <c r="E6" s="6">
        <v>49</v>
      </c>
      <c r="F6" s="6">
        <v>29</v>
      </c>
      <c r="G6" s="6">
        <f>(Table1[Quantity]*Table1[Purchase Price Per Share])+Table1[Trade Fees]</f>
        <v>4929</v>
      </c>
      <c r="H6" s="6">
        <v>56.99</v>
      </c>
      <c r="I6" s="6">
        <f>Table1[Quantity]*Table1[Current Quote]</f>
        <v>5699</v>
      </c>
      <c r="J6" s="6">
        <f>Table1[Market Value]-Table1[Total Cost (Purchase Price + Fees)]</f>
        <v>770</v>
      </c>
      <c r="K6" s="7">
        <f>IF(ISERR(Table1[Market Value]/Table1[Total Cost (Purchase Price + Fees)]),"",(Table1[Market Value]/Table1[Total Cost (Purchase Price + Fees)])-100%)</f>
        <v>0.1562182998579833</v>
      </c>
    </row>
    <row r="7" spans="1:11" ht="15.95" customHeight="1" x14ac:dyDescent="0.2">
      <c r="A7" s="5" t="s">
        <v>16</v>
      </c>
      <c r="B7" s="5" t="s">
        <v>10</v>
      </c>
      <c r="C7" s="5" t="s">
        <v>21</v>
      </c>
      <c r="D7" s="5">
        <v>250</v>
      </c>
      <c r="E7" s="6">
        <v>21.56</v>
      </c>
      <c r="F7" s="6">
        <v>13</v>
      </c>
      <c r="G7" s="6">
        <f>(Table1[Quantity]*Table1[Purchase Price Per Share])+Table1[Trade Fees]</f>
        <v>5403</v>
      </c>
      <c r="H7" s="6">
        <v>19.13</v>
      </c>
      <c r="I7" s="6">
        <f>Table1[Quantity]*Table1[Current Quote]</f>
        <v>4782.5</v>
      </c>
      <c r="J7" s="6">
        <f>Table1[Market Value]-Table1[Total Cost (Purchase Price + Fees)]</f>
        <v>-620.5</v>
      </c>
      <c r="K7" s="7">
        <f>IF(ISERR(Table1[Market Value]/Table1[Total Cost (Purchase Price + Fees)]),"",(Table1[Market Value]/Table1[Total Cost (Purchase Price + Fees)])-100%)</f>
        <v>-0.11484360540440497</v>
      </c>
    </row>
    <row r="8" spans="1:11" ht="15.95" customHeight="1" x14ac:dyDescent="0.2">
      <c r="A8" s="5" t="s">
        <v>17</v>
      </c>
      <c r="B8" s="5" t="s">
        <v>10</v>
      </c>
      <c r="C8" s="5" t="s">
        <v>22</v>
      </c>
      <c r="D8" s="5">
        <v>1200</v>
      </c>
      <c r="E8" s="6">
        <v>7.01</v>
      </c>
      <c r="F8" s="6">
        <v>26</v>
      </c>
      <c r="G8" s="6">
        <f>(Table1[Quantity]*Table1[Purchase Price Per Share])+Table1[Trade Fees]</f>
        <v>8438</v>
      </c>
      <c r="H8" s="6">
        <v>7.56</v>
      </c>
      <c r="I8" s="6">
        <f>Table1[Quantity]*Table1[Current Quote]</f>
        <v>9072</v>
      </c>
      <c r="J8" s="6">
        <f>Table1[Market Value]-Table1[Total Cost (Purchase Price + Fees)]</f>
        <v>634</v>
      </c>
      <c r="K8" s="7">
        <f>IF(ISERR(Table1[Market Value]/Table1[Total Cost (Purchase Price + Fees)]),"",(Table1[Market Value]/Table1[Total Cost (Purchase Price + Fees)])-100%)</f>
        <v>7.5136288219957326E-2</v>
      </c>
    </row>
    <row r="9" spans="1:11" ht="15.95" customHeight="1" x14ac:dyDescent="0.2">
      <c r="A9" s="8" t="s">
        <v>15</v>
      </c>
      <c r="B9" s="8"/>
      <c r="C9" s="8"/>
      <c r="D9" s="8"/>
      <c r="E9" s="8"/>
      <c r="F9" s="8"/>
      <c r="G9" s="9">
        <f>SUBTOTAL(109,Table1[Total Cost (Purchase Price + Fees)])</f>
        <v>18770</v>
      </c>
      <c r="H9" s="8"/>
      <c r="I9" s="9">
        <f>SUBTOTAL(109,Table1[Market Value])</f>
        <v>19553.5</v>
      </c>
      <c r="J9" s="9">
        <f>SUBTOTAL(109,Table1[Gain/Loss ($)])</f>
        <v>783.5</v>
      </c>
      <c r="K9" s="10">
        <f>Table1[[#Totals],[Market Value]]/Table1[[#Totals],[Total Cost (Purchase Price + Fees)]]-100%</f>
        <v>4.17421417155035E-2</v>
      </c>
    </row>
    <row r="13" spans="1:11" ht="15.9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.9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9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5.9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5.9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.9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5.9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.9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.9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.9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.9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9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.9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9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.9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.9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.9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9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9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.9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9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9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9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9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9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9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9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9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9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9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9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9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9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9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10">
    <mergeCell ref="A1:F2"/>
    <mergeCell ref="A3:F4"/>
    <mergeCell ref="G3:I3"/>
    <mergeCell ref="J3:K3"/>
    <mergeCell ref="G4:I4"/>
    <mergeCell ref="J4:K4"/>
    <mergeCell ref="G2:I2"/>
    <mergeCell ref="J2:K2"/>
    <mergeCell ref="G1:I1"/>
    <mergeCell ref="J1:K1"/>
  </mergeCells>
  <phoneticPr fontId="1" type="noConversion"/>
  <conditionalFormatting sqref="J3:K4 J6:K9">
    <cfRule type="cellIs" dxfId="25" priority="3" operator="lessThan">
      <formula>0</formula>
    </cfRule>
  </conditionalFormatting>
  <conditionalFormatting sqref="J6:J9">
    <cfRule type="iconSet" priority="5">
      <iconSet iconSet="3Arrows">
        <cfvo type="percentile" val="0"/>
        <cfvo type="num" val="-100"/>
        <cfvo type="num" val="100"/>
      </iconSet>
    </cfRule>
  </conditionalFormatting>
  <pageMargins left="0.5" right="0.5" top="0.75" bottom="0.5" header="0.5" footer="0.5"/>
  <pageSetup scale="75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29D603C-4427-47A5-8C1F-71075EDB4A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Analysis</vt:lpstr>
      <vt:lpstr>Portfolio Chart</vt:lpstr>
      <vt:lpstr>vInvestmentName</vt:lpstr>
      <vt:lpstr>vMarketValue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Portfolio analysis</dc:title>
  <dc:creator>Kenan Çılman</dc:creator>
  <cp:keywords/>
  <cp:lastModifiedBy>Kenan Çılman</cp:lastModifiedBy>
  <dcterms:created xsi:type="dcterms:W3CDTF">2014-10-25T21:36:14Z</dcterms:created>
  <dcterms:modified xsi:type="dcterms:W3CDTF">2014-10-25T21:36:14Z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TC100738839990</vt:lpwstr>
  </property>
</Properties>
</file>