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Kenan Çılman\Desktop\İTÜSEM\Finansal Excel Dökumanları\Şablonlar\"/>
    </mc:Choice>
  </mc:AlternateContent>
  <bookViews>
    <workbookView xWindow="240" yWindow="120" windowWidth="14940" windowHeight="9225"/>
  </bookViews>
  <sheets>
    <sheet name="Intro" sheetId="12" r:id="rId1"/>
    <sheet name="Graphs" sheetId="1" r:id="rId2"/>
    <sheet name="Price Test" sheetId="2" r:id="rId3"/>
    <sheet name="Sales Predictions" sheetId="3" r:id="rId4"/>
    <sheet name="Formulas" sheetId="4" r:id="rId5"/>
    <sheet name="Plot Vars" sheetId="5" state="hidden" r:id="rId6"/>
    <sheet name="(FnCalls 1)" sheetId="6" state="hidden" r:id="rId7"/>
    <sheet name="(Other Variables)" sheetId="7" state="hidden" r:id="rId8"/>
    <sheet name="Labels" sheetId="8" r:id="rId9"/>
    <sheet name="(Ranges)" sheetId="9" state="hidden" r:id="rId10"/>
    <sheet name="(Import)" sheetId="10" state="hidden" r:id="rId11"/>
  </sheets>
  <definedNames>
    <definedName name="Cost_Elasticity">'Sales Predictions'!$H$33</definedName>
    <definedName name="Non_Constant_ElasticityQ_plt">'Plot Vars'!$B$9:$B$10</definedName>
    <definedName name="Predicted_Margin">'Sales Predictions'!$E$24:$E$28</definedName>
    <definedName name="Predicted_Revenue">'Sales Predictions'!$H$14:$H$18</definedName>
    <definedName name="Predicted_Sales_Units">'Sales Predictions'!$E$14:$E$18</definedName>
    <definedName name="Prediction_Prices">'Sales Predictions'!$B$14:$B$18</definedName>
    <definedName name="Prediction_Units_Factor_NonConst">'(Other Variables)'!$B$23:$B$27</definedName>
    <definedName name="_xlnm.Print_Titles" localSheetId="0">Intro!$1:$4</definedName>
    <definedName name="Test_Elasticity">'Price Test'!$B$38</definedName>
    <definedName name="Test_Elasticity_NonConst">'Price Test'!$B$49:$B$53</definedName>
    <definedName name="Test_Elasticity_NonConst12">'Price Test'!$B$45:$B$46</definedName>
    <definedName name="Test_Prices">'Price Test'!$B$22:$B$24</definedName>
    <definedName name="Test_Prices_Normed">'Price Test'!$E$22:$E$24</definedName>
    <definedName name="Test_Sales_Units">'Price Test'!$E$29:$E$31</definedName>
    <definedName name="Test_Sales_Units_Normed">'Price Test'!$H$29:$H$31</definedName>
  </definedNames>
  <calcPr calcId="152511"/>
</workbook>
</file>

<file path=xl/calcChain.xml><?xml version="1.0" encoding="utf-8"?>
<calcChain xmlns="http://schemas.openxmlformats.org/spreadsheetml/2006/main">
  <c r="A1" i="2" l="1"/>
  <c r="A2" i="2"/>
  <c r="A3" i="2"/>
  <c r="A4" i="2"/>
  <c r="A5" i="2"/>
  <c r="A6" i="2"/>
  <c r="A7" i="2"/>
  <c r="A8" i="2"/>
  <c r="A9" i="2"/>
  <c r="A10" i="2"/>
  <c r="A11" i="2"/>
  <c r="A13" i="2"/>
  <c r="A14" i="2"/>
  <c r="A15" i="2"/>
  <c r="A16" i="2"/>
  <c r="A19" i="2"/>
  <c r="A20" i="2"/>
  <c r="A21" i="2"/>
  <c r="D21" i="2"/>
  <c r="A22" i="2"/>
  <c r="B22" i="2"/>
  <c r="E22" i="2" s="1"/>
  <c r="B13" i="7" s="1"/>
  <c r="D22" i="2"/>
  <c r="A23" i="2"/>
  <c r="D23" i="2"/>
  <c r="A24" i="2"/>
  <c r="D24" i="2"/>
  <c r="A26" i="2"/>
  <c r="A27" i="2"/>
  <c r="A28" i="2"/>
  <c r="D28" i="2"/>
  <c r="G28" i="2"/>
  <c r="A29" i="2"/>
  <c r="B29" i="2"/>
  <c r="D29" i="2"/>
  <c r="G29" i="2"/>
  <c r="A30" i="2"/>
  <c r="B30" i="2"/>
  <c r="H30" i="2" s="1"/>
  <c r="B9" i="7" s="1"/>
  <c r="D30" i="2"/>
  <c r="G30" i="2"/>
  <c r="A31" i="2"/>
  <c r="B31" i="2"/>
  <c r="H31" i="2" s="1"/>
  <c r="B10" i="7" s="1"/>
  <c r="D31" i="2"/>
  <c r="G31" i="2"/>
  <c r="A32" i="2"/>
  <c r="D32" i="2"/>
  <c r="E32" i="2"/>
  <c r="G32" i="2"/>
  <c r="A34" i="2"/>
  <c r="A35" i="2"/>
  <c r="A36" i="2"/>
  <c r="A37" i="2"/>
  <c r="A38" i="2"/>
  <c r="D38" i="2"/>
  <c r="G38" i="2"/>
  <c r="A39" i="2"/>
  <c r="A40" i="2"/>
  <c r="A42" i="2"/>
  <c r="A43" i="2"/>
  <c r="A44" i="2"/>
  <c r="D44" i="2"/>
  <c r="G44" i="2"/>
  <c r="A45" i="2"/>
  <c r="D45" i="2"/>
  <c r="A46" i="2"/>
  <c r="D46" i="2"/>
  <c r="A48" i="2"/>
  <c r="A49" i="2"/>
  <c r="A50" i="2"/>
  <c r="A51" i="2"/>
  <c r="A52" i="2"/>
  <c r="A53" i="2"/>
  <c r="A54" i="2"/>
  <c r="A55" i="2"/>
  <c r="A1" i="3"/>
  <c r="F4" i="10" s="1"/>
  <c r="A2" i="3"/>
  <c r="A3" i="3"/>
  <c r="A4" i="3"/>
  <c r="A5" i="3"/>
  <c r="A6" i="3"/>
  <c r="A7" i="3"/>
  <c r="A9" i="3"/>
  <c r="B9" i="3"/>
  <c r="B9" i="5" s="1"/>
  <c r="A11" i="3"/>
  <c r="A12" i="3"/>
  <c r="A13" i="3"/>
  <c r="D13" i="3"/>
  <c r="G13" i="3"/>
  <c r="A14" i="3"/>
  <c r="D14" i="3"/>
  <c r="G14" i="3"/>
  <c r="A15" i="3"/>
  <c r="D15" i="3"/>
  <c r="G15" i="3"/>
  <c r="A16" i="3"/>
  <c r="D16" i="3"/>
  <c r="G16" i="3"/>
  <c r="A17" i="3"/>
  <c r="D17" i="3"/>
  <c r="G17" i="3"/>
  <c r="A18" i="3"/>
  <c r="D18" i="3"/>
  <c r="G18" i="3"/>
  <c r="A19" i="3"/>
  <c r="A21" i="3"/>
  <c r="A22" i="3"/>
  <c r="A23" i="3"/>
  <c r="D23" i="3"/>
  <c r="G23" i="3"/>
  <c r="A24" i="3"/>
  <c r="D24" i="3"/>
  <c r="G24" i="3"/>
  <c r="A25" i="3"/>
  <c r="D25" i="3"/>
  <c r="G25" i="3"/>
  <c r="A26" i="3"/>
  <c r="D26" i="3"/>
  <c r="G26" i="3"/>
  <c r="A27" i="3"/>
  <c r="D27" i="3"/>
  <c r="G27" i="3"/>
  <c r="A28" i="3"/>
  <c r="D28" i="3"/>
  <c r="G28" i="3"/>
  <c r="A29" i="3"/>
  <c r="A31" i="3"/>
  <c r="A32" i="3"/>
  <c r="A33" i="3"/>
  <c r="B33" i="3"/>
  <c r="D33" i="3"/>
  <c r="G33" i="3"/>
  <c r="A1" i="4"/>
  <c r="H4" i="10" s="1"/>
  <c r="A2" i="4"/>
  <c r="A3" i="4"/>
  <c r="A4" i="4"/>
  <c r="A5" i="4"/>
  <c r="B7" i="4"/>
  <c r="B9" i="4"/>
  <c r="B11" i="4"/>
  <c r="B13" i="4"/>
  <c r="B15" i="4"/>
  <c r="B17" i="4"/>
  <c r="B19" i="4"/>
  <c r="B21" i="4"/>
  <c r="B23" i="4"/>
  <c r="B25" i="4"/>
  <c r="B27" i="4"/>
  <c r="B29" i="4"/>
  <c r="B31" i="4"/>
  <c r="B33" i="4"/>
  <c r="B35" i="4"/>
  <c r="B37" i="4"/>
  <c r="B39" i="4"/>
  <c r="B41" i="4"/>
  <c r="B43" i="4"/>
  <c r="B45" i="4"/>
  <c r="B47" i="4"/>
  <c r="B49" i="4"/>
  <c r="B51" i="4"/>
  <c r="B53" i="4"/>
  <c r="B55" i="4"/>
  <c r="B57" i="4"/>
  <c r="B59" i="4"/>
  <c r="B61" i="4"/>
  <c r="B63" i="4"/>
  <c r="B65" i="4"/>
  <c r="B67" i="4"/>
  <c r="A1" i="5"/>
  <c r="J4" i="10" s="1"/>
  <c r="A2" i="5"/>
  <c r="A3" i="5"/>
  <c r="A4" i="5"/>
  <c r="A5" i="5"/>
  <c r="A6" i="5"/>
  <c r="A7" i="5"/>
  <c r="A8" i="5"/>
  <c r="A9" i="5"/>
  <c r="A10" i="5"/>
  <c r="B10" i="5"/>
  <c r="A11" i="5"/>
  <c r="A1" i="6"/>
  <c r="A2" i="6"/>
  <c r="A3" i="6"/>
  <c r="A4" i="6"/>
  <c r="A5" i="6"/>
  <c r="A1" i="7"/>
  <c r="N4" i="10" s="1"/>
  <c r="A2" i="7"/>
  <c r="A3" i="7"/>
  <c r="A4" i="7"/>
  <c r="A5" i="7"/>
  <c r="A6" i="7"/>
  <c r="A7" i="7"/>
  <c r="A8" i="7"/>
  <c r="A9" i="7"/>
  <c r="A10" i="7"/>
  <c r="A11" i="7"/>
  <c r="A12" i="7"/>
  <c r="A13" i="7"/>
  <c r="A14" i="7"/>
  <c r="A15" i="7"/>
  <c r="A16" i="7"/>
  <c r="A17" i="7"/>
  <c r="A18" i="7"/>
  <c r="A19" i="7"/>
  <c r="A20" i="7"/>
  <c r="A21" i="7"/>
  <c r="A22" i="7"/>
  <c r="A23" i="7"/>
  <c r="A24" i="7"/>
  <c r="A25" i="7"/>
  <c r="A26" i="7"/>
  <c r="A27" i="7"/>
  <c r="A1" i="8"/>
  <c r="P4" i="10" s="1"/>
  <c r="A2" i="8"/>
  <c r="A3" i="8"/>
  <c r="A4" i="8"/>
  <c r="A5" i="8"/>
  <c r="B1" i="10"/>
  <c r="D1" i="10"/>
  <c r="F1" i="10"/>
  <c r="H1" i="10"/>
  <c r="J1" i="10"/>
  <c r="L1" i="10"/>
  <c r="N1" i="10"/>
  <c r="P1" i="10"/>
  <c r="R1" i="10"/>
  <c r="T1" i="10"/>
  <c r="V1" i="10"/>
  <c r="X1" i="10"/>
  <c r="Z1" i="10"/>
  <c r="AB1" i="10"/>
  <c r="AD1" i="10"/>
  <c r="AF1" i="10"/>
  <c r="AH1" i="10"/>
  <c r="AJ1" i="10"/>
  <c r="AL1" i="10"/>
  <c r="AN1" i="10"/>
  <c r="AP1" i="10"/>
  <c r="AR1" i="10"/>
  <c r="AT1" i="10"/>
  <c r="AV1" i="10"/>
  <c r="AX1" i="10"/>
  <c r="AZ1" i="10"/>
  <c r="BB1" i="10"/>
  <c r="BD1" i="10"/>
  <c r="BF1" i="10"/>
  <c r="BH1" i="10"/>
  <c r="BJ1" i="10"/>
  <c r="BL1" i="10"/>
  <c r="B2" i="10"/>
  <c r="D2" i="10"/>
  <c r="F2" i="10"/>
  <c r="H2" i="10"/>
  <c r="J2" i="10"/>
  <c r="L2" i="10"/>
  <c r="N2" i="10"/>
  <c r="P2" i="10"/>
  <c r="R2" i="10"/>
  <c r="T2" i="10"/>
  <c r="V2" i="10"/>
  <c r="X2" i="10"/>
  <c r="Z2" i="10"/>
  <c r="AB2" i="10"/>
  <c r="AD2" i="10"/>
  <c r="AF2" i="10"/>
  <c r="AH2" i="10"/>
  <c r="AJ2" i="10"/>
  <c r="AL2" i="10"/>
  <c r="AN2" i="10"/>
  <c r="AP2" i="10"/>
  <c r="AR2" i="10"/>
  <c r="AT2" i="10"/>
  <c r="AV2" i="10"/>
  <c r="AX2" i="10"/>
  <c r="AZ2" i="10"/>
  <c r="BB2" i="10"/>
  <c r="BD2" i="10"/>
  <c r="BF2" i="10"/>
  <c r="BH2" i="10"/>
  <c r="BJ2" i="10"/>
  <c r="BL2" i="10"/>
  <c r="B3" i="10"/>
  <c r="D3" i="10"/>
  <c r="F3" i="10"/>
  <c r="H3" i="10"/>
  <c r="J3" i="10"/>
  <c r="L3" i="10"/>
  <c r="N3" i="10"/>
  <c r="P3" i="10"/>
  <c r="R3" i="10"/>
  <c r="T3" i="10"/>
  <c r="V3" i="10"/>
  <c r="X3" i="10"/>
  <c r="Z3" i="10"/>
  <c r="AB3" i="10"/>
  <c r="AD3" i="10"/>
  <c r="AF3" i="10"/>
  <c r="AH3" i="10"/>
  <c r="AJ3" i="10"/>
  <c r="AL3" i="10"/>
  <c r="AN3" i="10"/>
  <c r="AP3" i="10"/>
  <c r="AR3" i="10"/>
  <c r="AT3" i="10"/>
  <c r="B4" i="10"/>
  <c r="D4" i="10"/>
  <c r="L4" i="10"/>
  <c r="R4" i="10"/>
  <c r="T4" i="10"/>
  <c r="B5" i="10"/>
  <c r="D5" i="10"/>
  <c r="F5" i="10"/>
  <c r="H5" i="10"/>
  <c r="J5" i="10"/>
  <c r="L5" i="10"/>
  <c r="T5" i="10"/>
  <c r="V5" i="10"/>
  <c r="X5" i="10"/>
  <c r="Z5" i="10"/>
  <c r="AB5" i="10"/>
  <c r="AD5" i="10"/>
  <c r="AP5" i="10"/>
  <c r="AR5" i="10"/>
  <c r="Q1" i="1" l="1"/>
  <c r="B11" i="5"/>
  <c r="C1" i="1"/>
  <c r="B24" i="6"/>
  <c r="B14" i="6"/>
  <c r="B32" i="2"/>
  <c r="B23" i="2"/>
  <c r="B24" i="2" s="1"/>
  <c r="E24" i="2" s="1"/>
  <c r="B15" i="7" s="1"/>
  <c r="A7" i="6"/>
  <c r="B18" i="7"/>
  <c r="A20" i="6"/>
  <c r="A15" i="6"/>
  <c r="A25" i="6"/>
  <c r="H32" i="2"/>
  <c r="C19" i="6"/>
  <c r="C24" i="6"/>
  <c r="C6" i="6"/>
  <c r="C14" i="6"/>
  <c r="B16" i="3"/>
  <c r="B19" i="6"/>
  <c r="H29" i="2"/>
  <c r="B8" i="7" s="1"/>
  <c r="B6" i="6"/>
  <c r="E23" i="2"/>
  <c r="B14" i="7" s="1"/>
  <c r="R5" i="10"/>
  <c r="B18" i="3" l="1"/>
  <c r="P5" i="10"/>
  <c r="N5" i="10"/>
  <c r="B15" i="3"/>
  <c r="AH5" i="10" s="1"/>
  <c r="B17" i="3"/>
  <c r="B14" i="3"/>
  <c r="AF5" i="10" s="1"/>
  <c r="AL5" i="10"/>
  <c r="B15" i="6"/>
  <c r="B20" i="6"/>
  <c r="B19" i="7"/>
  <c r="B25" i="6"/>
  <c r="B7" i="6"/>
  <c r="A8" i="6" s="1" a="1"/>
  <c r="AN5" i="10"/>
  <c r="AJ5" i="10"/>
  <c r="A26" i="6"/>
  <c r="A21" i="6"/>
  <c r="A16" i="6"/>
  <c r="C7" i="6"/>
  <c r="B20" i="7"/>
  <c r="C15" i="6"/>
  <c r="C20" i="6"/>
  <c r="C25" i="6"/>
  <c r="A19" i="6"/>
  <c r="A14" i="6"/>
  <c r="A6" i="6"/>
  <c r="A24" i="6"/>
  <c r="B8" i="6" l="1"/>
  <c r="A9" i="6"/>
  <c r="E38" i="2" s="1"/>
  <c r="B10" i="6"/>
  <c r="B12" i="6"/>
  <c r="A10" i="6"/>
  <c r="H38" i="2" s="1"/>
  <c r="B9" i="6"/>
  <c r="A12" i="6"/>
  <c r="A11" i="6"/>
  <c r="B11" i="6"/>
  <c r="A8" i="6"/>
  <c r="B38" i="2" s="1"/>
  <c r="C21" i="6"/>
  <c r="C16" i="6"/>
  <c r="C26" i="6"/>
  <c r="B21" i="6"/>
  <c r="A22" i="6" s="1" a="1"/>
  <c r="B16" i="6"/>
  <c r="B26" i="6"/>
  <c r="A27" i="6" s="1" a="1"/>
  <c r="A17" i="6" l="1" a="1"/>
  <c r="C17" i="6" s="1"/>
  <c r="A22" i="6"/>
  <c r="B46" i="2" s="1"/>
  <c r="C22" i="6"/>
  <c r="B22" i="6"/>
  <c r="C30" i="6"/>
  <c r="C29" i="6"/>
  <c r="A27" i="6"/>
  <c r="A30" i="6"/>
  <c r="B27" i="6"/>
  <c r="A31" i="6"/>
  <c r="C28" i="6"/>
  <c r="B31" i="6"/>
  <c r="B28" i="6"/>
  <c r="E45" i="2" s="1"/>
  <c r="C31" i="6"/>
  <c r="B30" i="6"/>
  <c r="A29" i="6"/>
  <c r="H44" i="2" s="1"/>
  <c r="B29" i="6"/>
  <c r="C27" i="6"/>
  <c r="A28" i="6"/>
  <c r="E46" i="2" s="1"/>
  <c r="B17" i="6" l="1"/>
  <c r="B45" i="2" s="1"/>
  <c r="A17" i="6"/>
  <c r="B51" i="2"/>
  <c r="B53" i="2"/>
  <c r="B49" i="2"/>
  <c r="B52" i="2"/>
  <c r="B50" i="2"/>
  <c r="B26" i="7"/>
  <c r="E17" i="3" s="1"/>
  <c r="B27" i="7"/>
  <c r="E18" i="3" s="1"/>
  <c r="B25" i="7"/>
  <c r="E16" i="3" s="1"/>
  <c r="B24" i="7"/>
  <c r="E15" i="3" s="1"/>
  <c r="B23" i="7"/>
  <c r="E14" i="3" s="1"/>
  <c r="B25" i="3" l="1"/>
  <c r="E25" i="3" s="1"/>
  <c r="H25" i="3" s="1"/>
  <c r="H15" i="3"/>
  <c r="B24" i="3"/>
  <c r="E24" i="3" s="1"/>
  <c r="H14" i="3"/>
  <c r="B27" i="3"/>
  <c r="E27" i="3" s="1"/>
  <c r="H17" i="3"/>
  <c r="B28" i="3"/>
  <c r="E28" i="3" s="1"/>
  <c r="H18" i="3"/>
  <c r="B26" i="3"/>
  <c r="E26" i="3" s="1"/>
  <c r="H26" i="3" s="1"/>
  <c r="H16" i="3"/>
  <c r="H28" i="3" l="1"/>
  <c r="H24" i="3"/>
  <c r="H27" i="3"/>
</calcChain>
</file>

<file path=xl/comments1.xml><?xml version="1.0" encoding="utf-8"?>
<comments xmlns="http://schemas.openxmlformats.org/spreadsheetml/2006/main">
  <authors>
    <author>VISTA$</author>
  </authors>
  <commentList>
    <comment ref="A9" authorId="0" shapeId="0">
      <text>
        <r>
          <rPr>
            <b/>
            <sz val="8"/>
            <rFont val="Arial"/>
            <family val="2"/>
          </rPr>
          <t>Name of the company or organization doing the
pricing test
(variable Company_Name)</t>
        </r>
      </text>
    </comment>
    <comment ref="A10" authorId="0" shapeId="0">
      <text>
        <r>
          <rPr>
            <b/>
            <sz val="8"/>
            <rFont val="Arial"/>
            <family val="2"/>
          </rPr>
          <t>(variable Product_Name)</t>
        </r>
      </text>
    </comment>
    <comment ref="A11" authorId="0" shapeId="0">
      <text>
        <r>
          <rPr>
            <b/>
            <sz val="8"/>
            <rFont val="Arial"/>
            <family val="2"/>
          </rPr>
          <t>A name that uniquely identifies this pricing test
(variable Test_Name)</t>
        </r>
      </text>
    </comment>
    <comment ref="A15" authorId="0" shapeId="0">
      <text>
        <r>
          <rPr>
            <b/>
            <sz val="8"/>
            <rFont val="Arial"/>
            <family val="2"/>
          </rPr>
          <t>The reference price at which we know that sales
units equal Reference_Sales_Units
(variable Reference_Price)</t>
        </r>
      </text>
    </comment>
    <comment ref="A16" authorId="0" shapeId="0">
      <text>
        <r>
          <rPr>
            <b/>
            <sz val="8"/>
            <rFont val="Arial"/>
            <family val="2"/>
          </rPr>
          <t>The number of units sold when the price is the
reference price (Reference_Price)
(variable Reference_Sales_Units)</t>
        </r>
      </text>
    </comment>
    <comment ref="A21" authorId="0" shapeId="0">
      <text>
        <r>
          <rPr>
            <b/>
            <sz val="8"/>
            <rFont val="Arial"/>
            <family val="2"/>
          </rPr>
          <t>The prices used in the various pricing tests
(variable Test_Prices)</t>
        </r>
      </text>
    </comment>
    <comment ref="D21" authorId="0" shapeId="0">
      <text>
        <r>
          <rPr>
            <b/>
            <sz val="8"/>
            <rFont val="Arial"/>
            <family val="2"/>
          </rPr>
          <t>The ratio (test price)/(reference price) for each
test market. The log of this variable is used in
the regression equation to compute elasticity.
(variable Test_Prices_Normed)</t>
        </r>
      </text>
    </comment>
    <comment ref="A28" authorId="0" shapeId="0">
      <text>
        <r>
          <rPr>
            <b/>
            <sz val="8"/>
            <rFont val="Arial"/>
            <family val="2"/>
          </rPr>
          <t>The reference sales units that can be sold in each
test market when the price is the reference price
(Reference_Price)
(variable Test_Ref_Sales_Units)</t>
        </r>
      </text>
    </comment>
    <comment ref="D28" authorId="0" shapeId="0">
      <text>
        <r>
          <rPr>
            <b/>
            <sz val="8"/>
            <rFont val="Arial"/>
            <family val="2"/>
          </rPr>
          <t>The sales units measured at the test price in each
test market in the pricing test
(variable Test_Sales_Units)</t>
        </r>
      </text>
    </comment>
    <comment ref="G28" authorId="0" shapeId="0">
      <text>
        <r>
          <rPr>
            <b/>
            <sz val="8"/>
            <rFont val="Arial"/>
            <family val="2"/>
          </rPr>
          <t>The ratio (test sales units)/(test reference sales
units) for each test market. The log of this
variable is used in the regression equation to
compute elasticity.
(variable Test_Sales_Units_Normed)</t>
        </r>
      </text>
    </comment>
    <comment ref="A38" authorId="0" shapeId="0">
      <text>
        <r>
          <rPr>
            <b/>
            <sz val="8"/>
            <rFont val="Arial"/>
            <family val="2"/>
          </rPr>
          <t>Elasticity of sales units with respect to changes
in price, estimated from pricing tests
(variable Test_Elasticity)</t>
        </r>
      </text>
    </comment>
    <comment ref="D38" authorId="0" shapeId="0">
      <text>
        <r>
          <rPr>
            <b/>
            <sz val="8"/>
            <rFont val="Arial"/>
            <family val="2"/>
          </rPr>
          <t>The standard error of the estimate of the
elasticity from the market test
(variable Test_StdError_Elasticity)</t>
        </r>
      </text>
    </comment>
    <comment ref="G38" authorId="0" shapeId="0">
      <text>
        <r>
          <rPr>
            <b/>
            <sz val="8"/>
            <rFont val="Arial"/>
            <family val="2"/>
          </rPr>
          <t>The coefficient of determination (commonly known
as r-squared) for the regression of log units
versus log prices in test markets
(variable Test_R_squared)</t>
        </r>
      </text>
    </comment>
    <comment ref="A44" authorId="0" shapeId="0">
      <text>
        <r>
          <rPr>
            <b/>
            <sz val="8"/>
            <rFont val="Arial"/>
            <family val="2"/>
          </rPr>
          <t>Coefficients that define non-constant price
elasticity of sales units with respect to changes
in prices, estimated from pricing tests
(variable Test_Elasticity_NonConst12)</t>
        </r>
      </text>
    </comment>
    <comment ref="D44" authorId="0" shapeId="0">
      <text>
        <r>
          <rPr>
            <b/>
            <sz val="8"/>
            <rFont val="Arial"/>
            <family val="2"/>
          </rPr>
          <t>The standard error of the estimate of the
elasticity from the market test
(variable Test_StdError_Elasticity_NonConst)</t>
        </r>
      </text>
    </comment>
    <comment ref="G44" authorId="0" shapeId="0">
      <text>
        <r>
          <rPr>
            <b/>
            <sz val="8"/>
            <rFont val="Arial"/>
            <family val="2"/>
          </rPr>
          <t>The coefficient of determination (commonly known
as r-squared) for the regression of log units
versus log prices in test markets
(variable Test_R_squared_NonConst)</t>
        </r>
      </text>
    </comment>
    <comment ref="A48" authorId="0" shapeId="0">
      <text>
        <r>
          <rPr>
            <b/>
            <sz val="8"/>
            <rFont val="Arial"/>
            <family val="2"/>
          </rPr>
          <t>Elasticity of sales units with respect to changes
in price, as a function of price level. Estimated
from pricing tests.
Note on definitions: Price elasticity it defined
by the local relationship of sales units and
price: elasticity = price/units *
d(units)/d(price). Only in the case of constant
elasticity does this imply the well-known
relationship units = constant * price^elasticity
over a range of prices.
(variable Test_Elasticity_NonConst)</t>
        </r>
      </text>
    </comment>
  </commentList>
</comments>
</file>

<file path=xl/comments2.xml><?xml version="1.0" encoding="utf-8"?>
<comments xmlns="http://schemas.openxmlformats.org/spreadsheetml/2006/main">
  <authors>
    <author>VISTA$</author>
  </authors>
  <commentList>
    <comment ref="A9" authorId="0" shapeId="0">
      <text>
        <r>
          <rPr>
            <b/>
            <sz val="8"/>
            <rFont val="Arial"/>
            <family val="2"/>
          </rPr>
          <t>Controls whether simple constant elasticity method
or the generalized elasticity method is used to
predict sales based on price. Enter 'True' or
'False'.
The generalized elasticity method builds on
constant elasticity by adding nonlinear terms
(quadratic in ln(price)) to the elasticity factor.
(variable Non_Constant_ElasticityQ)</t>
        </r>
      </text>
    </comment>
    <comment ref="A13" authorId="0" shapeId="0">
      <text>
        <r>
          <rPr>
            <b/>
            <sz val="8"/>
            <rFont val="Arial"/>
            <family val="2"/>
          </rPr>
          <t>The prices at which sales units of the product are
predicted
(variable Prediction_Prices)</t>
        </r>
      </text>
    </comment>
    <comment ref="D13" authorId="0" shapeId="0">
      <text>
        <r>
          <rPr>
            <b/>
            <sz val="8"/>
            <rFont val="Arial"/>
            <family val="2"/>
          </rPr>
          <t>The predicted sales units at each price level
(variable Predicted_Sales_Units)</t>
        </r>
      </text>
    </comment>
    <comment ref="G13" authorId="0" shapeId="0">
      <text>
        <r>
          <rPr>
            <b/>
            <sz val="8"/>
            <rFont val="Arial"/>
            <family val="2"/>
          </rPr>
          <t>The predicted revenue at each price level using
the predictions for sales units
(variable Predicted_Revenue)</t>
        </r>
      </text>
    </comment>
    <comment ref="A23" authorId="0" shapeId="0">
      <text>
        <r>
          <rPr>
            <b/>
            <sz val="8"/>
            <rFont val="Arial"/>
            <family val="2"/>
          </rPr>
          <t>The predicted costs for each level of unit sales
predicted by the price elasticity and cost
elasticity analyses
(variable Predicted_Costs)</t>
        </r>
      </text>
    </comment>
    <comment ref="D23" authorId="0" shapeId="0">
      <text>
        <r>
          <rPr>
            <b/>
            <sz val="8"/>
            <rFont val="Arial"/>
            <family val="2"/>
          </rPr>
          <t>The predicted profit margin (e.g. contribution
margin or operating margin) at each price level
using the predictions for sales units and costs
(variable Predicted_Margin)</t>
        </r>
      </text>
    </comment>
    <comment ref="G23" authorId="0" shapeId="0">
      <text>
        <r>
          <rPr>
            <b/>
            <sz val="8"/>
            <rFont val="Arial"/>
            <family val="2"/>
          </rPr>
          <t>The predicted profit margin percentage, defined as
(profit margin) / revenue, for each prediction
price level 
(variable Predicted_Margin_pct)</t>
        </r>
      </text>
    </comment>
    <comment ref="A33" authorId="0" shapeId="0">
      <text>
        <r>
          <rPr>
            <b/>
            <sz val="8"/>
            <rFont val="Arial"/>
            <family val="2"/>
          </rPr>
          <t>The number of units sold when the price is the
reference price (Reference_Price)
(variable Reference_Sales_Units)</t>
        </r>
      </text>
    </comment>
    <comment ref="D33" authorId="0" shapeId="0">
      <text>
        <r>
          <rPr>
            <b/>
            <sz val="8"/>
            <rFont val="Arial"/>
            <family val="2"/>
          </rPr>
          <t>The cost incurred when sales units equal the
reference amount (Reference_Sales_Units)
(variable Reference_Cost)</t>
        </r>
      </text>
    </comment>
    <comment ref="G33" authorId="0" shapeId="0">
      <text>
        <r>
          <rPr>
            <b/>
            <sz val="8"/>
            <rFont val="Arial"/>
            <family val="2"/>
          </rPr>
          <t>The elasticity of cost with respect to changes in
units sold; that is, the price sensitivity of
costs to unit sales. The cost used in the model
can be cost of goods or operating cost, depending
on what kind of profit margin you  want to
measure.
(variable Cost_Elasticity)</t>
        </r>
      </text>
    </comment>
  </commentList>
</comments>
</file>

<file path=xl/comments3.xml><?xml version="1.0" encoding="utf-8"?>
<comments xmlns="http://schemas.openxmlformats.org/spreadsheetml/2006/main">
  <authors>
    <author>VISTA$</author>
  </authors>
  <commentList>
    <comment ref="B7" authorId="0" shapeId="0">
      <text>
        <r>
          <rPr>
            <b/>
            <sz val="8"/>
            <rFont val="Arial"/>
            <family val="2"/>
          </rPr>
          <t>Name of the company or organization doing the
pricing test
(variable Company_Name)</t>
        </r>
      </text>
    </comment>
    <comment ref="B9" authorId="0" shapeId="0">
      <text>
        <r>
          <rPr>
            <b/>
            <sz val="8"/>
            <rFont val="Arial"/>
            <family val="2"/>
          </rPr>
          <t>The elasticity of cost with respect to changes in
units sold; that is, the price sensitivity of
costs to unit sales. The cost used in the model
can be cost of goods or operating cost, depending
on what kind of profit margin you  want to
measure.
(variable Cost_Elasticity)</t>
        </r>
      </text>
    </comment>
    <comment ref="B11" authorId="0" shapeId="0">
      <text>
        <r>
          <rPr>
            <b/>
            <sz val="8"/>
            <rFont val="Arial"/>
            <family val="2"/>
          </rPr>
          <t>Controls whether simple constant elasticity method
or the generalized elasticity method is used to
predict sales based on price. Enter 'True' or
'False'.
The generalized elasticity method builds on
constant elasticity by adding nonlinear terms
(quadratic in ln(price)) to the elasticity factor.
(variable Non_Constant_ElasticityQ)</t>
        </r>
      </text>
    </comment>
    <comment ref="B13" authorId="0" shapeId="0">
      <text>
        <r>
          <rPr>
            <b/>
            <sz val="8"/>
            <rFont val="Arial"/>
            <family val="2"/>
          </rPr>
          <t>Controls whether simple constant elasticity method
or the generalized elasticity method. Used for
graphs.
(variable Non_Constant_ElasticityQ_plt)</t>
        </r>
      </text>
    </comment>
    <comment ref="B15" authorId="0" shapeId="0">
      <text>
        <r>
          <rPr>
            <b/>
            <sz val="8"/>
            <rFont val="Arial"/>
            <family val="2"/>
          </rPr>
          <t>The predicted costs for each level of unit sales
predicted by the price elasticity and cost
elasticity analyses
(variable Predicted_Costs)</t>
        </r>
      </text>
    </comment>
    <comment ref="B17" authorId="0" shapeId="0">
      <text>
        <r>
          <rPr>
            <b/>
            <sz val="8"/>
            <rFont val="Arial"/>
            <family val="2"/>
          </rPr>
          <t>The predicted profit margin (e.g. contribution
margin or operating margin) at each price level
using the predictions for sales units and costs
(variable Predicted_Margin)</t>
        </r>
      </text>
    </comment>
    <comment ref="B19" authorId="0" shapeId="0">
      <text>
        <r>
          <rPr>
            <b/>
            <sz val="8"/>
            <rFont val="Arial"/>
            <family val="2"/>
          </rPr>
          <t>The predicted profit margin percentage, defined as
(profit margin) / revenue, for each prediction
price level 
(variable Predicted_Margin_pct)</t>
        </r>
      </text>
    </comment>
    <comment ref="B21" authorId="0" shapeId="0">
      <text>
        <r>
          <rPr>
            <b/>
            <sz val="8"/>
            <rFont val="Arial"/>
            <family val="2"/>
          </rPr>
          <t>The predicted revenue at each price level using
the predictions for sales units
(variable Predicted_Revenue)</t>
        </r>
      </text>
    </comment>
    <comment ref="B23" authorId="0" shapeId="0">
      <text>
        <r>
          <rPr>
            <b/>
            <sz val="8"/>
            <rFont val="Arial"/>
            <family val="2"/>
          </rPr>
          <t>The predicted sales units at each price level
(variable Predicted_Sales_Units)</t>
        </r>
      </text>
    </comment>
    <comment ref="B25" authorId="0" shapeId="0">
      <text>
        <r>
          <rPr>
            <b/>
            <sz val="8"/>
            <rFont val="Arial"/>
            <family val="2"/>
          </rPr>
          <t>The prices at which sales units of the product are
predicted
(variable Prediction_Prices)</t>
        </r>
      </text>
    </comment>
    <comment ref="B27" authorId="0" shapeId="0">
      <text>
        <r>
          <rPr>
            <b/>
            <sz val="8"/>
            <rFont val="Arial"/>
            <family val="2"/>
          </rPr>
          <t>The prediction factor for sales units at each
price level
(variable Prediction_Units_Factor_NonConst)</t>
        </r>
      </text>
    </comment>
    <comment ref="B29" authorId="0" shapeId="0">
      <text>
        <r>
          <rPr>
            <b/>
            <sz val="8"/>
            <rFont val="Arial"/>
            <family val="2"/>
          </rPr>
          <t>(variable Product_Name)</t>
        </r>
      </text>
    </comment>
    <comment ref="B31" authorId="0" shapeId="0">
      <text>
        <r>
          <rPr>
            <b/>
            <sz val="8"/>
            <rFont val="Arial"/>
            <family val="2"/>
          </rPr>
          <t>The cost incurred when sales units equal the
reference amount (Reference_Sales_Units)
(variable Reference_Cost)</t>
        </r>
      </text>
    </comment>
    <comment ref="B33" authorId="0" shapeId="0">
      <text>
        <r>
          <rPr>
            <b/>
            <sz val="8"/>
            <rFont val="Arial"/>
            <family val="2"/>
          </rPr>
          <t>The reference price at which we know that sales
units equal Reference_Sales_Units
(variable Reference_Price)</t>
        </r>
      </text>
    </comment>
    <comment ref="B35" authorId="0" shapeId="0">
      <text>
        <r>
          <rPr>
            <b/>
            <sz val="8"/>
            <rFont val="Arial"/>
            <family val="2"/>
          </rPr>
          <t>The number of units sold when the price is the
reference price (Reference_Price)
(variable Reference_Sales_Units)</t>
        </r>
      </text>
    </comment>
    <comment ref="B37" authorId="0" shapeId="0">
      <text>
        <r>
          <rPr>
            <b/>
            <sz val="8"/>
            <rFont val="Arial"/>
            <family val="2"/>
          </rPr>
          <t>Elasticity of sales units with respect to changes
in price, estimated from pricing tests
(variable Test_Elasticity)</t>
        </r>
      </text>
    </comment>
    <comment ref="B39" authorId="0" shapeId="0">
      <text>
        <r>
          <rPr>
            <b/>
            <sz val="8"/>
            <rFont val="Arial"/>
            <family val="2"/>
          </rPr>
          <t>Elasticity of sales units with respect to changes
in price, as a function of price level. Estimated
from pricing tests.
Note on definitions: Price elasticity it defined
by the local relationship of sales units and
price: elasticity = price/units *
d(units)/d(price). Only in the case of constant
elasticity does this imply the well-known
relationship units = constant * price^elasticity
over a range of prices.
(variable Test_Elasticity_NonConst)</t>
        </r>
      </text>
    </comment>
    <comment ref="B41" authorId="0" shapeId="0">
      <text>
        <r>
          <rPr>
            <b/>
            <sz val="8"/>
            <rFont val="Arial"/>
            <family val="2"/>
          </rPr>
          <t>Coefficients that define non-constant price
elasticity of sales units with respect to changes
in prices, estimated from pricing tests
(variable Test_Elasticity_NonConst12)</t>
        </r>
      </text>
    </comment>
    <comment ref="B43" authorId="0" shapeId="0">
      <text>
        <r>
          <rPr>
            <b/>
            <sz val="8"/>
            <rFont val="Arial"/>
            <family val="2"/>
          </rPr>
          <t>Ln(Test_Prices / Reference_Price), for use in the
regression equation
(variable Test_Ln_Prices_Normed)</t>
        </r>
      </text>
    </comment>
    <comment ref="B45" authorId="0" shapeId="0">
      <text>
        <r>
          <rPr>
            <b/>
            <sz val="8"/>
            <rFont val="Arial"/>
            <family val="2"/>
          </rPr>
          <t>Ln(Test_Prices / Reference_Price)^2, for use as
quadratic term in nonlinear regression equation
for price elasticity
(variable Test_Ln_Prices_Normed_Sq)</t>
        </r>
      </text>
    </comment>
    <comment ref="B47" authorId="0" shapeId="0">
      <text>
        <r>
          <rPr>
            <b/>
            <sz val="8"/>
            <rFont val="Arial"/>
            <family val="2"/>
          </rPr>
          <t>Ln(Test_Sales_Units / Reference_Sales_Units), for
use in the regression equation
(variable Test_Ln_Sales_Units_Normed)</t>
        </r>
      </text>
    </comment>
    <comment ref="B49" authorId="0" shapeId="0">
      <text>
        <r>
          <rPr>
            <b/>
            <sz val="8"/>
            <rFont val="Arial"/>
            <family val="2"/>
          </rPr>
          <t>A name that uniquely identifies this pricing test
(variable Test_Name)</t>
        </r>
      </text>
    </comment>
    <comment ref="B51" authorId="0" shapeId="0">
      <text>
        <r>
          <rPr>
            <b/>
            <sz val="8"/>
            <rFont val="Arial"/>
            <family val="2"/>
          </rPr>
          <t>The prices used in the various pricing tests
(variable Test_Prices)</t>
        </r>
      </text>
    </comment>
    <comment ref="B53" authorId="0" shapeId="0">
      <text>
        <r>
          <rPr>
            <b/>
            <sz val="8"/>
            <rFont val="Arial"/>
            <family val="2"/>
          </rPr>
          <t>The ratio (test price)/(reference price) for each
test market. The log of this variable is used in
the regression equation to compute elasticity.
(variable Test_Prices_Normed)</t>
        </r>
      </text>
    </comment>
    <comment ref="B55" authorId="0" shapeId="0">
      <text>
        <r>
          <rPr>
            <b/>
            <sz val="8"/>
            <rFont val="Arial"/>
            <family val="2"/>
          </rPr>
          <t>The coefficient of determination (commonly known
as r-squared) for the regression of log units
versus log prices in test markets
(variable Test_R_squared)</t>
        </r>
      </text>
    </comment>
    <comment ref="B57" authorId="0" shapeId="0">
      <text>
        <r>
          <rPr>
            <b/>
            <sz val="8"/>
            <rFont val="Arial"/>
            <family val="2"/>
          </rPr>
          <t>The coefficient of determination (commonly known
as r-squared) for the regression of log units
versus log prices in test markets
(variable Test_R_squared_NonConst)</t>
        </r>
      </text>
    </comment>
    <comment ref="B59" authorId="0" shapeId="0">
      <text>
        <r>
          <rPr>
            <b/>
            <sz val="8"/>
            <rFont val="Arial"/>
            <family val="2"/>
          </rPr>
          <t>The reference sales units that can be sold in each
test market when the price is the reference price
(Reference_Price)
(variable Test_Ref_Sales_Units)</t>
        </r>
      </text>
    </comment>
    <comment ref="B61" authorId="0" shapeId="0">
      <text>
        <r>
          <rPr>
            <b/>
            <sz val="8"/>
            <rFont val="Arial"/>
            <family val="2"/>
          </rPr>
          <t>The sales units measured at the test price in each
test market in the pricing test
(variable Test_Sales_Units)</t>
        </r>
      </text>
    </comment>
    <comment ref="B63" authorId="0" shapeId="0">
      <text>
        <r>
          <rPr>
            <b/>
            <sz val="8"/>
            <rFont val="Arial"/>
            <family val="2"/>
          </rPr>
          <t>The ratio (test sales units)/(test reference sales
units) for each test market. The log of this
variable is used in the regression equation to
compute elasticity.
(variable Test_Sales_Units_Normed)</t>
        </r>
      </text>
    </comment>
    <comment ref="B65" authorId="0" shapeId="0">
      <text>
        <r>
          <rPr>
            <b/>
            <sz val="8"/>
            <rFont val="Arial"/>
            <family val="2"/>
          </rPr>
          <t>The standard error of the estimate of the
elasticity from the market test
(variable Test_StdError_Elasticity)</t>
        </r>
      </text>
    </comment>
    <comment ref="B67" authorId="0" shapeId="0">
      <text>
        <r>
          <rPr>
            <b/>
            <sz val="8"/>
            <rFont val="Arial"/>
            <family val="2"/>
          </rPr>
          <t>The standard error of the estimate of the
elasticity from the market test
(variable Test_StdError_Elasticity_NonConst)</t>
        </r>
      </text>
    </comment>
  </commentList>
</comments>
</file>

<file path=xl/comments4.xml><?xml version="1.0" encoding="utf-8"?>
<comments xmlns="http://schemas.openxmlformats.org/spreadsheetml/2006/main">
  <authors>
    <author>VISTA$</author>
  </authors>
  <commentList>
    <comment ref="A8" authorId="0" shapeId="0">
      <text>
        <r>
          <rPr>
            <b/>
            <sz val="8"/>
            <rFont val="Arial"/>
            <family val="2"/>
          </rPr>
          <t>Controls whether simple constant elasticity method
or the generalized elasticity method. Used for
graphs.
(variable Non_Constant_ElasticityQ_plt)</t>
        </r>
      </text>
    </comment>
  </commentList>
</comments>
</file>

<file path=xl/comments5.xml><?xml version="1.0" encoding="utf-8"?>
<comments xmlns="http://schemas.openxmlformats.org/spreadsheetml/2006/main">
  <authors>
    <author>VISTA$</author>
  </authors>
  <commentList>
    <comment ref="A6" authorId="0" shapeId="0">
      <text>
        <r>
          <rPr>
            <b/>
            <sz val="8"/>
            <rFont val="Arial"/>
            <family val="2"/>
          </rPr>
          <t>Ln(Test_Sales_Units / Reference_Sales_Units), for
use in the regression equation
(variable Test_Ln_Sales_Units_Normed)</t>
        </r>
      </text>
    </comment>
    <comment ref="A11" authorId="0" shapeId="0">
      <text>
        <r>
          <rPr>
            <b/>
            <sz val="8"/>
            <rFont val="Arial"/>
            <family val="2"/>
          </rPr>
          <t>Ln(Test_Prices / Reference_Price), for use in the
regression equation
(variable Test_Ln_Prices_Normed)</t>
        </r>
      </text>
    </comment>
    <comment ref="A16" authorId="0" shapeId="0">
      <text>
        <r>
          <rPr>
            <b/>
            <sz val="8"/>
            <rFont val="Arial"/>
            <family val="2"/>
          </rPr>
          <t>Ln(Test_Prices / Reference_Price)^2, for use as
quadratic term in nonlinear regression equation
for price elasticity
(variable Test_Ln_Prices_Normed_Sq)</t>
        </r>
      </text>
    </comment>
    <comment ref="A21" authorId="0" shapeId="0">
      <text>
        <r>
          <rPr>
            <b/>
            <sz val="8"/>
            <rFont val="Arial"/>
            <family val="2"/>
          </rPr>
          <t>The prediction factor for sales units at each
price level
(variable Prediction_Units_Factor_NonConst)</t>
        </r>
      </text>
    </comment>
  </commentList>
</comments>
</file>

<file path=xl/sharedStrings.xml><?xml version="1.0" encoding="utf-8"?>
<sst xmlns="http://schemas.openxmlformats.org/spreadsheetml/2006/main" count="499" uniqueCount="398">
  <si>
    <t>linest(3, 0, false, ranged("Tests", Test_Ln_Sales_Units_Normed), ranged("Tests", Test_Ln_Prices_Normed), ranged("Tests", Test_Ln_Prices_Normed_Sq))</t>
  </si>
  <si>
    <t>Sales Predictions'!Predicted_Margin</t>
  </si>
  <si>
    <t>Predicted_Revenue</t>
  </si>
  <si>
    <t>Price Test'!Test_Sales_Units</t>
  </si>
  <si>
    <t>Predicted Sales Units</t>
  </si>
  <si>
    <t>:A:-1:Test_Elasticity_NonConst12</t>
  </si>
  <si>
    <t>Non-Constant Terms</t>
  </si>
  <si>
    <t>:A:-1:Test_Name</t>
  </si>
  <si>
    <t>:A:-1:Test_Elasticity_NonConst</t>
  </si>
  <si>
    <t xml:space="preserve">  2</t>
  </si>
  <si>
    <t>Genearalized Elasticity?</t>
  </si>
  <si>
    <t>Predicted Margin %</t>
  </si>
  <si>
    <t>Test_R_squared</t>
  </si>
  <si>
    <t>Comment</t>
  </si>
  <si>
    <t>Test 1</t>
  </si>
  <si>
    <t>Test_Name[]|</t>
  </si>
  <si>
    <t>Test_Ln_Prices_Normed_Sq</t>
  </si>
  <si>
    <t>:A:-1:Predicted_Revenue</t>
  </si>
  <si>
    <t>Price Test'!Test_Sales_Units_Normed</t>
  </si>
  <si>
    <t>(Ln Prices)^2</t>
  </si>
  <si>
    <t>Cost_Elasticity[]|</t>
  </si>
  <si>
    <t>:A:-1:Test_Ln_Prices_Normed_Sq</t>
  </si>
  <si>
    <t>Predicted_Margin/Predicted_Revenue</t>
  </si>
  <si>
    <t>:D:2:Tests</t>
  </si>
  <si>
    <t>:A:0:Predicted_Sales_Units</t>
  </si>
  <si>
    <t>The reference sales units that can be sold in each test market when the price is the reference price (Reference_Price)</t>
  </si>
  <si>
    <t>:D:2:Predictions</t>
  </si>
  <si>
    <t>The standard error of the estimate of the elasticity from the market test</t>
  </si>
  <si>
    <t xml:space="preserve">Name of Test </t>
  </si>
  <si>
    <t>Sales Predictions'!Cost_Elasticity</t>
  </si>
  <si>
    <t>Ln(Test_Sales_Units / Reference_Sales_Units), for use in the regression equation</t>
  </si>
  <si>
    <t>Test_Ref_Sales_Units["Tests.Test_3"]|=1000/3</t>
  </si>
  <si>
    <t>linest(2, 1, false, ranged("Tests", Test_Ln_Sales_Units_Normed), ranged("Tests", Test_Ln_Prices_Normed))</t>
  </si>
  <si>
    <t>Prediction_Prices</t>
  </si>
  <si>
    <t>Price Test'!Test_Elasticity_NonConst</t>
  </si>
  <si>
    <t>var(Test_Elasticity_NonConst12["Non_Constant_Terms.1"]+2*Test_Elasticity_NonConst12["Non_Constant_Terms.2"]*ln(Prediction_Prices/Reference_Price), "Predictions")</t>
  </si>
  <si>
    <t>Test_Ref_Sales_Units["Tests.Test_2"]|=1000/3</t>
  </si>
  <si>
    <t>:A:0:Predicted_Margin</t>
  </si>
  <si>
    <t xml:space="preserve">The predicted profit margin percentage, defined as (profit margin) / revenue, for each prediction price level </t>
  </si>
  <si>
    <t>:A:0:Test_Ln_Prices_Normed_Sq</t>
  </si>
  <si>
    <t>A list of the price levels at which sales units are predicted from the market test data</t>
  </si>
  <si>
    <t>:A:0:Test_StdError_Elasticity</t>
  </si>
  <si>
    <t>:A:0:Non_Constant_ElasticityQ</t>
  </si>
  <si>
    <t>Prediction_Prices["Predictions.Price_5"]|=5*round(min('Price Test'!B22:B24)/5+5*max('Price Test'!B22:B24)/5/5+5*(-min('Price Test'!B22:B24))/5/5+(-2)*max('Price Test'!B22:B24)/5/5+(-2)*(-min('Price Test'!B22:B24))/5/5, 0)</t>
  </si>
  <si>
    <t>:A:-1:Reference_Price</t>
  </si>
  <si>
    <t>Price Test'!Test_Prices</t>
  </si>
  <si>
    <t>:A:0:Product_Name</t>
  </si>
  <si>
    <t>linest(1, 1, false, ranged("Tests", Test_Ln_Sales_Units_Normed), ranged("Tests", Test_Ln_Prices_Normed))</t>
  </si>
  <si>
    <t>:A:-1:Reference_Sales_Units</t>
  </si>
  <si>
    <t>:A:0:Test_Ln_Sales_Units_Normed</t>
  </si>
  <si>
    <t>Reference_Price</t>
  </si>
  <si>
    <t>:A:0:Test_StdError_Elasticity_NonConst</t>
  </si>
  <si>
    <t>Price 3</t>
  </si>
  <si>
    <t>A name that uniquely identifies this pricing test</t>
  </si>
  <si>
    <t>ABC, Inc.</t>
  </si>
  <si>
    <t>Predicted Revenue</t>
  </si>
  <si>
    <t>:A:-1:Non_Constant_ElasticityQ</t>
  </si>
  <si>
    <t>Cost Elasticity</t>
  </si>
  <si>
    <t>:D:0:Predictions.Price_4</t>
  </si>
  <si>
    <t>Test_Sales_Units["Tests.Test_3"]|</t>
  </si>
  <si>
    <t>Test_Prices["Tests.Test_2"]|=round(1.1*B22, 0)</t>
  </si>
  <si>
    <t>:A:-1:Reference_Cost</t>
  </si>
  <si>
    <t>:A:0:Cost_Elasticity</t>
  </si>
  <si>
    <t>Prediction_Prices*Predicted_Sales_Units</t>
  </si>
  <si>
    <t>Prediction_Prices["Predictions.Price_1"]|=5*round(min('Price Test'!B22:B24)/5+1*max('Price Test'!B22:B24)/5/5+1*(-min('Price Test'!B22:B24))/5/5+(-2)*max('Price Test'!B22:B24)/5/5+(-2)*(-min('Price Test'!B22:B24))/5/5, 0)</t>
  </si>
  <si>
    <t>Reference_Cost</t>
  </si>
  <si>
    <t>The predicted costs for each level of unit sales predicted by the price elasticity and cost elasticity analyses</t>
  </si>
  <si>
    <t>Company_Name[]|</t>
  </si>
  <si>
    <t>:A:-1:Test_Ln_Prices_Normed</t>
  </si>
  <si>
    <t>Test_Prices/Reference_Price</t>
  </si>
  <si>
    <t>Test_Prices_Normed</t>
  </si>
  <si>
    <t>Dimension (item)</t>
  </si>
  <si>
    <t>Predicted_Margin_pct</t>
  </si>
  <si>
    <t>Total As</t>
  </si>
  <si>
    <t>The predicted profit margin (e.g. contribution margin or operating margin) at each price level using the predictions for sales units and costs</t>
  </si>
  <si>
    <t>:A:-1:Company_Name</t>
  </si>
  <si>
    <t>Test_Prices["Tests.Test_1"]|=round(1.1*1.1^(-0.5*3)*B15, 0)</t>
  </si>
  <si>
    <t>:D:2:Predictions.Price_1</t>
  </si>
  <si>
    <t>Display Item As</t>
  </si>
  <si>
    <t>Test_Sales_Units/Test_Ref_Sales_Units</t>
  </si>
  <si>
    <t>Name of the company or organization doing the pricing test</t>
  </si>
  <si>
    <t>Predicted_Sales_Units*Prediction_Prices-Predicted_Costs</t>
  </si>
  <si>
    <t>The number of units sold when the price is the reference price (Reference_Price)</t>
  </si>
  <si>
    <t>Predicted Costs</t>
  </si>
  <si>
    <t>Price Test'!Test_Elasticity</t>
  </si>
  <si>
    <t>Test_StdError_Elasticity_NonConst</t>
  </si>
  <si>
    <t xml:space="preserve">  Price_5</t>
  </si>
  <si>
    <t>:A:0:Reference_Cost</t>
  </si>
  <si>
    <t xml:space="preserve">  Price_3</t>
  </si>
  <si>
    <t xml:space="preserve">  Price_2</t>
  </si>
  <si>
    <t>:D:0:Predictions.Price_5</t>
  </si>
  <si>
    <t>:A:0:Test_R_squared</t>
  </si>
  <si>
    <t>:A:-1:Product_Name</t>
  </si>
  <si>
    <t>Test_Prices</t>
  </si>
  <si>
    <t>:A:-1:Test_StdError_Elasticity_NonConst</t>
  </si>
  <si>
    <t>Reference Cost</t>
  </si>
  <si>
    <t>:A:-1:Test_R_squared</t>
  </si>
  <si>
    <t>Price Test with Standard Product</t>
  </si>
  <si>
    <t>The predicted sales units at each price level</t>
  </si>
  <si>
    <t>Test_R_squared_NonConst</t>
  </si>
  <si>
    <t xml:space="preserve">  1</t>
  </si>
  <si>
    <t>Test_Sales_Units</t>
  </si>
  <si>
    <t>:A:-1:Test_Prices_Normed</t>
  </si>
  <si>
    <t>:A:-1:Predicted_Margin</t>
  </si>
  <si>
    <t>:A:0:Predicted_Revenue</t>
  </si>
  <si>
    <t xml:space="preserve">  Test_2</t>
  </si>
  <si>
    <t>:A:0:Prediction_Units_Factor_NonConst</t>
  </si>
  <si>
    <t>:A:0:Company_Name</t>
  </si>
  <si>
    <t>Sales Predictions'!Prediction_Prices</t>
  </si>
  <si>
    <t>Test 3</t>
  </si>
  <si>
    <t>Test_Prices["Tests.Test_3"]|=round(1.1*B23, 0)</t>
  </si>
  <si>
    <t>:A:0:Test_Ln_Prices_Normed</t>
  </si>
  <si>
    <t>:D:0:Tests.Test_2</t>
  </si>
  <si>
    <t>:A:-1:Test_StdError_Elasticity</t>
  </si>
  <si>
    <t>:D:1:Tests</t>
  </si>
  <si>
    <t>R squared</t>
  </si>
  <si>
    <t>Controls whether simple constant elasticity method or the generalized elasticity method. Used for graphs.</t>
  </si>
  <si>
    <t>Non_Constant_ElasticityQ[]|=True</t>
  </si>
  <si>
    <t>Company Name</t>
  </si>
  <si>
    <t>var(linest(1, dimitemnum("Non_Constant_Terms"), false, ranged("Tests", Test_Ln_Sales_Units_Normed), ranged("Tests", Test_Ln_Prices_Normed), ranged("Tests", Test_Ln_Prices_Normed_Sq)))</t>
  </si>
  <si>
    <t>Test_Elasticity</t>
  </si>
  <si>
    <t>:D:-1:Predictions</t>
  </si>
  <si>
    <t>A list of the test markets where the pricing test is performed</t>
  </si>
  <si>
    <t>Non_Constant_ElasticityQ</t>
  </si>
  <si>
    <t>The elasticity of cost with respect to changes in units sold; that is, the price sensitivity of costs to unit sales. The cost used in the model can be cost of goods or operating cost, depending on what kind of profit margin you  want to measure.</t>
  </si>
  <si>
    <t>round(1.1*prevde(1.1^(-0.5*length(ranged("Tests", Test_Prices)))*Reference_Price, "Tests"), 0)</t>
  </si>
  <si>
    <t>Ln(Test_Sales_Units_Normed)</t>
  </si>
  <si>
    <t>:A:0:Test_Ref_Sales_Units</t>
  </si>
  <si>
    <t>Std Error Elasticity</t>
  </si>
  <si>
    <t>var(ln(Prediction_Prices/Reference_Price)*Test_Elasticity_NonConst12["Non_Constant_Terms.1"]+ln(Prediction_Prices/Reference_Price)^2*Test_Elasticity_NonConst12["Non_Constant_Terms.2"])</t>
  </si>
  <si>
    <t>:D:0:Predictions.Price_3</t>
  </si>
  <si>
    <t>:D:2:Non_Constant_Terms</t>
  </si>
  <si>
    <t>Prediction_Prices["Predictions.Price_3"]|=5*round(min('Price Test'!B22:B24)/5+3*max('Price Test'!B22:B24)/5/5+3*(-min('Price Test'!B22:B24))/5/5+(-2)*max('Price Test'!B22:B24)/5/5+(-2)*(-min('Price Test'!B22:B24))/5/5, 0)</t>
  </si>
  <si>
    <t>linest(2, dimitemnum("Non_Constant_Terms"), false, ranged("Tests", Test_Ln_Sales_Units_Normed), ranged("Tests", Test_Ln_Prices_Normed), ranged("Tests", Test_Ln_Prices_Normed_Sq))</t>
  </si>
  <si>
    <t>Product_Name[]|</t>
  </si>
  <si>
    <t>Test_Sales_Units["Tests.Test_1"]|</t>
  </si>
  <si>
    <t>The reference price at which we know that sales units equal Reference_Sales_Units</t>
  </si>
  <si>
    <t>Test_Sales_Units_Normed</t>
  </si>
  <si>
    <t xml:space="preserve">  Test_3</t>
  </si>
  <si>
    <t>:A:0:Reference_Price</t>
  </si>
  <si>
    <t>Price Test'!Test_Prices_Normed</t>
  </si>
  <si>
    <t>Generalized Elasticity</t>
  </si>
  <si>
    <t>:A:0:Prediction_Prices</t>
  </si>
  <si>
    <t>Prices</t>
  </si>
  <si>
    <t>:A:0:Reference_Sales_Units</t>
  </si>
  <si>
    <t>Cost_Elasticity</t>
  </si>
  <si>
    <t>:A:-1:Predicted_Costs</t>
  </si>
  <si>
    <t>Predicted Margin</t>
  </si>
  <si>
    <t>:D:0:Predictions</t>
  </si>
  <si>
    <t>Sales Predictions'!Predicted_Sales_Units</t>
  </si>
  <si>
    <t>:A:-1:Test_R_squared_NonConst</t>
  </si>
  <si>
    <t>:A:0:Test_Prices</t>
  </si>
  <si>
    <t>Price 4</t>
  </si>
  <si>
    <t>Prediction Sales Units Factor</t>
  </si>
  <si>
    <t>:A:0:Test_Prices_Normed</t>
  </si>
  <si>
    <t>var(Reference_Sales_Units*if(Non_Constant_ElasticityQ, exp(Prediction_Units_Factor_NonConst), (Prediction_Prices/Reference_Price)^Test_Elasticity))</t>
  </si>
  <si>
    <t>Predictions</t>
  </si>
  <si>
    <t>:D:0:Tests.Test_3</t>
  </si>
  <si>
    <t>:D:0:Tests.Test_1</t>
  </si>
  <si>
    <t>1</t>
  </si>
  <si>
    <t>Ln(Test_Prices / Reference_Price), for use in the regression equation</t>
  </si>
  <si>
    <t>:WS:Output Advanced</t>
  </si>
  <si>
    <t>Prices Normalized</t>
  </si>
  <si>
    <t>:A:0:Predicted_Margin_pct</t>
  </si>
  <si>
    <t>The predicted revenue at each price level using the predictions for sales units</t>
  </si>
  <si>
    <t>Prediction_Prices["Predictions.Price_4"]|=5*round(min('Price Test'!B22:B24)/5+4*max('Price Test'!B22:B24)/5/5+4*(-min('Price Test'!B22:B24))/5/5+(-2)*max('Price Test'!B22:B24)/5/5+(-2)*(-min('Price Test'!B22:B24))/5/5, 0)</t>
  </si>
  <si>
    <t>:A:-1:Test_Ref_Sales_Units</t>
  </si>
  <si>
    <t>Price 1</t>
  </si>
  <si>
    <t>:A:0:Test_Elasticity</t>
  </si>
  <si>
    <t>Test_Elasticity_NonConst12</t>
  </si>
  <si>
    <t>Reference_Sales_Units</t>
  </si>
  <si>
    <t>:A:-1:Predicted_Margin_pct</t>
  </si>
  <si>
    <t>linest(3, 0, false, ranged("Tests", Test_Ln_Sales_Units_Normed), ranged("Tests", Test_Ln_Prices_Normed))</t>
  </si>
  <si>
    <t>Reference_Price[]|</t>
  </si>
  <si>
    <t>Coefficients that define non-constant price elasticity of sales units with respect to changes in prices, estimated from pricing tests</t>
  </si>
  <si>
    <t>Ln Prices</t>
  </si>
  <si>
    <t>The sales units measured at the test price in each test market in the pricing test</t>
  </si>
  <si>
    <t>Test_Name</t>
  </si>
  <si>
    <t>Ln Sales Units</t>
  </si>
  <si>
    <t>Prediction Prices</t>
  </si>
  <si>
    <t>Test 2</t>
  </si>
  <si>
    <t>The prices used in the various pricing tests</t>
  </si>
  <si>
    <t>Test_Ref_Sales_Units["Tests.Test_1"]|=1000/3</t>
  </si>
  <si>
    <t>ln(Test_Prices_Normed)</t>
  </si>
  <si>
    <t>The ratio (test sales units)/(test reference sales units) for each test market. The log of this variable is used in the regression equation to compute elasticity.</t>
  </si>
  <si>
    <t>Company_Name</t>
  </si>
  <si>
    <t>Plot Vars'!Non_Constant_ElasticityQ_plt</t>
  </si>
  <si>
    <t>Widgets</t>
  </si>
  <si>
    <t>Sales Units Normalized</t>
  </si>
  <si>
    <t>Total</t>
  </si>
  <si>
    <t>Non_Constant_ElasticityQ_plt</t>
  </si>
  <si>
    <t>Test_Ln_Prices_Normed^2</t>
  </si>
  <si>
    <t>:A:0:Test_Sales_Units</t>
  </si>
  <si>
    <t>Predicted_Margin</t>
  </si>
  <si>
    <t>Std Error Coefficients</t>
  </si>
  <si>
    <t>Non_Constant_Terms</t>
  </si>
  <si>
    <t>Product</t>
  </si>
  <si>
    <t>Non-Constant_Terms</t>
  </si>
  <si>
    <t>Sales Predictions'!Predicted_Revenue</t>
  </si>
  <si>
    <t>Tests</t>
  </si>
  <si>
    <t>:A:-1:Test_Ln_Sales_Units_Normed</t>
  </si>
  <si>
    <t>The prices at which sales units of the product are predicted</t>
  </si>
  <si>
    <t>:A:-1:Non_Constant_ElasticityQ_plt</t>
  </si>
  <si>
    <t>:D:1:Non_Constant_Terms</t>
  </si>
  <si>
    <t>Reference_Cost[]|</t>
  </si>
  <si>
    <t>The prediction factor for sales units at each price level</t>
  </si>
  <si>
    <t>Test_Ref_Sales_Units</t>
  </si>
  <si>
    <t>Formula / Data</t>
  </si>
  <si>
    <t xml:space="preserve">  Test_1</t>
  </si>
  <si>
    <t>:WS:</t>
  </si>
  <si>
    <t>Elasticity of sales units with respect to changes in price, estimated from pricing tests</t>
  </si>
  <si>
    <t>:D:2:Non_Constant_Terms.1</t>
  </si>
  <si>
    <t xml:space="preserve">Controls whether simple constant elasticity method or the generalized elasticity method is used to predict sales based on price. Enter 'True' or 'False'.
The generalized elasticity method builds on constant elasticity by adding nonlinear terms (quadratic in ln(price)) to the elasticity factor. </t>
  </si>
  <si>
    <t>Price Test'!Test_Elasticity_NonConst12</t>
  </si>
  <si>
    <t>Test_Ln_Prices_Normed</t>
  </si>
  <si>
    <t>Level As</t>
  </si>
  <si>
    <t>:A:-1:Test_Elasticity</t>
  </si>
  <si>
    <t>:A:0:Predicted_Costs</t>
  </si>
  <si>
    <t>Prediction_Prices["Predictions.Price_2"]|=5*round(min('Price Test'!B22:B24)/5+2*max('Price Test'!B22:B24)/5/5+2*(-min('Price Test'!B22:B24))/5/5+(-2)*max('Price Test'!B22:B24)/5/5+(-2)*(-min('Price Test'!B22:B24))/5/5, 0)</t>
  </si>
  <si>
    <t>Elasticity Coefficients</t>
  </si>
  <si>
    <t>:D:0:Predictions.Price_1</t>
  </si>
  <si>
    <t>Test_Sales_Units["Tests.Test_2"]|</t>
  </si>
  <si>
    <t>Predicted_Sales_Units</t>
  </si>
  <si>
    <t>Nonlinear_Order</t>
  </si>
  <si>
    <t>Predicted_Costs</t>
  </si>
  <si>
    <t>:D:1:Predictions</t>
  </si>
  <si>
    <t xml:space="preserve">  Price_4</t>
  </si>
  <si>
    <t>:A:0:Test_Name</t>
  </si>
  <si>
    <t xml:space="preserve">  Price_1</t>
  </si>
  <si>
    <t>5*round(minr(ranged("Tests", Test_Prices))/5+(dimitemnum("Predictions")-2)*(maxr(ranged("Tests", Test_Prices))-minr(ranged("Tests", Test_Prices)))/diminfo("Predictions.", 6)/5, 0)</t>
  </si>
  <si>
    <t>Reference_Sales_Units[]|</t>
  </si>
  <si>
    <t>(Other Variables)'!Prediction_Units_Factor_NonConst</t>
  </si>
  <si>
    <t>:A:0:Test_R_squared_NonConst</t>
  </si>
  <si>
    <t>Display As</t>
  </si>
  <si>
    <t>:D:0:Tests</t>
  </si>
  <si>
    <t>Global</t>
  </si>
  <si>
    <t>Elasticity of sales units with respect to changes in price, as a function of price level. Estimated from pricing tests.
Note on definitions: Price elasticity it defined by the local relationship of sales units and price: elasticity = price/units * d(units)/d(price). Only in the case of constant elasticity does this imply the well-known relationship units = constant * price^elasticity over a range of prices.</t>
  </si>
  <si>
    <t>The cost incurred when sales units equal the reference amount (Reference_Sales_Units)</t>
  </si>
  <si>
    <t>:D:0:Predictions.Price_2</t>
  </si>
  <si>
    <t>:A:0:Test_Sales_Units_Normed</t>
  </si>
  <si>
    <t>Data:</t>
  </si>
  <si>
    <t>Ln(Test_Prices / Reference_Price)^2, for use as quadratic term in nonlinear regression equation for price elasticity</t>
  </si>
  <si>
    <t>:D:2:Tests.Test_1</t>
  </si>
  <si>
    <t>:A:-1:Test_Prices</t>
  </si>
  <si>
    <t>Roll-up:</t>
  </si>
  <si>
    <t>:A:0:Test_Elasticity_NonConst12</t>
  </si>
  <si>
    <t>2</t>
  </si>
  <si>
    <t>True</t>
  </si>
  <si>
    <t>The ratio (test price)/(reference price) for each test market. The log of this variable is used in the regression equation to compute elasticity.</t>
  </si>
  <si>
    <t>:A:0:Test_Elasticity_NonConst</t>
  </si>
  <si>
    <t>Elasticity</t>
  </si>
  <si>
    <t>:A:-1:Prediction_Prices</t>
  </si>
  <si>
    <t>:A:-1:Prediction_Units_Factor_NonConst</t>
  </si>
  <si>
    <t>:D:-1:Non_Constant_Terms</t>
  </si>
  <si>
    <t>:A:-1:Test_Sales_Units_Normed</t>
  </si>
  <si>
    <t>:D:0:Non_Constant_Terms</t>
  </si>
  <si>
    <t>The coefficient of determination (commonly known as r-squared) for the regression of log units versus log prices in test markets</t>
  </si>
  <si>
    <t>Price 5</t>
  </si>
  <si>
    <t>Dimension Index</t>
  </si>
  <si>
    <t>Test_Ln_Sales_Units_Normed</t>
  </si>
  <si>
    <t>Product_Name</t>
  </si>
  <si>
    <t>Display Label</t>
  </si>
  <si>
    <t>var(Reference_Cost*(Predicted_Sales_Units/Reference_Sales_Units)^Cost_Elasticity)</t>
  </si>
  <si>
    <t>Reference Price</t>
  </si>
  <si>
    <t>Variable</t>
  </si>
  <si>
    <t>:D:-1:Tests</t>
  </si>
  <si>
    <t>Reference Sales Units</t>
  </si>
  <si>
    <t>Prediction_Units_Factor_NonConst</t>
  </si>
  <si>
    <t>:A:-1:Test_Sales_Units</t>
  </si>
  <si>
    <t>Test_StdError_Elasticity</t>
  </si>
  <si>
    <t>:A:0:Non_Constant_ElasticityQ_plt</t>
  </si>
  <si>
    <t>:A:-1:Cost_Elasticity</t>
  </si>
  <si>
    <t>Price 2</t>
  </si>
  <si>
    <t>:D:0:Non_Constant_Terms.1</t>
  </si>
  <si>
    <t>:D:0:Non_Constant_Terms.2</t>
  </si>
  <si>
    <t>:A:-1:Predicted_Sales_Units</t>
  </si>
  <si>
    <t>Test_Elasticity_NonConst</t>
  </si>
  <si>
    <t>Pricing Tests and Price Elasticity for one product</t>
  </si>
  <si>
    <t>You can customize this template by filling in a simple form, without editing a spreadsheet.</t>
  </si>
  <si>
    <t>This is a small working sample of the template.</t>
  </si>
  <si>
    <r>
      <t xml:space="preserve">A </t>
    </r>
    <r>
      <rPr>
        <b/>
        <i/>
        <sz val="10"/>
        <rFont val="Arial"/>
        <family val="2"/>
      </rPr>
      <t>customized</t>
    </r>
    <r>
      <rPr>
        <b/>
        <sz val="10"/>
        <rFont val="Arial"/>
        <family val="2"/>
      </rPr>
      <t xml:space="preserve"> template</t>
    </r>
    <r>
      <rPr>
        <sz val="10"/>
        <rFont val="Arial"/>
        <family val="2"/>
      </rPr>
      <t xml:space="preserve"> is a flexible model that you can adapt to your situation by filling in a simple form, without editing a spreadsheet or its formulas. For example, you can specify time range and time grain; number and names of items in a dimension (such as your products and product families); and include or exclude major features. The resulting spreadsheet matches your needs better than any standard template.</t>
    </r>
  </si>
  <si>
    <t>Get a customized version of this template on our website.</t>
  </si>
  <si>
    <t>ModelSheet provides you with customized templates in three ways.</t>
  </si>
  <si>
    <t>1. Order a customized version of this template.</t>
  </si>
  <si>
    <t>Click "+" for more information.</t>
  </si>
  <si>
    <r>
      <rPr>
        <sz val="10"/>
        <rFont val="Times New Roman"/>
        <family val="1"/>
      </rPr>
      <t>•</t>
    </r>
    <r>
      <rPr>
        <sz val="10"/>
        <rFont val="Arial"/>
        <family val="2"/>
      </rPr>
      <t xml:space="preserve"> You can specify custom features by filling out a simple form. (Click on "+" for more information.)</t>
    </r>
  </si>
  <si>
    <t>Precise customizations vary from template to template. Examples:</t>
  </si>
  <si>
    <r>
      <rPr>
        <sz val="10"/>
        <rFont val="Calibri"/>
        <family val="2"/>
      </rPr>
      <t>−</t>
    </r>
    <r>
      <rPr>
        <sz val="10"/>
        <rFont val="Arial"/>
        <family val="2"/>
      </rPr>
      <t xml:space="preserve"> Specify the starting time, time range, time grain and rollup time grains (such as annual sums).</t>
    </r>
  </si>
  <si>
    <r>
      <rPr>
        <sz val="10"/>
        <rFont val="Times New Roman"/>
        <family val="1"/>
      </rPr>
      <t>−</t>
    </r>
    <r>
      <rPr>
        <sz val="10"/>
        <rFont val="Arial"/>
        <family val="2"/>
      </rPr>
      <t xml:space="preserve"> Specify the items in a dimension and levels of hierarchy (such as product families and products).</t>
    </r>
  </si>
  <si>
    <r>
      <rPr>
        <sz val="10"/>
        <rFont val="Times New Roman"/>
        <family val="1"/>
      </rPr>
      <t>−</t>
    </r>
    <r>
      <rPr>
        <sz val="10"/>
        <rFont val="Arial"/>
        <family val="2"/>
      </rPr>
      <t xml:space="preserve"> Include or exclude entire sub-models in the template.</t>
    </r>
  </si>
  <si>
    <r>
      <rPr>
        <sz val="10"/>
        <rFont val="Calibri"/>
        <family val="2"/>
      </rPr>
      <t>−</t>
    </r>
    <r>
      <rPr>
        <sz val="10"/>
        <rFont val="Arial"/>
        <family val="2"/>
      </rPr>
      <t xml:space="preserve"> These features </t>
    </r>
    <r>
      <rPr>
        <sz val="10"/>
        <rFont val="Arial"/>
        <family val="2"/>
      </rPr>
      <t>address the most serious problem with conventional spreadsheet templates: You can
   customize a template in many ways without having to interpret and edit numerous cell formulas.</t>
    </r>
  </si>
  <si>
    <r>
      <rPr>
        <sz val="10"/>
        <rFont val="Times New Roman"/>
        <family val="1"/>
      </rPr>
      <t>•</t>
    </r>
    <r>
      <rPr>
        <sz val="10"/>
        <rFont val="Arial"/>
        <family val="2"/>
      </rPr>
      <t xml:space="preserve"> You can edit many aspects of your Excel template after receiving it. (Click on "+" for more information.)</t>
    </r>
  </si>
  <si>
    <r>
      <rPr>
        <sz val="10"/>
        <rFont val="Times New Roman"/>
        <family val="1"/>
      </rPr>
      <t>−</t>
    </r>
    <r>
      <rPr>
        <sz val="10"/>
        <rFont val="Arial"/>
        <family val="2"/>
      </rPr>
      <t xml:space="preserve"> Edit input data in clearly marked input cells.</t>
    </r>
  </si>
  <si>
    <r>
      <rPr>
        <sz val="10"/>
        <rFont val="Times New Roman"/>
        <family val="1"/>
      </rPr>
      <t>−</t>
    </r>
    <r>
      <rPr>
        <sz val="10"/>
        <rFont val="Arial"/>
        <family val="2"/>
      </rPr>
      <t xml:space="preserve"> Edit the model start date of a template, so your template is not out of date when the start date changes.</t>
    </r>
  </si>
  <si>
    <r>
      <rPr>
        <sz val="10"/>
        <rFont val="Times New Roman"/>
        <family val="1"/>
      </rPr>
      <t>−</t>
    </r>
    <r>
      <rPr>
        <sz val="10"/>
        <rFont val="Arial"/>
        <family val="2"/>
      </rPr>
      <t xml:space="preserve"> Edit names of dimension items in once place (such as products, departments, expense accounts).</t>
    </r>
  </si>
  <si>
    <r>
      <rPr>
        <sz val="10"/>
        <rFont val="Times New Roman"/>
        <family val="1"/>
      </rPr>
      <t>•</t>
    </r>
    <r>
      <rPr>
        <sz val="10"/>
        <rFont val="Arial"/>
        <family val="2"/>
      </rPr>
      <t xml:space="preserve"> ModelSheet Excel templates are easier to understand. (Click on "+" for more information.)</t>
    </r>
  </si>
  <si>
    <r>
      <rPr>
        <sz val="10"/>
        <rFont val="Calibri"/>
        <family val="2"/>
      </rPr>
      <t>−</t>
    </r>
    <r>
      <rPr>
        <sz val="10"/>
        <rFont val="Arial"/>
        <family val="2"/>
      </rPr>
      <t xml:space="preserve"> Each table has an Excel comment that provides a variable name and explains the variable. </t>
    </r>
  </si>
  <si>
    <r>
      <rPr>
        <sz val="10"/>
        <rFont val="Times New Roman"/>
        <family val="1"/>
      </rPr>
      <t>−</t>
    </r>
    <r>
      <rPr>
        <sz val="10"/>
        <rFont val="Arial"/>
        <family val="2"/>
      </rPr>
      <t xml:space="preserve"> Worksheet "Formulas" expresses the entire model with named variables and symbolic formulas. Although
   the symbolic formulas are not executable in Excel, they are what the model is made from in ModelSheet.</t>
    </r>
  </si>
  <si>
    <t>− You never need to read inscrutable cell formulas to understand a ModelSheet customized template.</t>
  </si>
  <si>
    <t>Explore our customized templates.</t>
  </si>
  <si>
    <t>2. If you want more customizations, retain ModelSheet Software to build them for you.</t>
  </si>
  <si>
    <r>
      <rPr>
        <sz val="10"/>
        <rFont val="Times New Roman"/>
        <family val="1"/>
      </rPr>
      <t>•</t>
    </r>
    <r>
      <rPr>
        <sz val="10"/>
        <rFont val="Arial"/>
        <family val="2"/>
      </rPr>
      <t xml:space="preserve"> </t>
    </r>
    <r>
      <rPr>
        <sz val="10"/>
        <rFont val="Arial"/>
        <family val="2"/>
      </rPr>
      <t>Our staff has extensive experience in many areas of business and engineering analysis.</t>
    </r>
  </si>
  <si>
    <t>• ModelSheet technology enables us to offer you more value for your consulting dollar.</t>
  </si>
  <si>
    <t>Learn more about consulting services.</t>
  </si>
  <si>
    <t>3. Use the ModelSheet Authoring Environment to build and customize your spreadsheet models.</t>
  </si>
  <si>
    <t>The ModelSheet Authoring Environment is a SaaS application for developing and maintaining business models and delivering them in conventional spreadsheets.</t>
  </si>
  <si>
    <t>Click "+" to learn more about ModelSheet technology that makes customized template possible.</t>
  </si>
  <si>
    <t>This Excel workbook was generated using ModelSheet, a revolutionary new spreadsheet technology. ModelSheet allows you to develop business models using readable formulas, while avoiding the details of cell addresses and hard-to-change sheet layouts. The end result is a conventional Excel workbook just like this one. We built ModelSheet because we believe that spreadsheets are a great way of communicating results but we think it's just too hard to use them to develop reliable, maintainable, expressive and collaborative models.</t>
  </si>
  <si>
    <t>You'll get a glimpse of ModelSheet's advantages when you take a look at the "Formulas" tab and realize how few separate, readable formulas are needed to produce all of the other worksheets. In addition to formulas, ModelSheet knows about the "dimensions" in your model (e.g., products, locations, departments) as well as the time series that you're using (e.g., 5 years in quarters.) ModelSheet raises the level of thinking and acting from individual cells to natural modeling concepts. It enhances model reliabilty, auditability and maintainability; it enables you to build models that better reflect your intentions; it allows easier collaboration between modelers, developers, and report users; and it improves productivity, especially when making changes to a model.</t>
  </si>
  <si>
    <t>The ModelSheet authoring environment raises the level of thinking and acting from individual cells to natural modeling concepts like variables, dimensions, time series and accounting types. It enhances model reliabilty, auditability and maintainability; it enables you to build models that better reflect your intentions; it allows easier collaboration between modelers, developers, and report users; and it improves productivity, especially when making changes to a model.</t>
  </si>
  <si>
    <t>We have more to tell you about ModelSheet and we'd like to hear about your needs for templates and models.</t>
  </si>
  <si>
    <t>Please visit our website at www.modelsheetsoft.com</t>
  </si>
  <si>
    <t>or contact us at info@modelsheetsoft.com.</t>
  </si>
  <si>
    <t>Description of the Price Elasticity model</t>
  </si>
  <si>
    <t>Thes model helps you solve two common pricing policy questions.</t>
  </si>
  <si>
    <t>Challenge #1: How do we set the price for a single product to maximize its revenue?</t>
  </si>
  <si>
    <t>This application uses results of pricing tests to estimate impact of prices on unit sales and revenue. The results can help you optimize revenues with limited pricing experiments.</t>
  </si>
  <si>
    <t>The key to estimating sales from pricing tests is to estimate the price elasticity from test results. The mathematics of price elasticity is described in the appendix below.</t>
  </si>
  <si>
    <t>The model computes revenue as price * sales units.</t>
  </si>
  <si>
    <t>The model includes two types of price elasticity analysis.</t>
  </si>
  <si>
    <r>
      <rPr>
        <sz val="10"/>
        <rFont val="Calibri"/>
        <family val="2"/>
      </rPr>
      <t>•</t>
    </r>
    <r>
      <rPr>
        <sz val="10"/>
        <rFont val="Arial"/>
        <family val="2"/>
      </rPr>
      <t xml:space="preserve"> Simple (or constant) price elasticity. (This is the only elasticity model in the Standard version.) This is the
   standard 'textbook' model of price elasticity, based on the relation sales units = constant x price^elasticity,
   where elasticity is a constant derived from pricing test data.</t>
    </r>
  </si>
  <si>
    <r>
      <rPr>
        <sz val="10"/>
        <rFont val="Calibri"/>
        <family val="2"/>
      </rPr>
      <t>•</t>
    </r>
    <r>
      <rPr>
        <sz val="10"/>
        <rFont val="Arial"/>
        <family val="2"/>
      </rPr>
      <t xml:space="preserve"> Generalize (or non-constant) price elasticity. (Advanced versions offer both elasticity models.) This type of
   analysis allows the elasticity to change as a function of price. For a given set of pricing test data, this method
   is better at identifying prices that maximize revenue or profits.</t>
    </r>
  </si>
  <si>
    <t>Challenge #2: How do we set the price for a single product to maximize profits?</t>
  </si>
  <si>
    <r>
      <t xml:space="preserve">The model computes profit margin as Revenue </t>
    </r>
    <r>
      <rPr>
        <sz val="10"/>
        <rFont val="Calibri"/>
        <family val="2"/>
      </rPr>
      <t>–</t>
    </r>
    <r>
      <rPr>
        <sz val="10"/>
        <rFont val="Arial"/>
        <family val="2"/>
      </rPr>
      <t xml:space="preserve"> Costs. Costs can be cost of goods or total costs or whatever you choose, in order to compute gross margin, operating margin or any other profit margin you choose.</t>
    </r>
  </si>
  <si>
    <t>The key step in computing profit margins is to estimate costs as a function of sales levels, as described in the Technical Notes below.</t>
  </si>
  <si>
    <t>The model includes Excel charts that provide graphical views of key variables. These charts are part of the model, and they are included by default in exported Excel workbooks. You can add more charts, import them, and the new charts will be included in exported Excel workbooks.</t>
  </si>
  <si>
    <t>As you explore the model, we suggest that you</t>
  </si>
  <si>
    <t>• Read some of the Excel comments that are attached to Analysis Variables throughout the workbook.
  These comments also appear in ModelSheet in convenient places.</t>
  </si>
  <si>
    <t>• View worksheet "Formulas" which shows the named variables and symbolic formulas of the model
   in a compact and readable form. The symbolic formulas are not active in this Excel workbook, but they
   give you some idea how the model works, and how it looks in ModelSheet.</t>
  </si>
  <si>
    <t>Technical Notes</t>
  </si>
  <si>
    <t>The model assumes that, at a reference price (variable Reference_Price), sales units are known (variable Reference_Sales_Units).</t>
  </si>
  <si>
    <t>Assume we have a number of test markets, each of which sells a known number of units (variable Test_Ref_Sales_Units) at the reference price. The characteristics of test markets that affect the validity of pricing tests are described in the appendix below.</t>
  </si>
  <si>
    <t>The model uses the test results (variable Test_Sales_Units) at prices (variable Test_Prices) that you specify for each test market to estimate the price elasticity (Test_Elasticity) using the regression formula</t>
  </si>
  <si>
    <t>Test_Sales_Units = Test_Ref_Sales_Units * (Test_Price/Price0) ^ Test_Elasticity</t>
  </si>
  <si>
    <t>Where does this equation come from?</t>
  </si>
  <si>
    <t>This equation is the exponentiation of the linear regression equation</t>
  </si>
  <si>
    <t>Ln(Test_Sales_Units) = Ln(Test_Ref_Sales_Units) + Ln(Test_Price/Price0) * Test_Elasticity</t>
  </si>
  <si>
    <t>This equation is the exponentiated equivalent of a linear approximation, or a first-order Taylor series. Both of these equations come from accepting the approximation that Test_Ref_Sales_Units and Test_Elasticity are constant over a range of prices. Their greatest weakness is that, in reality, the elasticity may change as price changes.</t>
  </si>
  <si>
    <t>Using the results of the regression, the application predicts sales units (Predicted_Sales_Units) for a range of prices (Prediction_Prices) acording to the formula</t>
  </si>
  <si>
    <t>Predicted_Sales_Units = Reference_Sales_Units * (Prediction_Price / Reference_Price) ^ Test_Elasticity</t>
  </si>
  <si>
    <r>
      <rPr>
        <sz val="10"/>
        <rFont val="Times New Roman"/>
        <family val="1"/>
      </rPr>
      <t>•</t>
    </r>
    <r>
      <rPr>
        <sz val="10"/>
        <rFont val="Arial"/>
        <family val="2"/>
      </rPr>
      <t xml:space="preserve"> </t>
    </r>
    <r>
      <rPr>
        <sz val="10"/>
        <rFont val="Arial"/>
        <family val="2"/>
      </rPr>
      <t>You provide a value for costs at the reference level of sales units, and an estimate of elasticity of costs
  with respect to sales units (variable Cost_Elasticity).</t>
    </r>
  </si>
  <si>
    <t>This cost model enables you to provide accurate cost information at one sales level, and to model
non-linearities in costs due to economies of scale and capacity limitations.</t>
  </si>
  <si>
    <r>
      <rPr>
        <sz val="10"/>
        <rFont val="Times New Roman"/>
        <family val="1"/>
      </rPr>
      <t>•</t>
    </r>
    <r>
      <rPr>
        <sz val="10"/>
        <rFont val="Arial"/>
        <family val="2"/>
      </rPr>
      <t xml:space="preserve"> </t>
    </r>
    <r>
      <rPr>
        <sz val="10"/>
        <rFont val="Arial"/>
        <family val="2"/>
      </rPr>
      <t>The model estimates costs at each predicted level of unit sales using the formula</t>
    </r>
  </si>
  <si>
    <t>Predicted_Cost  = Reference_Cost * (Predicted_Sales_Units / Reference_Sales_Units) ^ Cost_Elasticity</t>
  </si>
  <si>
    <t>Appendix: Introduction to Price Elasticity</t>
  </si>
  <si>
    <t>Price elasticity is important because it tells how price affects sales levels.</t>
  </si>
  <si>
    <t>Definition of price elasticity (denoted epsilon)</t>
  </si>
  <si>
    <t>Let's denote the sales units of a product by Q (for quantity) and the price by P.</t>
  </si>
  <si>
    <t>Price elasticity relates changes in price to changes in unit sales, according to the formula</t>
  </si>
  <si>
    <t>ΔQ/Q  = epsilon ΔP/P .</t>
  </si>
  <si>
    <t xml:space="preserve">Price elasticity, denoted by 'epsilon', is defined as </t>
  </si>
  <si>
    <t>epsilon = ΔQ / ΔP * P / Q</t>
  </si>
  <si>
    <t>This can be stated more compactly as</t>
  </si>
  <si>
    <t>epsilon = Δ ln(Q) / Δ ln(P)</t>
  </si>
  <si>
    <t>Use of price elasticity to predict sale units at a given price</t>
  </si>
  <si>
    <t>For price P, the unit sales Q will be, for some constant K,</t>
  </si>
  <si>
    <t>Q = K * P ^ epsilon</t>
  </si>
  <si>
    <t>If we have a reference price P0 at which we know that unit sales are Q0, then the relationship can be stated as</t>
  </si>
  <si>
    <t>Q = Q0 * (P/P0) ^ epsilon</t>
  </si>
  <si>
    <t>If prices rise by 1%, then unit sales change by epsilon * 1%, and revenues change by  (1+epsilon) * 1%.</t>
  </si>
  <si>
    <t>Different ranges of values for price elasticity indicate different types of reaction to price changes.</t>
  </si>
  <si>
    <t>epsilon &gt; 0:     increasing prices increases unit sales. This occurs for some luxury goods with status appeal.</t>
  </si>
  <si>
    <t>epsilon = 0:     changing price will not affect unit sales, so revenue grows directly with price.</t>
  </si>
  <si>
    <t xml:space="preserve"> -1 &lt; epsilon &lt; 0: increasing price decreases unit sales, but increases revenues.</t>
  </si>
  <si>
    <t>epsilon = -1:    increasing price decreases unit sales but does not affect revenues at all.</t>
  </si>
  <si>
    <t>epsilon &lt; -1:    increasing prices decreases unit sales so much that revenue declines.</t>
  </si>
  <si>
    <t>Goods with price elasticities in these ranges often have the following characteristics.</t>
  </si>
  <si>
    <t>epsilon &gt; 0:     luxury goods with status appeal</t>
  </si>
  <si>
    <t>epsilon = 0:     price-inelastic goods</t>
  </si>
  <si>
    <r>
      <t xml:space="preserve">epsilon </t>
    </r>
    <r>
      <rPr>
        <sz val="10"/>
        <rFont val="Calibri"/>
        <family val="2"/>
      </rPr>
      <t>≤</t>
    </r>
    <r>
      <rPr>
        <sz val="10"/>
        <rFont val="Arial"/>
        <family val="2"/>
      </rPr>
      <t xml:space="preserve">  0:    normal commodities</t>
    </r>
  </si>
  <si>
    <t>epsilon &lt; -1:    commodities that are overpriced</t>
  </si>
  <si>
    <t>Using pricing tests to estimate price elasticity</t>
  </si>
  <si>
    <t>If you can offer different prices in different markets, you can measure the impact of price changes on sales.</t>
  </si>
  <si>
    <t>Many factors can distort the results of pricing tests.</t>
  </si>
  <si>
    <r>
      <rPr>
        <sz val="10"/>
        <rFont val="Times New Roman"/>
        <family val="1"/>
      </rPr>
      <t>•</t>
    </r>
    <r>
      <rPr>
        <sz val="10"/>
        <rFont val="Arial"/>
        <family val="2"/>
      </rPr>
      <t xml:space="preserve"> The different markets may have different distributions of customer behavior, so that combining them in one
  test will distort results.</t>
    </r>
  </si>
  <si>
    <r>
      <rPr>
        <sz val="10"/>
        <rFont val="Times New Roman"/>
        <family val="1"/>
      </rPr>
      <t>•</t>
    </r>
    <r>
      <rPr>
        <sz val="10"/>
        <rFont val="Arial"/>
        <family val="2"/>
      </rPr>
      <t xml:space="preserve"> Extraneous factors may distort results unevenly across test markets, such as seasonal effects, amount
  of advertising and other promotion, strength of distribution channels.</t>
    </r>
  </si>
  <si>
    <t>• Price sensitivity may differ over the range of prices tested. To get accurate estimates of price sensitivity, you
  must perform separate tests over smaller price ranges.</t>
  </si>
  <si>
    <r>
      <rPr>
        <sz val="10"/>
        <rFont val="Times New Roman"/>
        <family val="1"/>
      </rPr>
      <t>•</t>
    </r>
    <r>
      <rPr>
        <sz val="10"/>
        <rFont val="Arial"/>
        <family val="2"/>
      </rPr>
      <t xml:space="preserve"> Customers in one market may find out about lower prices in other markets. This may cause people to buy
  in markets where you did not expect them to buy, which is likely to distort test results.</t>
    </r>
  </si>
  <si>
    <r>
      <rPr>
        <sz val="10"/>
        <rFont val="Times New Roman"/>
        <family val="1"/>
      </rPr>
      <t>•</t>
    </r>
    <r>
      <rPr>
        <sz val="10"/>
        <rFont val="Arial"/>
        <family val="2"/>
      </rPr>
      <t xml:space="preserve"> Customers may learn that the prices are temporary. If this happens, lower prices will generate artificially
  high sales, and higher prices will generate artificially low sales, as people wait for the test to end.</t>
    </r>
  </si>
  <si>
    <t>If your test design minimizes the impact of these problems, you can probably perform a pricing test that yields a good estimate of price elasticity.</t>
  </si>
  <si>
    <t>Cost elasticity</t>
  </si>
  <si>
    <t>We can use price elasticity and cost elasticity to estimate the price that maximizes profits.</t>
  </si>
  <si>
    <t>Assume we know that, when sales are Q0 units, then costs are Cost0. (This can be cost of good or Cogs pluas opertating expense, depending what kind of margin you want.) Assume costs as a function of units sold are:</t>
  </si>
  <si>
    <t>Cost = Cost0 * ((Sales Units) / Q0) ^ Cost_Elasticity</t>
  </si>
  <si>
    <t xml:space="preserve">Then profit margin is </t>
  </si>
  <si>
    <t>Margin = Revenue - Cost = Price * (Sales Units) - Costs</t>
  </si>
  <si>
    <t>Challenge #1: How do we set the price for a product line with several products to maximize its revenue?</t>
  </si>
  <si>
    <t>This application uses results of pricing tests to estimate impact of prices on unit sales and revenue for several related products. The results can help you optimize revenues with limited pricing experiments.</t>
  </si>
  <si>
    <t>The key to estimating sales from pricing tests is to estimate the price elasticity for each product, and price cross-elasticities for each pair of products from test results. The mathematics of price cross-elasticity is described in the appendix below.</t>
  </si>
  <si>
    <t>The model computes revenue as sum(price[product] * sales_units[product], product in product line)</t>
  </si>
  <si>
    <t>Challenge #2: How do we set the price for a product line of several products to maximize profits?</t>
  </si>
  <si>
    <r>
      <t xml:space="preserve">The Advanced version of the model computes profit margin as Revenue </t>
    </r>
    <r>
      <rPr>
        <sz val="10"/>
        <rFont val="Calibri"/>
        <family val="2"/>
      </rPr>
      <t>–</t>
    </r>
    <r>
      <rPr>
        <sz val="10"/>
        <rFont val="Arial"/>
        <family val="2"/>
      </rPr>
      <t xml:space="preserve"> Costs. Costs can be cost of goods or total costs or whatever you choose, in order to compute gross margin, operating margin or any other profit margin you choose. This model assigns costs to each product, but costs can be joint costs of several products.</t>
    </r>
  </si>
  <si>
    <t>The key step in computing profit margins is to estimate costs as a function of unit sales levels for the products, as described in the Technical Notes below.</t>
  </si>
  <si>
    <t>This Excel workbook was generated by ModelSheet on July 4, 2010, except for this worksheet of comments.</t>
  </si>
  <si>
    <t>Copyright © 2009, 2010 ModelSheet Software, LLC</t>
  </si>
  <si>
    <t>ModelSheet and the ModelSheet logo are registered trademarks of ModelSheet Software, LLC.</t>
  </si>
  <si>
    <t>Test Ref Sales Units</t>
  </si>
  <si>
    <t>Test Sales Units</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</si>
</sst>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quot;$&quot;#,##0_);[Red]\(&quot;$&quot;#,##0\)"/>
    <numFmt numFmtId="165" formatCode="&quot;$&quot;#,##0.00_);[Red]\(&quot;$&quot;#,##0.00\)"/>
    <numFmt numFmtId="166" formatCode="#,##0.000"/>
    <numFmt numFmtId="167" formatCode="0.000"/>
    <numFmt numFmtId="168" formatCode="#,##0%"/>
    <numFmt numFmtId="169" formatCode="#,##0.0"/>
    <numFmt numFmtId="170" formatCode="#,##0.0%"/>
    <numFmt numFmtId="171" formatCode="&quot;$&quot;#,##0.000_);[Red]\(&quot;$&quot;#,##0.000\)"/>
    <numFmt numFmtId="172" formatCode="&quot;$&quot;#,##0.0_);[Red]\(&quot;$&quot;#,##0.0\)"/>
  </numFmts>
  <fonts count="41" x14ac:knownFonts="1">
    <font>
      <sz val="10"/>
      <name val="Arial"/>
      <family val="2"/>
    </font>
    <font>
      <sz val="10"/>
      <name val="Arial"/>
      <family val="2"/>
    </font>
    <font>
      <b/>
      <sz val="8"/>
      <color indexed="8"/>
      <name val="Arial"/>
      <family val="2"/>
    </font>
    <font>
      <b/>
      <i/>
      <sz val="8"/>
      <color indexed="8"/>
      <name val="Arial"/>
      <family val="2"/>
    </font>
    <font>
      <sz val="8"/>
      <color indexed="8"/>
      <name val="Arial"/>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sz val="11"/>
      <color indexed="17"/>
      <name val="Calibri"/>
      <family val="2"/>
    </font>
    <font>
      <sz val="11"/>
      <color indexed="20"/>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sz val="11"/>
      <color indexed="8"/>
      <name val="Calibri"/>
      <family val="2"/>
    </font>
    <font>
      <b/>
      <sz val="10"/>
      <name val="Arial"/>
      <family val="2"/>
    </font>
    <font>
      <b/>
      <sz val="10"/>
      <color indexed="8"/>
      <name val="Arial"/>
      <family val="2"/>
    </font>
    <font>
      <sz val="8"/>
      <color indexed="8"/>
      <name val="Arial"/>
      <family val="2"/>
    </font>
    <font>
      <b/>
      <sz val="8"/>
      <color indexed="8"/>
      <name val="Arial"/>
      <family val="2"/>
    </font>
    <font>
      <b/>
      <u/>
      <sz val="9"/>
      <color indexed="8"/>
      <name val="Arial"/>
      <family val="2"/>
    </font>
    <font>
      <b/>
      <i/>
      <sz val="8"/>
      <color indexed="8"/>
      <name val="Arial"/>
      <family val="2"/>
    </font>
    <font>
      <i/>
      <sz val="8"/>
      <color indexed="8"/>
      <name val="Arial"/>
      <family val="2"/>
    </font>
    <font>
      <b/>
      <sz val="8"/>
      <name val="Arial"/>
      <family val="2"/>
    </font>
    <font>
      <b/>
      <sz val="12"/>
      <name val="Arial"/>
      <family val="2"/>
    </font>
    <font>
      <b/>
      <sz val="14"/>
      <name val="Arial"/>
      <family val="2"/>
    </font>
    <font>
      <b/>
      <i/>
      <sz val="10"/>
      <name val="Arial"/>
      <family val="2"/>
    </font>
    <font>
      <b/>
      <sz val="11"/>
      <name val="Arial"/>
      <family val="2"/>
    </font>
    <font>
      <sz val="10"/>
      <name val="Times New Roman"/>
      <family val="1"/>
    </font>
    <font>
      <sz val="10"/>
      <name val="Calibri"/>
      <family val="2"/>
    </font>
    <font>
      <u/>
      <sz val="10"/>
      <name val="Arial"/>
      <family val="2"/>
    </font>
    <font>
      <i/>
      <sz val="10"/>
      <name val="Arial"/>
      <family val="2"/>
    </font>
    <font>
      <u/>
      <sz val="10"/>
      <color theme="10"/>
      <name val="Arial"/>
      <family val="2"/>
    </font>
    <font>
      <b/>
      <sz val="11"/>
      <color rgb="FFFF0000"/>
      <name val="Arial"/>
      <family val="2"/>
    </font>
    <font>
      <sz val="10"/>
      <color rgb="FFFF0000"/>
      <name val="Arial"/>
      <family val="2"/>
    </font>
  </fonts>
  <fills count="18">
    <fill>
      <patternFill patternType="none"/>
    </fill>
    <fill>
      <patternFill patternType="gray125"/>
    </fill>
    <fill>
      <patternFill patternType="solid">
        <fgColor indexed="28"/>
        <bgColor indexed="64"/>
      </patternFill>
    </fill>
    <fill>
      <patternFill patternType="solid">
        <fgColor indexed="47"/>
        <bgColor indexed="64"/>
      </patternFill>
    </fill>
    <fill>
      <patternFill patternType="solid">
        <fgColor indexed="43"/>
        <bgColor indexed="64"/>
      </patternFill>
    </fill>
    <fill>
      <patternFill patternType="solid">
        <fgColor indexed="30"/>
        <bgColor indexed="64"/>
      </patternFill>
    </fill>
    <fill>
      <patternFill patternType="solid">
        <fgColor indexed="22"/>
        <bgColor indexed="64"/>
      </patternFill>
    </fill>
    <fill>
      <patternFill patternType="solid">
        <fgColor indexed="49"/>
        <bgColor indexed="64"/>
      </patternFill>
    </fill>
    <fill>
      <patternFill patternType="solid">
        <fgColor indexed="10"/>
        <bgColor indexed="64"/>
      </patternFill>
    </fill>
    <fill>
      <patternFill patternType="solid">
        <fgColor indexed="57"/>
        <bgColor indexed="64"/>
      </patternFill>
    </fill>
    <fill>
      <patternFill patternType="solid">
        <fgColor indexed="54"/>
        <bgColor indexed="64"/>
      </patternFill>
    </fill>
    <fill>
      <patternFill patternType="solid">
        <fgColor indexed="53"/>
        <bgColor indexed="64"/>
      </patternFill>
    </fill>
    <fill>
      <patternFill patternType="solid">
        <fgColor indexed="29"/>
        <bgColor indexed="64"/>
      </patternFill>
    </fill>
    <fill>
      <patternFill patternType="solid">
        <fgColor indexed="55"/>
        <bgColor indexed="64"/>
      </patternFill>
    </fill>
    <fill>
      <patternFill patternType="solid">
        <fgColor indexed="9"/>
        <bgColor indexed="64"/>
      </patternFill>
    </fill>
    <fill>
      <patternFill patternType="solid">
        <fgColor indexed="27"/>
        <bgColor indexed="64"/>
      </patternFill>
    </fill>
    <fill>
      <patternFill patternType="solid">
        <fgColor indexed="31"/>
        <bgColor indexed="64"/>
      </patternFill>
    </fill>
    <fill>
      <patternFill patternType="solid">
        <fgColor rgb="FFCCCCFF"/>
        <bgColor indexed="64"/>
      </patternFill>
    </fill>
  </fills>
  <borders count="3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8"/>
      </bottom>
      <diagonal/>
    </border>
    <border>
      <left/>
      <right/>
      <top/>
      <bottom style="medium">
        <color indexed="28"/>
      </bottom>
      <diagonal/>
    </border>
    <border>
      <left/>
      <right/>
      <top/>
      <bottom style="double">
        <color indexed="5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style="thin">
        <color indexed="64"/>
      </top>
      <bottom/>
      <diagonal/>
    </border>
    <border>
      <left/>
      <right/>
      <top/>
      <bottom style="thin">
        <color indexed="64"/>
      </bottom>
      <diagonal/>
    </border>
    <border>
      <left style="thin">
        <color indexed="9"/>
      </left>
      <right style="thin">
        <color indexed="9"/>
      </right>
      <top style="thin">
        <color indexed="9"/>
      </top>
      <bottom style="thin">
        <color indexed="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s>
  <cellStyleXfs count="236">
    <xf numFmtId="0" fontId="0" fillId="0" borderId="0">
      <alignment vertical="center"/>
    </xf>
    <xf numFmtId="0" fontId="21" fillId="2" borderId="0" applyNumberFormat="0" applyBorder="0" applyAlignment="0" applyProtection="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2" borderId="0" applyNumberFormat="0" applyBorder="0" applyAlignment="0" applyProtection="0"/>
    <xf numFmtId="0" fontId="21" fillId="3" borderId="0" applyNumberFormat="0" applyBorder="0" applyAlignment="0" applyProtection="0"/>
    <xf numFmtId="0" fontId="21" fillId="2" borderId="0" applyNumberFormat="0" applyBorder="0" applyAlignment="0" applyProtection="0"/>
    <xf numFmtId="0" fontId="21" fillId="3" borderId="0" applyNumberFormat="0" applyBorder="0" applyAlignment="0" applyProtection="0"/>
    <xf numFmtId="0" fontId="21" fillId="4" borderId="0" applyNumberFormat="0" applyBorder="0" applyAlignment="0" applyProtection="0"/>
    <xf numFmtId="0" fontId="21" fillId="6" borderId="0" applyNumberFormat="0" applyBorder="0" applyAlignment="0" applyProtection="0"/>
    <xf numFmtId="0" fontId="21" fillId="2" borderId="0" applyNumberFormat="0" applyBorder="0" applyAlignment="0" applyProtection="0"/>
    <xf numFmtId="0" fontId="21" fillId="3" borderId="0" applyNumberFormat="0" applyBorder="0" applyAlignment="0" applyProtection="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6" borderId="0" applyNumberFormat="0" applyBorder="0" applyAlignment="0" applyProtection="0"/>
    <xf numFmtId="0" fontId="20" fillId="2" borderId="0" applyNumberFormat="0" applyBorder="0" applyAlignment="0" applyProtection="0"/>
    <xf numFmtId="0" fontId="20" fillId="3"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7" borderId="0" applyNumberFormat="0" applyBorder="0" applyAlignment="0" applyProtection="0"/>
    <xf numFmtId="0" fontId="20" fillId="11" borderId="0" applyNumberFormat="0" applyBorder="0" applyAlignment="0" applyProtection="0"/>
    <xf numFmtId="0" fontId="10" fillId="12" borderId="0" applyNumberFormat="0" applyBorder="0" applyAlignment="0" applyProtection="0"/>
    <xf numFmtId="0" fontId="14" fillId="5" borderId="1" applyNumberFormat="0" applyAlignment="0" applyProtection="0"/>
    <xf numFmtId="0" fontId="16" fillId="13" borderId="2" applyNumberFormat="0" applyAlignment="0" applyProtection="0"/>
    <xf numFmtId="0" fontId="18" fillId="0" borderId="0" applyNumberFormat="0" applyFill="0" applyBorder="0" applyAlignment="0" applyProtection="0"/>
    <xf numFmtId="0" fontId="9" fillId="2" borderId="0" applyNumberFormat="0" applyBorder="0" applyAlignment="0" applyProtection="0"/>
    <xf numFmtId="0" fontId="6" fillId="0" borderId="3" applyNumberFormat="0" applyFill="0" applyAlignment="0" applyProtection="0"/>
    <xf numFmtId="0" fontId="7" fillId="0" borderId="4" applyNumberFormat="0" applyFill="0" applyAlignment="0" applyProtection="0"/>
    <xf numFmtId="0" fontId="8" fillId="0" borderId="5" applyNumberFormat="0" applyFill="0" applyAlignment="0" applyProtection="0"/>
    <xf numFmtId="0" fontId="8" fillId="0" borderId="0" applyNumberFormat="0" applyFill="0" applyBorder="0" applyAlignment="0" applyProtection="0"/>
    <xf numFmtId="0" fontId="38" fillId="0" borderId="0" applyNumberFormat="0" applyFill="0" applyBorder="0" applyAlignment="0" applyProtection="0">
      <alignment vertical="top"/>
      <protection locked="0"/>
    </xf>
    <xf numFmtId="0" fontId="12" fillId="3" borderId="1" applyNumberFormat="0" applyAlignment="0" applyProtection="0"/>
    <xf numFmtId="0" fontId="15" fillId="0" borderId="6" applyNumberFormat="0" applyFill="0" applyAlignment="0" applyProtection="0"/>
    <xf numFmtId="0" fontId="23" fillId="14" borderId="0" applyBorder="0">
      <alignment vertical="top" shrinkToFit="1"/>
    </xf>
    <xf numFmtId="0" fontId="24" fillId="14" borderId="0" applyBorder="0">
      <alignment vertical="top" shrinkToFit="1"/>
    </xf>
    <xf numFmtId="0" fontId="25" fillId="14" borderId="7">
      <alignment vertical="top" shrinkToFit="1"/>
    </xf>
    <xf numFmtId="0" fontId="25" fillId="15" borderId="7">
      <alignment horizontal="left" vertical="top" shrinkToFit="1"/>
      <protection locked="0"/>
    </xf>
    <xf numFmtId="0" fontId="25" fillId="14" borderId="8">
      <alignment vertical="top" shrinkToFit="1"/>
    </xf>
    <xf numFmtId="0" fontId="25" fillId="15" borderId="8">
      <alignment horizontal="left" vertical="top" shrinkToFit="1"/>
      <protection locked="0"/>
    </xf>
    <xf numFmtId="0" fontId="25" fillId="14" borderId="9">
      <alignment vertical="top" shrinkToFit="1"/>
    </xf>
    <xf numFmtId="0" fontId="25" fillId="15" borderId="9">
      <alignment horizontal="left" vertical="top" shrinkToFit="1"/>
      <protection locked="0"/>
    </xf>
    <xf numFmtId="0" fontId="26" fillId="14" borderId="0" applyBorder="0">
      <alignment vertical="top" shrinkToFit="1"/>
    </xf>
    <xf numFmtId="165" fontId="25" fillId="15" borderId="7">
      <alignment horizontal="right" vertical="top" shrinkToFit="1"/>
      <protection locked="0"/>
    </xf>
    <xf numFmtId="4" fontId="25" fillId="15" borderId="9">
      <alignment horizontal="right" vertical="top" shrinkToFit="1"/>
      <protection locked="0"/>
    </xf>
    <xf numFmtId="165" fontId="25" fillId="14" borderId="7">
      <alignment horizontal="right" vertical="top" shrinkToFit="1"/>
    </xf>
    <xf numFmtId="0" fontId="27" fillId="14" borderId="8">
      <alignment vertical="top" shrinkToFit="1"/>
    </xf>
    <xf numFmtId="165" fontId="25" fillId="15" borderId="8">
      <alignment horizontal="right" vertical="top" shrinkToFit="1"/>
      <protection locked="0"/>
    </xf>
    <xf numFmtId="0" fontId="27" fillId="14" borderId="9">
      <alignment vertical="top" shrinkToFit="1"/>
    </xf>
    <xf numFmtId="165" fontId="25" fillId="15" borderId="9">
      <alignment horizontal="right" vertical="top" shrinkToFit="1"/>
      <protection locked="0"/>
    </xf>
    <xf numFmtId="166" fontId="25" fillId="14" borderId="7">
      <alignment horizontal="right" vertical="top" shrinkToFit="1"/>
    </xf>
    <xf numFmtId="166" fontId="25" fillId="14" borderId="8">
      <alignment horizontal="right" vertical="top" shrinkToFit="1"/>
    </xf>
    <xf numFmtId="166" fontId="25" fillId="14" borderId="9">
      <alignment horizontal="right" vertical="top" shrinkToFit="1"/>
    </xf>
    <xf numFmtId="4" fontId="25" fillId="14" borderId="7">
      <alignment horizontal="right" vertical="top" shrinkToFit="1"/>
    </xf>
    <xf numFmtId="4" fontId="25" fillId="15" borderId="8">
      <alignment horizontal="right" vertical="top" shrinkToFit="1"/>
      <protection locked="0"/>
    </xf>
    <xf numFmtId="4" fontId="25" fillId="14" borderId="9">
      <alignment horizontal="right" vertical="top" shrinkToFit="1"/>
    </xf>
    <xf numFmtId="0" fontId="25" fillId="14" borderId="0" applyBorder="0">
      <alignment vertical="top" shrinkToFit="1"/>
    </xf>
    <xf numFmtId="0" fontId="25" fillId="14" borderId="10">
      <alignment vertical="top" shrinkToFit="1"/>
    </xf>
    <xf numFmtId="167" fontId="25" fillId="14" borderId="10">
      <alignment horizontal="left" vertical="top" shrinkToFit="1"/>
    </xf>
    <xf numFmtId="167" fontId="25" fillId="14" borderId="7">
      <alignment horizontal="left" vertical="top" shrinkToFit="1"/>
    </xf>
    <xf numFmtId="167" fontId="25" fillId="14" borderId="8">
      <alignment horizontal="left" vertical="top" shrinkToFit="1"/>
    </xf>
    <xf numFmtId="167" fontId="25" fillId="14" borderId="9">
      <alignment horizontal="left" vertical="top" shrinkToFit="1"/>
    </xf>
    <xf numFmtId="0" fontId="25" fillId="15" borderId="10">
      <alignment horizontal="left" vertical="top" shrinkToFit="1"/>
      <protection locked="0"/>
    </xf>
    <xf numFmtId="164" fontId="25" fillId="14" borderId="7">
      <alignment horizontal="right" vertical="top" shrinkToFit="1"/>
    </xf>
    <xf numFmtId="164" fontId="25" fillId="15" borderId="8">
      <alignment horizontal="right" vertical="top" shrinkToFit="1"/>
      <protection locked="0"/>
    </xf>
    <xf numFmtId="164" fontId="25" fillId="15" borderId="9">
      <alignment horizontal="right" vertical="top" shrinkToFit="1"/>
      <protection locked="0"/>
    </xf>
    <xf numFmtId="4" fontId="25" fillId="14" borderId="8">
      <alignment horizontal="right" vertical="top" shrinkToFit="1"/>
    </xf>
    <xf numFmtId="165" fontId="25" fillId="14" borderId="8">
      <alignment horizontal="right" vertical="top" shrinkToFit="1"/>
    </xf>
    <xf numFmtId="165" fontId="25" fillId="14" borderId="9">
      <alignment horizontal="right" vertical="top" shrinkToFit="1"/>
    </xf>
    <xf numFmtId="168" fontId="25" fillId="14" borderId="7">
      <alignment horizontal="right" vertical="top" shrinkToFit="1"/>
    </xf>
    <xf numFmtId="168" fontId="25" fillId="14" borderId="8">
      <alignment horizontal="right" vertical="top" shrinkToFit="1"/>
    </xf>
    <xf numFmtId="168" fontId="25" fillId="14" borderId="9">
      <alignment horizontal="right" vertical="top" shrinkToFit="1"/>
    </xf>
    <xf numFmtId="4" fontId="25" fillId="14" borderId="10">
      <alignment horizontal="right" vertical="top" shrinkToFit="1"/>
    </xf>
    <xf numFmtId="165" fontId="25" fillId="15" borderId="10">
      <alignment horizontal="right" vertical="top" shrinkToFit="1"/>
      <protection locked="0"/>
    </xf>
    <xf numFmtId="4" fontId="25" fillId="15" borderId="10">
      <alignment horizontal="right" vertical="top" shrinkToFit="1"/>
      <protection locked="0"/>
    </xf>
    <xf numFmtId="0" fontId="25" fillId="14" borderId="11">
      <alignment horizontal="left" vertical="top" shrinkToFit="1"/>
    </xf>
    <xf numFmtId="0" fontId="25" fillId="2" borderId="0" applyBorder="0">
      <alignment vertical="top" shrinkToFit="1"/>
    </xf>
    <xf numFmtId="0" fontId="28" fillId="2" borderId="0" applyBorder="0">
      <alignment vertical="top" shrinkToFit="1"/>
    </xf>
    <xf numFmtId="0" fontId="25" fillId="2" borderId="0" applyBorder="0">
      <alignment horizontal="right" vertical="top" shrinkToFit="1"/>
    </xf>
    <xf numFmtId="0" fontId="24" fillId="2" borderId="0" applyBorder="0">
      <alignment vertical="top" shrinkToFit="1"/>
    </xf>
    <xf numFmtId="0" fontId="25" fillId="14" borderId="11">
      <alignment vertical="top" shrinkToFit="1"/>
    </xf>
    <xf numFmtId="0" fontId="28" fillId="14" borderId="11">
      <alignment vertical="top" shrinkToFit="1"/>
    </xf>
    <xf numFmtId="0" fontId="25" fillId="14" borderId="11">
      <alignment horizontal="right" vertical="top" shrinkToFit="1"/>
    </xf>
    <xf numFmtId="0" fontId="24" fillId="14" borderId="11">
      <alignment vertical="top" shrinkToFit="1"/>
    </xf>
    <xf numFmtId="0" fontId="25" fillId="14" borderId="7">
      <alignment horizontal="left" vertical="top" shrinkToFit="1"/>
    </xf>
    <xf numFmtId="0" fontId="25" fillId="14" borderId="8">
      <alignment horizontal="left" vertical="top" shrinkToFit="1"/>
    </xf>
    <xf numFmtId="0" fontId="25" fillId="14" borderId="9">
      <alignment horizontal="left" vertical="top" shrinkToFit="1"/>
    </xf>
    <xf numFmtId="0" fontId="25" fillId="14" borderId="12">
      <alignment vertical="top" shrinkToFit="1"/>
    </xf>
    <xf numFmtId="0" fontId="25" fillId="14" borderId="10">
      <alignment horizontal="center" vertical="top" shrinkToFit="1"/>
    </xf>
    <xf numFmtId="167" fontId="24" fillId="14" borderId="13">
      <alignment horizontal="left" vertical="top" shrinkToFit="1"/>
    </xf>
    <xf numFmtId="167" fontId="24" fillId="14" borderId="14">
      <alignment horizontal="left" vertical="top" shrinkToFit="1"/>
    </xf>
    <xf numFmtId="167" fontId="24" fillId="14" borderId="15">
      <alignment horizontal="left" vertical="top" shrinkToFit="1"/>
    </xf>
    <xf numFmtId="4" fontId="24" fillId="14" borderId="13">
      <alignment horizontal="right" vertical="top" shrinkToFit="1"/>
    </xf>
    <xf numFmtId="4" fontId="24" fillId="14" borderId="14">
      <alignment horizontal="right" vertical="top" shrinkToFit="1"/>
    </xf>
    <xf numFmtId="4" fontId="24" fillId="14" borderId="15">
      <alignment horizontal="right" vertical="top" shrinkToFit="1"/>
    </xf>
    <xf numFmtId="0" fontId="25" fillId="14" borderId="16">
      <alignment horizontal="left" vertical="top" shrinkToFit="1"/>
    </xf>
    <xf numFmtId="0" fontId="25" fillId="14" borderId="17">
      <alignment horizontal="left" vertical="top" shrinkToFit="1"/>
    </xf>
    <xf numFmtId="0" fontId="24" fillId="14" borderId="17">
      <alignment vertical="top" shrinkToFit="1"/>
    </xf>
    <xf numFmtId="0" fontId="24" fillId="15" borderId="17">
      <alignment vertical="top" shrinkToFit="1"/>
      <protection locked="0"/>
    </xf>
    <xf numFmtId="0" fontId="25" fillId="15" borderId="17">
      <alignment vertical="top" shrinkToFit="1"/>
      <protection locked="0"/>
    </xf>
    <xf numFmtId="0" fontId="27" fillId="15" borderId="17">
      <alignment vertical="top" shrinkToFit="1"/>
      <protection locked="0"/>
    </xf>
    <xf numFmtId="0" fontId="3" fillId="2" borderId="0" applyNumberFormat="0" applyFont="0" applyFill="0" applyBorder="0" applyAlignment="0" applyProtection="0">
      <alignment horizontal="left" vertical="top"/>
    </xf>
    <xf numFmtId="0" fontId="3" fillId="12" borderId="0" applyNumberFormat="0" applyFont="0" applyFill="0" applyBorder="0" applyAlignment="0" applyProtection="0">
      <alignment horizontal="left" vertical="top"/>
    </xf>
    <xf numFmtId="0" fontId="3" fillId="12" borderId="8" applyNumberFormat="0" applyFont="0" applyFill="0" applyBorder="0" applyAlignment="0" applyProtection="0">
      <alignment horizontal="left" vertical="top"/>
    </xf>
    <xf numFmtId="0" fontId="2" fillId="12" borderId="0" applyNumberFormat="0" applyFont="0" applyFill="0" applyBorder="0" applyAlignment="0" applyProtection="0">
      <alignment horizontal="left" vertical="top"/>
    </xf>
    <xf numFmtId="0" fontId="2" fillId="12" borderId="8" applyNumberFormat="0" applyFont="0" applyFill="0" applyBorder="0" applyAlignment="0" applyProtection="0">
      <alignment horizontal="left" vertical="top"/>
    </xf>
    <xf numFmtId="4" fontId="2" fillId="12" borderId="18" applyNumberFormat="0" applyFont="0" applyFill="0" applyBorder="0" applyAlignment="0" applyProtection="0">
      <alignment horizontal="right" vertical="top"/>
    </xf>
    <xf numFmtId="4" fontId="2" fillId="12" borderId="13" applyNumberFormat="0" applyFont="0" applyFill="0" applyBorder="0" applyAlignment="0" applyProtection="0">
      <alignment horizontal="right" vertical="top"/>
    </xf>
    <xf numFmtId="4" fontId="3" fillId="2" borderId="0" applyNumberFormat="0" applyFont="0" applyFill="0" applyBorder="0" applyAlignment="0" applyProtection="0">
      <alignment horizontal="right" vertical="top"/>
    </xf>
    <xf numFmtId="4" fontId="3" fillId="2" borderId="14" applyNumberFormat="0" applyFont="0" applyFill="0" applyBorder="0" applyAlignment="0" applyProtection="0">
      <alignment horizontal="right" vertical="top"/>
    </xf>
    <xf numFmtId="171" fontId="4" fillId="12" borderId="0" applyNumberFormat="0" applyFont="0" applyFill="0" applyBorder="0" applyAlignment="0" applyProtection="0">
      <alignment horizontal="right" vertical="top"/>
    </xf>
    <xf numFmtId="166" fontId="2" fillId="2" borderId="0" applyNumberFormat="0" applyFont="0" applyFill="0" applyBorder="0" applyAlignment="0" applyProtection="0">
      <alignment horizontal="right" vertical="top"/>
    </xf>
    <xf numFmtId="166" fontId="2" fillId="12" borderId="8" applyNumberFormat="0" applyFont="0" applyFill="0" applyBorder="0" applyAlignment="0" applyProtection="0">
      <alignment horizontal="right" vertical="top"/>
    </xf>
    <xf numFmtId="165" fontId="2" fillId="2" borderId="0" applyNumberFormat="0" applyFont="0" applyFill="0" applyBorder="0" applyAlignment="0" applyProtection="0">
      <alignment horizontal="right" vertical="top"/>
    </xf>
    <xf numFmtId="171" fontId="2" fillId="2" borderId="0" applyNumberFormat="0" applyFont="0" applyFill="0" applyBorder="0" applyAlignment="0" applyProtection="0">
      <alignment horizontal="right" vertical="top"/>
    </xf>
    <xf numFmtId="4" fontId="3" fillId="12" borderId="0" applyNumberFormat="0" applyFont="0" applyFill="0" applyBorder="0" applyAlignment="0" applyProtection="0">
      <alignment horizontal="right" vertical="top"/>
    </xf>
    <xf numFmtId="4" fontId="3" fillId="12" borderId="14" applyNumberFormat="0" applyFont="0" applyFill="0" applyBorder="0" applyAlignment="0" applyProtection="0">
      <alignment horizontal="right" vertical="top"/>
    </xf>
    <xf numFmtId="4" fontId="4" fillId="2" borderId="0" applyNumberFormat="0" applyFont="0" applyFill="0" applyBorder="0" applyAlignment="0" applyProtection="0">
      <alignment horizontal="right" vertical="top"/>
    </xf>
    <xf numFmtId="4" fontId="4" fillId="2" borderId="14" applyNumberFormat="0" applyFont="0" applyFill="0" applyBorder="0" applyAlignment="0" applyProtection="0">
      <alignment horizontal="right" vertical="top"/>
    </xf>
    <xf numFmtId="170" fontId="2" fillId="12" borderId="11" applyProtection="0">
      <alignment horizontal="right" vertical="top"/>
    </xf>
    <xf numFmtId="170" fontId="2" fillId="12" borderId="10" applyNumberFormat="0" applyFont="0" applyFill="0" applyBorder="0" applyAlignment="0" applyProtection="0">
      <alignment horizontal="right" vertical="top"/>
    </xf>
    <xf numFmtId="170" fontId="2" fillId="2" borderId="11" applyNumberFormat="0" applyFont="0" applyFill="0" applyBorder="0" applyAlignment="0" applyProtection="0">
      <alignment horizontal="right" vertical="top"/>
    </xf>
    <xf numFmtId="170" fontId="2" fillId="12" borderId="18" applyNumberFormat="0" applyFont="0" applyFill="0" applyBorder="0" applyAlignment="0" applyProtection="0">
      <alignment horizontal="right" vertical="top"/>
    </xf>
    <xf numFmtId="170" fontId="2" fillId="12" borderId="7" applyNumberFormat="0" applyFont="0" applyFill="0" applyBorder="0" applyAlignment="0" applyProtection="0">
      <alignment horizontal="right" vertical="top"/>
    </xf>
    <xf numFmtId="4" fontId="2" fillId="12" borderId="0" applyNumberFormat="0" applyFont="0" applyFill="0" applyBorder="0" applyAlignment="0" applyProtection="0">
      <alignment horizontal="right" vertical="top"/>
    </xf>
    <xf numFmtId="4" fontId="2" fillId="12" borderId="8" applyNumberFormat="0" applyFont="0" applyFill="0" applyBorder="0" applyAlignment="0" applyProtection="0">
      <alignment horizontal="right" vertical="top"/>
    </xf>
    <xf numFmtId="170" fontId="2" fillId="12" borderId="19" applyNumberFormat="0" applyFont="0" applyFill="0" applyBorder="0" applyAlignment="0" applyProtection="0">
      <alignment horizontal="right" vertical="top"/>
    </xf>
    <xf numFmtId="3" fontId="2" fillId="12" borderId="18" applyNumberFormat="0" applyFont="0" applyFill="0" applyBorder="0" applyAlignment="0" applyProtection="0">
      <alignment horizontal="right" vertical="top"/>
    </xf>
    <xf numFmtId="3" fontId="2" fillId="12" borderId="7" applyNumberFormat="0" applyFont="0" applyFill="0" applyBorder="0" applyAlignment="0" applyProtection="0">
      <alignment horizontal="right" vertical="top"/>
    </xf>
    <xf numFmtId="3" fontId="2" fillId="2" borderId="18" applyNumberFormat="0" applyFont="0" applyFill="0" applyBorder="0" applyAlignment="0" applyProtection="0">
      <alignment horizontal="right" vertical="top"/>
    </xf>
    <xf numFmtId="3" fontId="4" fillId="12" borderId="0" applyNumberFormat="0" applyFont="0" applyFill="0" applyBorder="0" applyAlignment="0" applyProtection="0">
      <alignment horizontal="right" vertical="top"/>
    </xf>
    <xf numFmtId="169" fontId="2" fillId="2" borderId="0" applyNumberFormat="0" applyFont="0" applyFill="0" applyBorder="0" applyAlignment="0" applyProtection="0">
      <alignment horizontal="right" vertical="top"/>
    </xf>
    <xf numFmtId="164" fontId="2" fillId="12" borderId="0" applyNumberFormat="0" applyFont="0" applyFill="0" applyBorder="0" applyAlignment="0" applyProtection="0">
      <alignment horizontal="right" vertical="top"/>
    </xf>
    <xf numFmtId="164" fontId="2" fillId="12" borderId="8" applyNumberFormat="0" applyFont="0" applyFill="0" applyBorder="0" applyAlignment="0" applyProtection="0">
      <alignment horizontal="right" vertical="top"/>
    </xf>
    <xf numFmtId="164" fontId="3" fillId="2" borderId="0" applyNumberFormat="0" applyFont="0" applyFill="0" applyBorder="0" applyAlignment="0" applyProtection="0">
      <alignment horizontal="right" vertical="top"/>
    </xf>
    <xf numFmtId="164" fontId="3" fillId="12" borderId="8" applyNumberFormat="0" applyFont="0" applyFill="0" applyBorder="0" applyAlignment="0" applyProtection="0">
      <alignment horizontal="right" vertical="top"/>
    </xf>
    <xf numFmtId="0" fontId="2" fillId="2" borderId="7" applyProtection="0">
      <alignment horizontal="left" vertical="top"/>
    </xf>
    <xf numFmtId="3" fontId="3" fillId="2" borderId="0" applyNumberFormat="0" applyFont="0" applyFill="0" applyBorder="0" applyAlignment="0" applyProtection="0">
      <alignment horizontal="right" vertical="top"/>
    </xf>
    <xf numFmtId="3" fontId="2" fillId="12" borderId="19" applyNumberFormat="0" applyFont="0" applyFill="0" applyBorder="0" applyAlignment="0" applyProtection="0">
      <alignment horizontal="right" vertical="top"/>
    </xf>
    <xf numFmtId="3" fontId="2" fillId="12" borderId="9" applyNumberFormat="0" applyFont="0" applyFill="0" applyBorder="0" applyAlignment="0" applyProtection="0">
      <alignment horizontal="right" vertical="top"/>
    </xf>
    <xf numFmtId="169" fontId="3" fillId="2" borderId="0" applyNumberFormat="0" applyFont="0" applyFill="0" applyBorder="0" applyAlignment="0" applyProtection="0">
      <alignment horizontal="right" vertical="top"/>
    </xf>
    <xf numFmtId="164" fontId="2" fillId="2" borderId="0" applyNumberFormat="0" applyFont="0" applyFill="0" applyBorder="0" applyAlignment="0" applyProtection="0">
      <alignment horizontal="right" vertical="top"/>
    </xf>
    <xf numFmtId="164" fontId="2" fillId="2" borderId="19" applyNumberFormat="0" applyFont="0" applyFill="0" applyBorder="0" applyAlignment="0" applyProtection="0">
      <alignment horizontal="right" vertical="top"/>
    </xf>
    <xf numFmtId="164" fontId="2" fillId="12" borderId="9" applyNumberFormat="0" applyFont="0" applyFill="0" applyBorder="0" applyAlignment="0" applyProtection="0">
      <alignment horizontal="right" vertical="top"/>
    </xf>
    <xf numFmtId="164" fontId="2" fillId="2" borderId="11" applyNumberFormat="0" applyFont="0" applyFill="0" applyBorder="0" applyAlignment="0" applyProtection="0">
      <alignment horizontal="right" vertical="top"/>
    </xf>
    <xf numFmtId="164" fontId="2" fillId="12" borderId="10" applyNumberFormat="0" applyFont="0" applyFill="0" applyBorder="0" applyAlignment="0" applyProtection="0">
      <alignment horizontal="right" vertical="top"/>
    </xf>
    <xf numFmtId="170" fontId="2" fillId="2" borderId="18" applyProtection="0">
      <alignment horizontal="right" vertical="top"/>
    </xf>
    <xf numFmtId="164" fontId="2" fillId="12" borderId="18" applyNumberFormat="0" applyFont="0" applyFill="0" applyBorder="0" applyAlignment="0" applyProtection="0">
      <alignment horizontal="right" vertical="top"/>
    </xf>
    <xf numFmtId="164" fontId="2" fillId="12" borderId="7" applyNumberFormat="0" applyFont="0" applyFill="0" applyBorder="0" applyAlignment="0" applyProtection="0">
      <alignment horizontal="right" vertical="top"/>
    </xf>
    <xf numFmtId="164" fontId="4" fillId="12" borderId="0" applyNumberFormat="0" applyFont="0" applyFill="0" applyBorder="0" applyAlignment="0" applyProtection="0">
      <alignment horizontal="right" vertical="top"/>
    </xf>
    <xf numFmtId="164" fontId="2" fillId="12" borderId="11" applyNumberFormat="0" applyFont="0" applyFill="0" applyBorder="0" applyAlignment="0" applyProtection="0">
      <alignment horizontal="right" vertical="top"/>
    </xf>
    <xf numFmtId="164" fontId="3" fillId="12" borderId="0" applyNumberFormat="0" applyFont="0" applyFill="0" applyBorder="0" applyAlignment="0" applyProtection="0">
      <alignment horizontal="right" vertical="top"/>
    </xf>
    <xf numFmtId="164" fontId="2" fillId="12" borderId="19" applyNumberFormat="0" applyFont="0" applyFill="0" applyBorder="0" applyAlignment="0" applyProtection="0">
      <alignment horizontal="right" vertical="top"/>
    </xf>
    <xf numFmtId="164" fontId="2" fillId="5" borderId="19" applyNumberFormat="0" applyFont="0" applyFill="0" applyBorder="0" applyAlignment="0" applyProtection="0">
      <alignment horizontal="right" vertical="top"/>
    </xf>
    <xf numFmtId="164" fontId="4" fillId="5" borderId="0" applyNumberFormat="0" applyFont="0" applyFill="0" applyBorder="0" applyAlignment="0" applyProtection="0">
      <alignment horizontal="right" vertical="top"/>
    </xf>
    <xf numFmtId="0" fontId="4" fillId="14" borderId="0" applyNumberFormat="0" applyFont="0" applyFill="0" applyBorder="0" applyAlignment="0" applyProtection="0">
      <alignment vertical="top"/>
    </xf>
    <xf numFmtId="4" fontId="2" fillId="12" borderId="7" applyNumberFormat="0" applyFont="0" applyFill="0" applyBorder="0" applyAlignment="0" applyProtection="0">
      <alignment horizontal="right" vertical="top"/>
    </xf>
    <xf numFmtId="4" fontId="2" fillId="12" borderId="19" applyNumberFormat="0" applyFont="0" applyFill="0" applyBorder="0" applyAlignment="0" applyProtection="0">
      <alignment horizontal="right" vertical="top"/>
    </xf>
    <xf numFmtId="4" fontId="2" fillId="12" borderId="9" applyNumberFormat="0" applyFont="0" applyFill="0" applyBorder="0" applyAlignment="0" applyProtection="0">
      <alignment horizontal="right" vertical="top"/>
    </xf>
    <xf numFmtId="170" fontId="4" fillId="12" borderId="0" applyNumberFormat="0" applyFont="0" applyFill="0" applyBorder="0" applyAlignment="0" applyProtection="0">
      <alignment horizontal="right" vertical="top"/>
    </xf>
    <xf numFmtId="168" fontId="4" fillId="12" borderId="0" applyNumberFormat="0" applyFont="0" applyFill="0" applyBorder="0" applyAlignment="0" applyProtection="0">
      <alignment horizontal="right" vertical="top"/>
    </xf>
    <xf numFmtId="168" fontId="2" fillId="12" borderId="19" applyNumberFormat="0" applyFont="0" applyFill="0" applyBorder="0" applyAlignment="0" applyProtection="0">
      <alignment horizontal="right" vertical="top"/>
    </xf>
    <xf numFmtId="168" fontId="2" fillId="12" borderId="9" applyNumberFormat="0" applyFont="0" applyFill="0" applyBorder="0" applyAlignment="0" applyProtection="0">
      <alignment horizontal="right" vertical="top"/>
    </xf>
    <xf numFmtId="171" fontId="4" fillId="5" borderId="0" applyNumberFormat="0" applyFont="0" applyFill="0" applyBorder="0" applyAlignment="0" applyProtection="0">
      <alignment horizontal="right" vertical="top"/>
    </xf>
    <xf numFmtId="170" fontId="4" fillId="5" borderId="0" applyNumberFormat="0" applyFont="0" applyFill="0" applyBorder="0" applyAlignment="0" applyProtection="0">
      <alignment horizontal="right" vertical="top"/>
    </xf>
    <xf numFmtId="169" fontId="4" fillId="5" borderId="0" applyNumberFormat="0" applyFont="0" applyFill="0" applyBorder="0" applyAlignment="0" applyProtection="0">
      <alignment horizontal="right" vertical="top"/>
    </xf>
    <xf numFmtId="170" fontId="2" fillId="5" borderId="19" applyNumberFormat="0" applyFont="0" applyFill="0" applyBorder="0" applyAlignment="0" applyProtection="0">
      <alignment horizontal="right" vertical="top"/>
    </xf>
    <xf numFmtId="3" fontId="4" fillId="5" borderId="0" applyNumberFormat="0" applyFont="0" applyFill="0" applyBorder="0" applyAlignment="0" applyProtection="0">
      <alignment horizontal="right" vertical="top"/>
    </xf>
    <xf numFmtId="168" fontId="2" fillId="12" borderId="18" applyNumberFormat="0" applyFont="0" applyFill="0" applyBorder="0" applyAlignment="0" applyProtection="0">
      <alignment horizontal="right" vertical="top"/>
    </xf>
    <xf numFmtId="168" fontId="2" fillId="12" borderId="7" applyNumberFormat="0" applyFont="0" applyFill="0" applyBorder="0" applyAlignment="0" applyProtection="0">
      <alignment horizontal="right" vertical="top"/>
    </xf>
    <xf numFmtId="168" fontId="4" fillId="5" borderId="0" applyNumberFormat="0" applyFont="0" applyFill="0" applyBorder="0" applyAlignment="0" applyProtection="0">
      <alignment horizontal="right" vertical="top"/>
    </xf>
    <xf numFmtId="0" fontId="3" fillId="15" borderId="9" applyNumberFormat="0" applyFont="0" applyFill="0" applyBorder="0" applyAlignment="0" applyProtection="0">
      <alignment vertical="top"/>
    </xf>
    <xf numFmtId="164" fontId="3" fillId="12" borderId="19" applyNumberFormat="0" applyFont="0" applyFill="0" applyBorder="0" applyAlignment="0" applyProtection="0">
      <alignment horizontal="right" vertical="top"/>
    </xf>
    <xf numFmtId="164" fontId="3" fillId="12" borderId="9" applyNumberFormat="0" applyFont="0" applyFill="0" applyBorder="0" applyAlignment="0" applyProtection="0">
      <alignment horizontal="right" vertical="top"/>
    </xf>
    <xf numFmtId="172" fontId="2" fillId="12" borderId="0" applyNumberFormat="0" applyFont="0" applyFill="0" applyBorder="0" applyAlignment="0" applyProtection="0">
      <alignment horizontal="right" vertical="top"/>
    </xf>
    <xf numFmtId="172" fontId="2" fillId="12" borderId="8" applyNumberFormat="0" applyFont="0" applyFill="0" applyBorder="0" applyAlignment="0" applyProtection="0">
      <alignment horizontal="right" vertical="top"/>
    </xf>
    <xf numFmtId="172" fontId="3" fillId="12" borderId="0" applyNumberFormat="0" applyFont="0" applyFill="0" applyBorder="0" applyAlignment="0" applyProtection="0">
      <alignment horizontal="right" vertical="top"/>
    </xf>
    <xf numFmtId="172" fontId="3" fillId="12" borderId="8" applyNumberFormat="0" applyFont="0" applyFill="0" applyBorder="0" applyAlignment="0" applyProtection="0">
      <alignment horizontal="right" vertical="top"/>
    </xf>
    <xf numFmtId="172" fontId="2" fillId="12" borderId="19" applyNumberFormat="0" applyFont="0" applyFill="0" applyBorder="0" applyAlignment="0" applyProtection="0">
      <alignment horizontal="right" vertical="top"/>
    </xf>
    <xf numFmtId="172" fontId="2" fillId="12" borderId="9" applyNumberFormat="0" applyFont="0" applyFill="0" applyBorder="0" applyAlignment="0" applyProtection="0">
      <alignment horizontal="right" vertical="top"/>
    </xf>
    <xf numFmtId="0" fontId="3" fillId="5" borderId="0" applyNumberFormat="0" applyFont="0" applyFill="0" applyBorder="0" applyAlignment="0" applyProtection="0">
      <alignment horizontal="left" vertical="top"/>
    </xf>
    <xf numFmtId="4" fontId="3" fillId="5" borderId="0" applyNumberFormat="0" applyFont="0" applyFill="0" applyBorder="0" applyAlignment="0" applyProtection="0">
      <alignment horizontal="right" vertical="top"/>
    </xf>
    <xf numFmtId="4" fontId="3" fillId="5" borderId="14" applyNumberFormat="0" applyFont="0" applyFill="0" applyBorder="0" applyAlignment="0" applyProtection="0">
      <alignment horizontal="right" vertical="top"/>
    </xf>
    <xf numFmtId="4" fontId="3" fillId="5" borderId="19" applyNumberFormat="0" applyFont="0" applyFill="0" applyBorder="0" applyAlignment="0" applyProtection="0">
      <alignment horizontal="right" vertical="top"/>
    </xf>
    <xf numFmtId="4" fontId="3" fillId="5" borderId="15" applyProtection="0">
      <alignment horizontal="right" vertical="top"/>
    </xf>
    <xf numFmtId="166" fontId="2" fillId="5" borderId="0" applyNumberFormat="0" applyFont="0" applyFill="0" applyBorder="0" applyAlignment="0" applyProtection="0">
      <alignment horizontal="right" vertical="top"/>
    </xf>
    <xf numFmtId="165" fontId="2" fillId="5" borderId="0" applyNumberFormat="0" applyFont="0" applyFill="0" applyBorder="0" applyAlignment="0" applyProtection="0">
      <alignment horizontal="right" vertical="top"/>
    </xf>
    <xf numFmtId="171" fontId="2" fillId="5" borderId="0" applyNumberFormat="0" applyFont="0" applyFill="0" applyBorder="0" applyAlignment="0" applyProtection="0">
      <alignment horizontal="right" vertical="top"/>
    </xf>
    <xf numFmtId="171" fontId="2" fillId="5" borderId="19" applyNumberFormat="0" applyFont="0" applyFill="0" applyBorder="0" applyAlignment="0" applyProtection="0">
      <alignment horizontal="right" vertical="top"/>
    </xf>
    <xf numFmtId="4" fontId="4" fillId="5" borderId="0" applyNumberFormat="0" applyFont="0" applyFill="0" applyBorder="0" applyAlignment="0" applyProtection="0">
      <alignment horizontal="right" vertical="top"/>
    </xf>
    <xf numFmtId="4" fontId="4" fillId="5" borderId="14" applyNumberFormat="0" applyFont="0" applyFill="0" applyBorder="0" applyAlignment="0" applyProtection="0">
      <alignment horizontal="right" vertical="top"/>
    </xf>
    <xf numFmtId="4" fontId="3" fillId="12" borderId="8" applyNumberFormat="0" applyFont="0" applyFill="0" applyBorder="0" applyAlignment="0" applyProtection="0">
      <alignment horizontal="right" vertical="top"/>
    </xf>
    <xf numFmtId="4" fontId="4" fillId="12" borderId="0" applyNumberFormat="0" applyFont="0" applyFill="0" applyBorder="0" applyAlignment="0" applyProtection="0">
      <alignment horizontal="right" vertical="top"/>
    </xf>
    <xf numFmtId="165" fontId="4" fillId="5" borderId="0" applyNumberFormat="0" applyFont="0" applyFill="0" applyBorder="0" applyAlignment="0" applyProtection="0">
      <alignment horizontal="right" vertical="top"/>
    </xf>
    <xf numFmtId="170" fontId="2" fillId="5" borderId="0" applyNumberFormat="0" applyFont="0" applyFill="0" applyBorder="0" applyAlignment="0" applyProtection="0">
      <alignment horizontal="right" vertical="top"/>
    </xf>
    <xf numFmtId="170" fontId="3" fillId="5" borderId="0" applyNumberFormat="0" applyFont="0" applyFill="0" applyBorder="0" applyAlignment="0" applyProtection="0">
      <alignment horizontal="right" vertical="top"/>
    </xf>
    <xf numFmtId="169" fontId="4" fillId="5" borderId="14" applyNumberFormat="0" applyFont="0" applyFill="0" applyBorder="0" applyAlignment="0" applyProtection="0">
      <alignment horizontal="right" vertical="top"/>
    </xf>
    <xf numFmtId="169" fontId="3" fillId="12" borderId="19" applyNumberFormat="0" applyFont="0" applyFill="0" applyBorder="0" applyAlignment="0" applyProtection="0">
      <alignment horizontal="right" vertical="top"/>
    </xf>
    <xf numFmtId="169" fontId="3" fillId="12" borderId="9" applyProtection="0">
      <alignment horizontal="right" vertical="top"/>
    </xf>
    <xf numFmtId="164" fontId="4" fillId="12" borderId="18" applyNumberFormat="0" applyFont="0" applyFill="0" applyBorder="0" applyAlignment="0" applyProtection="0">
      <alignment horizontal="right" vertical="top"/>
    </xf>
    <xf numFmtId="170" fontId="4" fillId="12" borderId="19" applyNumberFormat="0" applyFont="0" applyFill="0" applyBorder="0" applyAlignment="0" applyProtection="0">
      <alignment horizontal="right" vertical="top"/>
    </xf>
    <xf numFmtId="164" fontId="4" fillId="12" borderId="19" applyNumberFormat="0" applyFont="0" applyFill="0" applyBorder="0" applyAlignment="0" applyProtection="0">
      <alignment horizontal="right" vertical="top"/>
    </xf>
    <xf numFmtId="3" fontId="2" fillId="5" borderId="0" applyNumberFormat="0" applyFont="0" applyFill="0" applyBorder="0" applyAlignment="0" applyProtection="0">
      <alignment horizontal="right" vertical="top"/>
    </xf>
    <xf numFmtId="169" fontId="2" fillId="5" borderId="0" applyNumberFormat="0" applyFont="0" applyFill="0" applyBorder="0" applyAlignment="0" applyProtection="0">
      <alignment horizontal="right" vertical="top"/>
    </xf>
    <xf numFmtId="0" fontId="2" fillId="5" borderId="7" applyProtection="0">
      <alignment horizontal="left" vertical="top"/>
    </xf>
    <xf numFmtId="164" fontId="3" fillId="5" borderId="0" applyNumberFormat="0" applyFont="0" applyFill="0" applyBorder="0" applyAlignment="0" applyProtection="0">
      <alignment horizontal="right" vertical="top"/>
    </xf>
    <xf numFmtId="3" fontId="3" fillId="5" borderId="0" applyNumberFormat="0" applyFont="0" applyFill="0" applyBorder="0" applyAlignment="0" applyProtection="0">
      <alignment horizontal="right" vertical="top"/>
    </xf>
    <xf numFmtId="164" fontId="2" fillId="5" borderId="18" applyNumberFormat="0" applyFont="0" applyFill="0" applyBorder="0" applyAlignment="0" applyProtection="0">
      <alignment horizontal="right" vertical="top"/>
    </xf>
    <xf numFmtId="164" fontId="2" fillId="5" borderId="0" applyNumberFormat="0" applyFont="0" applyFill="0" applyBorder="0" applyAlignment="0" applyProtection="0">
      <alignment horizontal="right" vertical="top"/>
    </xf>
    <xf numFmtId="164" fontId="4" fillId="12" borderId="11" applyNumberFormat="0" applyFont="0" applyFill="0" applyBorder="0" applyAlignment="0" applyProtection="0">
      <alignment horizontal="right" vertical="top"/>
    </xf>
    <xf numFmtId="170" fontId="4" fillId="5" borderId="19" applyProtection="0">
      <alignment horizontal="right" vertical="top"/>
    </xf>
    <xf numFmtId="170" fontId="4" fillId="12" borderId="18" applyNumberFormat="0" applyFont="0" applyFill="0" applyBorder="0" applyAlignment="0" applyProtection="0">
      <alignment horizontal="right" vertical="top"/>
    </xf>
    <xf numFmtId="4" fontId="2" fillId="12" borderId="11" applyNumberFormat="0" applyFont="0" applyFill="0" applyBorder="0" applyAlignment="0" applyProtection="0">
      <alignment horizontal="right" vertical="top"/>
    </xf>
    <xf numFmtId="4" fontId="2" fillId="12" borderId="10" applyNumberFormat="0" applyFont="0" applyFill="0" applyBorder="0" applyAlignment="0" applyProtection="0">
      <alignment horizontal="right" vertical="top"/>
    </xf>
    <xf numFmtId="0" fontId="2" fillId="16" borderId="12" applyNumberFormat="0" applyFont="0" applyFill="0" applyBorder="0" applyAlignment="0" applyProtection="0">
      <alignment vertical="top"/>
    </xf>
    <xf numFmtId="165" fontId="2" fillId="12" borderId="11" applyNumberFormat="0" applyFont="0" applyFill="0" applyBorder="0" applyAlignment="0" applyProtection="0">
      <alignment horizontal="right" vertical="top"/>
    </xf>
    <xf numFmtId="165" fontId="2" fillId="12" borderId="10" applyNumberFormat="0" applyFont="0" applyFill="0" applyBorder="0" applyAlignment="0" applyProtection="0">
      <alignment horizontal="right" vertical="top"/>
    </xf>
    <xf numFmtId="165" fontId="3" fillId="12" borderId="19" applyNumberFormat="0" applyFont="0" applyFill="0" applyBorder="0" applyAlignment="0" applyProtection="0">
      <alignment horizontal="right" vertical="top"/>
    </xf>
    <xf numFmtId="165" fontId="3" fillId="12" borderId="9" applyNumberFormat="0" applyFont="0" applyFill="0" applyBorder="0" applyAlignment="0" applyProtection="0">
      <alignment horizontal="right" vertical="top"/>
    </xf>
    <xf numFmtId="165" fontId="2" fillId="12" borderId="19" applyNumberFormat="0" applyFont="0" applyFill="0" applyBorder="0" applyAlignment="0" applyProtection="0">
      <alignment horizontal="right" vertical="top"/>
    </xf>
    <xf numFmtId="165" fontId="2" fillId="12" borderId="9" applyNumberFormat="0" applyFont="0" applyFill="0" applyBorder="0" applyAlignment="0" applyProtection="0">
      <alignment horizontal="right" vertical="top"/>
    </xf>
    <xf numFmtId="172" fontId="2" fillId="12" borderId="18" applyNumberFormat="0" applyFont="0" applyFill="0" applyBorder="0" applyAlignment="0" applyProtection="0">
      <alignment horizontal="right" vertical="top"/>
    </xf>
    <xf numFmtId="172" fontId="2" fillId="12" borderId="7" applyNumberFormat="0" applyFont="0" applyFill="0" applyBorder="0" applyAlignment="0" applyProtection="0">
      <alignment horizontal="right" vertical="top"/>
    </xf>
    <xf numFmtId="172" fontId="2" fillId="12" borderId="11" applyNumberFormat="0" applyFont="0" applyFill="0" applyBorder="0" applyAlignment="0" applyProtection="0">
      <alignment horizontal="right" vertical="top"/>
    </xf>
    <xf numFmtId="172" fontId="2" fillId="12" borderId="10" applyNumberFormat="0" applyFont="0" applyFill="0" applyBorder="0" applyAlignment="0" applyProtection="0">
      <alignment horizontal="right" vertical="top"/>
    </xf>
    <xf numFmtId="0" fontId="11" fillId="4" borderId="0" applyNumberFormat="0" applyBorder="0" applyAlignment="0" applyProtection="0"/>
    <xf numFmtId="0" fontId="1" fillId="0" borderId="20">
      <alignment vertical="center"/>
    </xf>
    <xf numFmtId="0" fontId="1" fillId="0" borderId="24">
      <alignment vertical="center"/>
    </xf>
    <xf numFmtId="0" fontId="1" fillId="4" borderId="21" applyNumberFormat="0" applyFont="0" applyAlignment="0" applyProtection="0"/>
    <xf numFmtId="0" fontId="13" fillId="5" borderId="22" applyNumberFormat="0" applyAlignment="0" applyProtection="0"/>
    <xf numFmtId="0" fontId="5" fillId="0" borderId="0" applyNumberFormat="0" applyFill="0" applyBorder="0" applyAlignment="0" applyProtection="0"/>
    <xf numFmtId="0" fontId="19" fillId="0" borderId="23" applyNumberFormat="0" applyFill="0" applyAlignment="0" applyProtection="0"/>
    <xf numFmtId="0" fontId="17" fillId="0" borderId="0" applyNumberFormat="0" applyFill="0" applyBorder="0" applyAlignment="0" applyProtection="0"/>
  </cellStyleXfs>
  <cellXfs count="126">
    <xf numFmtId="0" fontId="0" fillId="0" borderId="0" xfId="0">
      <alignment vertical="center"/>
    </xf>
    <xf numFmtId="0" fontId="22" fillId="0" borderId="0" xfId="0" applyFont="1">
      <alignment vertical="center"/>
    </xf>
    <xf numFmtId="0" fontId="24" fillId="14" borderId="0" xfId="38">
      <alignment vertical="top" shrinkToFit="1"/>
    </xf>
    <xf numFmtId="0" fontId="26" fillId="14" borderId="0" xfId="45">
      <alignment vertical="top" shrinkToFit="1"/>
    </xf>
    <xf numFmtId="0" fontId="25" fillId="14" borderId="7" xfId="39">
      <alignment vertical="top" shrinkToFit="1"/>
    </xf>
    <xf numFmtId="0" fontId="25" fillId="15" borderId="7" xfId="40">
      <alignment horizontal="left" vertical="top" shrinkToFit="1"/>
      <protection locked="0"/>
    </xf>
    <xf numFmtId="0" fontId="25" fillId="14" borderId="8" xfId="41">
      <alignment vertical="top" shrinkToFit="1"/>
    </xf>
    <xf numFmtId="0" fontId="25" fillId="15" borderId="8" xfId="42">
      <alignment horizontal="left" vertical="top" shrinkToFit="1"/>
      <protection locked="0"/>
    </xf>
    <xf numFmtId="0" fontId="25" fillId="14" borderId="9" xfId="43">
      <alignment vertical="top" shrinkToFit="1"/>
    </xf>
    <xf numFmtId="0" fontId="25" fillId="15" borderId="9" xfId="44">
      <alignment horizontal="left" vertical="top" shrinkToFit="1"/>
      <protection locked="0"/>
    </xf>
    <xf numFmtId="165" fontId="25" fillId="15" borderId="7" xfId="46">
      <alignment horizontal="right" vertical="top" shrinkToFit="1"/>
      <protection locked="0"/>
    </xf>
    <xf numFmtId="4" fontId="25" fillId="15" borderId="9" xfId="47">
      <alignment horizontal="right" vertical="top" shrinkToFit="1"/>
      <protection locked="0"/>
    </xf>
    <xf numFmtId="165" fontId="25" fillId="14" borderId="7" xfId="48">
      <alignment horizontal="right" vertical="top" shrinkToFit="1"/>
    </xf>
    <xf numFmtId="166" fontId="25" fillId="14" borderId="7" xfId="53">
      <alignment horizontal="right" vertical="top" shrinkToFit="1"/>
    </xf>
    <xf numFmtId="0" fontId="27" fillId="14" borderId="8" xfId="49">
      <alignment vertical="top" shrinkToFit="1"/>
    </xf>
    <xf numFmtId="165" fontId="25" fillId="15" borderId="8" xfId="50">
      <alignment horizontal="right" vertical="top" shrinkToFit="1"/>
      <protection locked="0"/>
    </xf>
    <xf numFmtId="166" fontId="25" fillId="14" borderId="8" xfId="54">
      <alignment horizontal="right" vertical="top" shrinkToFit="1"/>
    </xf>
    <xf numFmtId="0" fontId="27" fillId="14" borderId="9" xfId="51">
      <alignment vertical="top" shrinkToFit="1"/>
    </xf>
    <xf numFmtId="165" fontId="25" fillId="15" borderId="9" xfId="52">
      <alignment horizontal="right" vertical="top" shrinkToFit="1"/>
      <protection locked="0"/>
    </xf>
    <xf numFmtId="166" fontId="25" fillId="14" borderId="9" xfId="55">
      <alignment horizontal="right" vertical="top" shrinkToFit="1"/>
    </xf>
    <xf numFmtId="4" fontId="25" fillId="14" borderId="7" xfId="56">
      <alignment horizontal="right" vertical="top" shrinkToFit="1"/>
    </xf>
    <xf numFmtId="4" fontId="25" fillId="15" borderId="8" xfId="57">
      <alignment horizontal="right" vertical="top" shrinkToFit="1"/>
      <protection locked="0"/>
    </xf>
    <xf numFmtId="4" fontId="25" fillId="14" borderId="9" xfId="58">
      <alignment horizontal="right" vertical="top" shrinkToFit="1"/>
    </xf>
    <xf numFmtId="0" fontId="25" fillId="14" borderId="10" xfId="60">
      <alignment vertical="top" shrinkToFit="1"/>
    </xf>
    <xf numFmtId="167" fontId="25" fillId="14" borderId="10" xfId="61">
      <alignment horizontal="left" vertical="top" shrinkToFit="1"/>
    </xf>
    <xf numFmtId="167" fontId="25" fillId="14" borderId="7" xfId="62">
      <alignment horizontal="left" vertical="top" shrinkToFit="1"/>
    </xf>
    <xf numFmtId="167" fontId="25" fillId="14" borderId="8" xfId="63">
      <alignment horizontal="left" vertical="top" shrinkToFit="1"/>
    </xf>
    <xf numFmtId="167" fontId="25" fillId="14" borderId="9" xfId="64">
      <alignment horizontal="left" vertical="top" shrinkToFit="1"/>
    </xf>
    <xf numFmtId="0" fontId="25" fillId="15" borderId="10" xfId="65">
      <alignment horizontal="left" vertical="top" shrinkToFit="1"/>
      <protection locked="0"/>
    </xf>
    <xf numFmtId="164" fontId="25" fillId="14" borderId="7" xfId="66">
      <alignment horizontal="right" vertical="top" shrinkToFit="1"/>
    </xf>
    <xf numFmtId="164" fontId="25" fillId="15" borderId="8" xfId="67">
      <alignment horizontal="right" vertical="top" shrinkToFit="1"/>
      <protection locked="0"/>
    </xf>
    <xf numFmtId="4" fontId="25" fillId="14" borderId="8" xfId="69">
      <alignment horizontal="right" vertical="top" shrinkToFit="1"/>
    </xf>
    <xf numFmtId="165" fontId="25" fillId="14" borderId="8" xfId="70">
      <alignment horizontal="right" vertical="top" shrinkToFit="1"/>
    </xf>
    <xf numFmtId="164" fontId="25" fillId="15" borderId="9" xfId="68">
      <alignment horizontal="right" vertical="top" shrinkToFit="1"/>
      <protection locked="0"/>
    </xf>
    <xf numFmtId="165" fontId="25" fillId="14" borderId="9" xfId="71">
      <alignment horizontal="right" vertical="top" shrinkToFit="1"/>
    </xf>
    <xf numFmtId="168" fontId="25" fillId="14" borderId="7" xfId="72">
      <alignment horizontal="right" vertical="top" shrinkToFit="1"/>
    </xf>
    <xf numFmtId="168" fontId="25" fillId="14" borderId="8" xfId="73">
      <alignment horizontal="right" vertical="top" shrinkToFit="1"/>
    </xf>
    <xf numFmtId="168" fontId="25" fillId="14" borderId="9" xfId="74">
      <alignment horizontal="right" vertical="top" shrinkToFit="1"/>
    </xf>
    <xf numFmtId="4" fontId="25" fillId="14" borderId="10" xfId="75">
      <alignment horizontal="right" vertical="top" shrinkToFit="1"/>
    </xf>
    <xf numFmtId="165" fontId="25" fillId="15" borderId="10" xfId="76">
      <alignment horizontal="right" vertical="top" shrinkToFit="1"/>
      <protection locked="0"/>
    </xf>
    <xf numFmtId="4" fontId="25" fillId="15" borderId="10" xfId="77">
      <alignment horizontal="right" vertical="top" shrinkToFit="1"/>
      <protection locked="0"/>
    </xf>
    <xf numFmtId="0" fontId="25" fillId="14" borderId="11" xfId="78">
      <alignment horizontal="left" vertical="top" shrinkToFit="1"/>
    </xf>
    <xf numFmtId="0" fontId="25" fillId="2" borderId="0" xfId="79">
      <alignment vertical="top" shrinkToFit="1"/>
    </xf>
    <xf numFmtId="0" fontId="28" fillId="2" borderId="0" xfId="80">
      <alignment vertical="top" shrinkToFit="1"/>
    </xf>
    <xf numFmtId="0" fontId="25" fillId="2" borderId="0" xfId="81">
      <alignment horizontal="right" vertical="top" shrinkToFit="1"/>
    </xf>
    <xf numFmtId="0" fontId="24" fillId="2" borderId="0" xfId="82">
      <alignment vertical="top" shrinkToFit="1"/>
    </xf>
    <xf numFmtId="0" fontId="25" fillId="14" borderId="11" xfId="83">
      <alignment vertical="top" shrinkToFit="1"/>
    </xf>
    <xf numFmtId="0" fontId="28" fillId="14" borderId="11" xfId="84">
      <alignment vertical="top" shrinkToFit="1"/>
    </xf>
    <xf numFmtId="0" fontId="25" fillId="14" borderId="11" xfId="85">
      <alignment horizontal="right" vertical="top" shrinkToFit="1"/>
    </xf>
    <xf numFmtId="0" fontId="24" fillId="14" borderId="11" xfId="86">
      <alignment vertical="top" shrinkToFit="1"/>
    </xf>
    <xf numFmtId="0" fontId="25" fillId="14" borderId="7" xfId="87">
      <alignment horizontal="left" vertical="top" shrinkToFit="1"/>
    </xf>
    <xf numFmtId="0" fontId="25" fillId="14" borderId="8" xfId="88">
      <alignment horizontal="left" vertical="top" shrinkToFit="1"/>
    </xf>
    <xf numFmtId="0" fontId="25" fillId="14" borderId="9" xfId="89">
      <alignment horizontal="left" vertical="top" shrinkToFit="1"/>
    </xf>
    <xf numFmtId="0" fontId="25" fillId="14" borderId="12" xfId="90">
      <alignment vertical="top" shrinkToFit="1"/>
    </xf>
    <xf numFmtId="0" fontId="25" fillId="14" borderId="10" xfId="91">
      <alignment horizontal="center" vertical="top" shrinkToFit="1"/>
    </xf>
    <xf numFmtId="167" fontId="24" fillId="14" borderId="13" xfId="92">
      <alignment horizontal="left" vertical="top" shrinkToFit="1"/>
    </xf>
    <xf numFmtId="167" fontId="24" fillId="14" borderId="14" xfId="93">
      <alignment horizontal="left" vertical="top" shrinkToFit="1"/>
    </xf>
    <xf numFmtId="167" fontId="24" fillId="14" borderId="15" xfId="94">
      <alignment horizontal="left" vertical="top" shrinkToFit="1"/>
    </xf>
    <xf numFmtId="4" fontId="24" fillId="14" borderId="13" xfId="95">
      <alignment horizontal="right" vertical="top" shrinkToFit="1"/>
    </xf>
    <xf numFmtId="4" fontId="24" fillId="14" borderId="14" xfId="96">
      <alignment horizontal="right" vertical="top" shrinkToFit="1"/>
    </xf>
    <xf numFmtId="4" fontId="24" fillId="14" borderId="15" xfId="97">
      <alignment horizontal="right" vertical="top" shrinkToFit="1"/>
    </xf>
    <xf numFmtId="0" fontId="25" fillId="14" borderId="16" xfId="98">
      <alignment horizontal="left" vertical="top" shrinkToFit="1"/>
    </xf>
    <xf numFmtId="0" fontId="25" fillId="14" borderId="17" xfId="99">
      <alignment horizontal="left" vertical="top" shrinkToFit="1"/>
    </xf>
    <xf numFmtId="0" fontId="24" fillId="15" borderId="17" xfId="101">
      <alignment vertical="top" shrinkToFit="1"/>
      <protection locked="0"/>
    </xf>
    <xf numFmtId="0" fontId="24" fillId="14" borderId="17" xfId="100">
      <alignment vertical="top" shrinkToFit="1"/>
    </xf>
    <xf numFmtId="0" fontId="25" fillId="15" borderId="17" xfId="102">
      <alignment vertical="top" shrinkToFit="1"/>
      <protection locked="0"/>
    </xf>
    <xf numFmtId="0" fontId="27" fillId="15" borderId="17" xfId="103">
      <alignment vertical="top" shrinkToFit="1"/>
      <protection locked="0"/>
    </xf>
    <xf numFmtId="0" fontId="0" fillId="0" borderId="0" xfId="0" quotePrefix="1">
      <alignment vertical="center"/>
    </xf>
    <xf numFmtId="0" fontId="25" fillId="14" borderId="16" xfId="98" applyAlignment="1">
      <alignment horizontal="left" vertical="top" wrapText="1" shrinkToFit="1"/>
    </xf>
    <xf numFmtId="0" fontId="24" fillId="15" borderId="17" xfId="101" applyAlignment="1">
      <alignment vertical="top" wrapText="1" shrinkToFit="1"/>
      <protection locked="0"/>
    </xf>
    <xf numFmtId="0" fontId="0" fillId="0" borderId="0" xfId="0" applyAlignment="1">
      <alignment vertical="center" wrapText="1"/>
    </xf>
    <xf numFmtId="0" fontId="30" fillId="0" borderId="24" xfId="0" applyFont="1" applyBorder="1" applyAlignment="1">
      <alignment horizontal="left" vertical="center" wrapText="1" indent="4"/>
    </xf>
    <xf numFmtId="0" fontId="0" fillId="0" borderId="24" xfId="0" applyBorder="1">
      <alignment vertical="center"/>
    </xf>
    <xf numFmtId="0" fontId="31" fillId="0" borderId="24" xfId="0" applyFont="1" applyBorder="1" applyAlignment="1">
      <alignment horizontal="center" vertical="center" wrapText="1"/>
    </xf>
    <xf numFmtId="0" fontId="39" fillId="0" borderId="20" xfId="0" applyFont="1" applyBorder="1" applyAlignment="1">
      <alignment vertical="center" wrapText="1"/>
    </xf>
    <xf numFmtId="0" fontId="40" fillId="0" borderId="20" xfId="0" applyFont="1" applyBorder="1" applyAlignment="1">
      <alignment vertical="center" wrapText="1"/>
    </xf>
    <xf numFmtId="0" fontId="0" fillId="0" borderId="20" xfId="0" applyFont="1" applyBorder="1">
      <alignment vertical="center"/>
    </xf>
    <xf numFmtId="0" fontId="0" fillId="0" borderId="24" xfId="0" applyFont="1" applyBorder="1" applyAlignment="1">
      <alignment vertical="center" wrapText="1"/>
    </xf>
    <xf numFmtId="0" fontId="0" fillId="0" borderId="24" xfId="0" applyBorder="1" applyAlignment="1">
      <alignment vertical="center" wrapText="1"/>
    </xf>
    <xf numFmtId="0" fontId="38" fillId="0" borderId="20" xfId="34" applyBorder="1" applyAlignment="1" applyProtection="1">
      <alignment vertical="center" wrapText="1"/>
    </xf>
    <xf numFmtId="0" fontId="33" fillId="0" borderId="24" xfId="0" applyFont="1" applyBorder="1" applyAlignment="1">
      <alignment vertical="center" wrapText="1"/>
    </xf>
    <xf numFmtId="0" fontId="22" fillId="0" borderId="24" xfId="0" applyFont="1" applyBorder="1" applyAlignment="1">
      <alignment vertical="center" wrapText="1"/>
    </xf>
    <xf numFmtId="0" fontId="0" fillId="0" borderId="24" xfId="0" applyBorder="1" applyAlignment="1">
      <alignment horizontal="left" vertical="center" wrapText="1" indent="1"/>
    </xf>
    <xf numFmtId="0" fontId="0" fillId="0" borderId="24" xfId="0" applyBorder="1" applyAlignment="1">
      <alignment horizontal="left" vertical="center" wrapText="1" indent="2"/>
    </xf>
    <xf numFmtId="0" fontId="38" fillId="0" borderId="24" xfId="34" applyBorder="1" applyAlignment="1" applyProtection="1">
      <alignment horizontal="left" vertical="center" wrapText="1" indent="1"/>
    </xf>
    <xf numFmtId="0" fontId="1" fillId="0" borderId="20" xfId="230" applyFont="1" applyBorder="1" applyAlignment="1">
      <alignment horizontal="left" vertical="center" wrapText="1" indent="1"/>
    </xf>
    <xf numFmtId="0" fontId="0" fillId="0" borderId="0" xfId="0" applyBorder="1" applyAlignment="1">
      <alignment vertical="center" wrapText="1"/>
    </xf>
    <xf numFmtId="0" fontId="1" fillId="0" borderId="20" xfId="230" applyNumberFormat="1" applyFont="1" applyBorder="1" applyAlignment="1">
      <alignment vertical="center" wrapText="1"/>
    </xf>
    <xf numFmtId="0" fontId="1" fillId="0" borderId="20" xfId="230" applyFont="1" applyBorder="1" applyAlignment="1">
      <alignment vertical="center" wrapText="1"/>
    </xf>
    <xf numFmtId="0" fontId="1" fillId="0" borderId="20" xfId="230" applyFont="1" applyBorder="1" applyAlignment="1">
      <alignment vertical="top" wrapText="1"/>
    </xf>
    <xf numFmtId="0" fontId="0" fillId="0" borderId="24" xfId="0" applyNumberFormat="1" applyBorder="1" applyAlignment="1">
      <alignment horizontal="left" vertical="center" wrapText="1"/>
    </xf>
    <xf numFmtId="0" fontId="38" fillId="0" borderId="0" xfId="34" applyBorder="1" applyAlignment="1" applyProtection="1">
      <alignment vertical="center" wrapText="1"/>
    </xf>
    <xf numFmtId="0" fontId="0" fillId="17" borderId="10" xfId="0" applyFill="1" applyBorder="1" applyAlignment="1">
      <alignment vertical="center" wrapText="1"/>
    </xf>
    <xf numFmtId="0" fontId="0" fillId="0" borderId="25" xfId="0" applyBorder="1" applyAlignment="1">
      <alignment vertical="center" wrapText="1"/>
    </xf>
    <xf numFmtId="0" fontId="30" fillId="0" borderId="24" xfId="0" applyFont="1" applyBorder="1" applyAlignment="1">
      <alignment vertical="center" wrapText="1"/>
    </xf>
    <xf numFmtId="0" fontId="36" fillId="0" borderId="24" xfId="0" applyFont="1" applyBorder="1" applyAlignment="1">
      <alignment wrapText="1"/>
    </xf>
    <xf numFmtId="0" fontId="0" fillId="0" borderId="26" xfId="0" applyBorder="1" applyAlignment="1">
      <alignment vertical="center" wrapText="1"/>
    </xf>
    <xf numFmtId="0" fontId="0" fillId="0" borderId="27" xfId="0" applyBorder="1" applyAlignment="1">
      <alignment vertical="center" wrapText="1"/>
    </xf>
    <xf numFmtId="0" fontId="0" fillId="0" borderId="27" xfId="0" applyBorder="1" applyAlignment="1">
      <alignment horizontal="left" vertical="center" wrapText="1" indent="1"/>
    </xf>
    <xf numFmtId="0" fontId="0" fillId="0" borderId="24" xfId="0" applyBorder="1" applyAlignment="1">
      <alignment horizontal="left" vertical="center" wrapText="1"/>
    </xf>
    <xf numFmtId="0" fontId="0" fillId="0" borderId="25" xfId="0" applyBorder="1" applyAlignment="1">
      <alignment horizontal="center" vertical="center" wrapText="1"/>
    </xf>
    <xf numFmtId="0" fontId="0" fillId="17" borderId="10" xfId="0" applyFill="1" applyBorder="1" applyAlignment="1">
      <alignment horizontal="center" vertical="center" wrapText="1"/>
    </xf>
    <xf numFmtId="0" fontId="0" fillId="0" borderId="26" xfId="0" applyBorder="1">
      <alignment vertical="center"/>
    </xf>
    <xf numFmtId="0" fontId="30" fillId="0" borderId="24" xfId="0" applyFont="1" applyBorder="1" applyAlignment="1"/>
    <xf numFmtId="0" fontId="0" fillId="0" borderId="24" xfId="0" applyFont="1" applyBorder="1">
      <alignment vertical="center"/>
    </xf>
    <xf numFmtId="0" fontId="0" fillId="0" borderId="28" xfId="0" applyFont="1" applyBorder="1">
      <alignment vertical="center"/>
    </xf>
    <xf numFmtId="0" fontId="0" fillId="0" borderId="24" xfId="0" applyBorder="1" applyAlignment="1">
      <alignment horizontal="center" vertical="center" wrapText="1"/>
    </xf>
    <xf numFmtId="0" fontId="37" fillId="0" borderId="24" xfId="0" applyFont="1" applyBorder="1" applyAlignment="1">
      <alignment horizontal="left" vertical="center" wrapText="1" indent="1"/>
    </xf>
    <xf numFmtId="0" fontId="0" fillId="0" borderId="27" xfId="0" applyBorder="1" applyAlignment="1">
      <alignment horizontal="center" vertical="center" wrapText="1"/>
    </xf>
    <xf numFmtId="0" fontId="0" fillId="0" borderId="26" xfId="0" applyBorder="1" applyAlignment="1">
      <alignment horizontal="left" vertical="center" wrapText="1" indent="1"/>
    </xf>
    <xf numFmtId="0" fontId="0" fillId="0" borderId="26" xfId="0" applyBorder="1" applyAlignment="1">
      <alignment horizontal="left" vertical="center" wrapText="1" indent="2"/>
    </xf>
    <xf numFmtId="0" fontId="0" fillId="0" borderId="24" xfId="0" applyNumberFormat="1" applyBorder="1" applyAlignment="1">
      <alignment wrapText="1"/>
    </xf>
    <xf numFmtId="0" fontId="22" fillId="0" borderId="24" xfId="0" applyFont="1" applyBorder="1" applyAlignment="1">
      <alignment vertical="top"/>
    </xf>
    <xf numFmtId="0" fontId="0" fillId="0" borderId="24" xfId="0" applyBorder="1" applyAlignment="1">
      <alignment vertical="top"/>
    </xf>
    <xf numFmtId="0" fontId="0" fillId="0" borderId="24" xfId="0" applyBorder="1" applyAlignment="1">
      <alignment horizontal="center"/>
    </xf>
    <xf numFmtId="0" fontId="0" fillId="0" borderId="24" xfId="0" applyBorder="1" applyAlignment="1">
      <alignment horizontal="left" indent="2"/>
    </xf>
    <xf numFmtId="0" fontId="0" fillId="0" borderId="24" xfId="0" applyBorder="1" applyAlignment="1">
      <alignment horizontal="left" indent="1"/>
    </xf>
    <xf numFmtId="0" fontId="0" fillId="0" borderId="24" xfId="0" applyBorder="1" applyAlignment="1">
      <alignment horizontal="left"/>
    </xf>
    <xf numFmtId="0" fontId="22" fillId="0" borderId="29" xfId="0" applyFont="1" applyBorder="1" applyAlignment="1">
      <alignment vertical="center" wrapText="1"/>
    </xf>
    <xf numFmtId="0" fontId="0" fillId="0" borderId="29" xfId="0" applyBorder="1" applyAlignment="1">
      <alignment vertical="center" wrapText="1"/>
    </xf>
    <xf numFmtId="0" fontId="0" fillId="0" borderId="29" xfId="0" applyBorder="1" applyAlignment="1">
      <alignment horizontal="center" vertical="center" wrapText="1"/>
    </xf>
    <xf numFmtId="0" fontId="4" fillId="15" borderId="17" xfId="101" applyFont="1">
      <alignment vertical="top" shrinkToFit="1"/>
      <protection locked="0"/>
    </xf>
    <xf numFmtId="0" fontId="26" fillId="14" borderId="0" xfId="45">
      <alignment vertical="top" shrinkToFit="1"/>
    </xf>
    <xf numFmtId="0" fontId="23" fillId="14" borderId="0" xfId="37">
      <alignment vertical="top" shrinkToFit="1"/>
    </xf>
    <xf numFmtId="0" fontId="24" fillId="14" borderId="0" xfId="38">
      <alignment vertical="top" shrinkToFit="1"/>
    </xf>
    <xf numFmtId="0" fontId="25" fillId="14" borderId="0" xfId="59">
      <alignment vertical="top" shrinkToFit="1"/>
    </xf>
  </cellXfs>
  <cellStyles count="23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34" builtinId="8"/>
    <cellStyle name="Input" xfId="35" builtinId="20" customBuiltin="1"/>
    <cellStyle name="Linked Cell" xfId="36" builtinId="24" customBuiltin="1"/>
    <cellStyle name="MSSStyle001" xfId="37"/>
    <cellStyle name="MSSStyle002" xfId="38"/>
    <cellStyle name="MSSStyle003" xfId="39"/>
    <cellStyle name="MSSStyle004" xfId="40"/>
    <cellStyle name="MSSStyle005" xfId="41"/>
    <cellStyle name="MSSStyle006" xfId="42"/>
    <cellStyle name="MSSStyle007" xfId="43"/>
    <cellStyle name="MSSStyle008" xfId="44"/>
    <cellStyle name="MSSStyle009" xfId="45"/>
    <cellStyle name="MSSStyle010" xfId="46"/>
    <cellStyle name="MSSStyle011" xfId="47"/>
    <cellStyle name="MSSStyle012" xfId="48"/>
    <cellStyle name="MSSStyle013" xfId="49"/>
    <cellStyle name="MSSStyle014" xfId="50"/>
    <cellStyle name="MSSStyle015" xfId="51"/>
    <cellStyle name="MSSStyle016" xfId="52"/>
    <cellStyle name="MSSStyle017" xfId="53"/>
    <cellStyle name="MSSStyle018" xfId="54"/>
    <cellStyle name="MSSStyle019" xfId="55"/>
    <cellStyle name="MSSStyle020" xfId="56"/>
    <cellStyle name="MSSStyle021" xfId="57"/>
    <cellStyle name="MSSStyle022" xfId="58"/>
    <cellStyle name="MSSStyle023" xfId="59"/>
    <cellStyle name="MSSStyle024" xfId="60"/>
    <cellStyle name="MSSStyle025" xfId="61"/>
    <cellStyle name="MSSStyle026" xfId="62"/>
    <cellStyle name="MSSStyle027" xfId="63"/>
    <cellStyle name="MSSStyle028" xfId="64"/>
    <cellStyle name="MSSStyle029" xfId="65"/>
    <cellStyle name="MSSStyle030" xfId="66"/>
    <cellStyle name="MSSStyle031" xfId="67"/>
    <cellStyle name="MSSStyle032" xfId="68"/>
    <cellStyle name="MSSStyle033" xfId="69"/>
    <cellStyle name="MSSStyle034" xfId="70"/>
    <cellStyle name="MSSStyle035" xfId="71"/>
    <cellStyle name="MSSStyle036" xfId="72"/>
    <cellStyle name="MSSStyle037" xfId="73"/>
    <cellStyle name="MSSStyle038" xfId="74"/>
    <cellStyle name="MSSStyle039" xfId="75"/>
    <cellStyle name="MSSStyle040" xfId="76"/>
    <cellStyle name="MSSStyle041" xfId="77"/>
    <cellStyle name="MSSStyle042" xfId="78"/>
    <cellStyle name="MSSStyle043" xfId="79"/>
    <cellStyle name="MSSStyle044" xfId="80"/>
    <cellStyle name="MSSStyle045" xfId="81"/>
    <cellStyle name="MSSStyle046" xfId="82"/>
    <cellStyle name="MSSStyle047" xfId="83"/>
    <cellStyle name="MSSStyle048" xfId="84"/>
    <cellStyle name="MSSStyle049" xfId="85"/>
    <cellStyle name="MSSStyle050" xfId="86"/>
    <cellStyle name="MSSStyle051" xfId="87"/>
    <cellStyle name="MSSStyle052" xfId="88"/>
    <cellStyle name="MSSStyle053" xfId="89"/>
    <cellStyle name="MSSStyle054" xfId="90"/>
    <cellStyle name="MSSStyle055" xfId="91"/>
    <cellStyle name="MSSStyle056" xfId="92"/>
    <cellStyle name="MSSStyle057" xfId="93"/>
    <cellStyle name="MSSStyle058" xfId="94"/>
    <cellStyle name="MSSStyle059" xfId="95"/>
    <cellStyle name="MSSStyle060" xfId="96"/>
    <cellStyle name="MSSStyle061" xfId="97"/>
    <cellStyle name="MSSStyle062" xfId="98"/>
    <cellStyle name="MSSStyle063" xfId="99"/>
    <cellStyle name="MSSStyle064" xfId="100"/>
    <cellStyle name="MSSStyle065" xfId="101"/>
    <cellStyle name="MSSStyle066" xfId="102"/>
    <cellStyle name="MSSStyle067" xfId="103"/>
    <cellStyle name="MSSStyle068" xfId="104"/>
    <cellStyle name="MSSStyle069" xfId="105"/>
    <cellStyle name="MSSStyle070" xfId="106"/>
    <cellStyle name="MSSStyle071" xfId="107"/>
    <cellStyle name="MSSStyle072" xfId="108"/>
    <cellStyle name="MSSStyle073" xfId="109"/>
    <cellStyle name="MSSStyle074" xfId="110"/>
    <cellStyle name="MSSStyle075" xfId="111"/>
    <cellStyle name="MSSStyle076" xfId="112"/>
    <cellStyle name="MSSStyle077" xfId="113"/>
    <cellStyle name="MSSStyle078" xfId="114"/>
    <cellStyle name="MSSStyle079" xfId="115"/>
    <cellStyle name="MSSStyle080" xfId="116"/>
    <cellStyle name="MSSStyle081" xfId="117"/>
    <cellStyle name="MSSStyle082" xfId="118"/>
    <cellStyle name="MSSStyle083" xfId="119"/>
    <cellStyle name="MSSStyle084" xfId="120"/>
    <cellStyle name="MSSStyle085" xfId="121"/>
    <cellStyle name="MSSStyle086" xfId="122"/>
    <cellStyle name="MSSStyle087" xfId="123"/>
    <cellStyle name="MSSStyle088" xfId="124"/>
    <cellStyle name="MSSStyle089" xfId="125"/>
    <cellStyle name="MSSStyle090" xfId="126"/>
    <cellStyle name="MSSStyle091" xfId="127"/>
    <cellStyle name="MSSStyle092" xfId="128"/>
    <cellStyle name="MSSStyle093" xfId="129"/>
    <cellStyle name="MSSStyle094" xfId="130"/>
    <cellStyle name="MSSStyle095" xfId="131"/>
    <cellStyle name="MSSStyle096" xfId="132"/>
    <cellStyle name="MSSStyle097" xfId="133"/>
    <cellStyle name="MSSStyle098" xfId="134"/>
    <cellStyle name="MSSStyle099" xfId="135"/>
    <cellStyle name="MSSStyle100" xfId="136"/>
    <cellStyle name="MSSStyle101" xfId="137"/>
    <cellStyle name="MSSStyle102" xfId="138"/>
    <cellStyle name="MSSStyle103" xfId="139"/>
    <cellStyle name="MSSStyle104" xfId="140"/>
    <cellStyle name="MSSStyle105" xfId="141"/>
    <cellStyle name="MSSStyle106" xfId="142"/>
    <cellStyle name="MSSStyle107" xfId="143"/>
    <cellStyle name="MSSStyle108" xfId="144"/>
    <cellStyle name="MSSStyle109" xfId="145"/>
    <cellStyle name="MSSStyle110" xfId="146"/>
    <cellStyle name="MSSStyle111" xfId="147"/>
    <cellStyle name="MSSStyle112" xfId="148"/>
    <cellStyle name="MSSStyle113" xfId="149"/>
    <cellStyle name="MSSStyle114" xfId="150"/>
    <cellStyle name="MSSStyle115" xfId="151"/>
    <cellStyle name="MSSStyle116" xfId="152"/>
    <cellStyle name="MSSStyle117" xfId="153"/>
    <cellStyle name="MSSStyle118" xfId="154"/>
    <cellStyle name="MSSStyle119" xfId="155"/>
    <cellStyle name="MSSStyle120" xfId="156"/>
    <cellStyle name="MSSStyle121" xfId="157"/>
    <cellStyle name="MSSStyle122" xfId="158"/>
    <cellStyle name="MSSStyle123" xfId="159"/>
    <cellStyle name="MSSStyle124" xfId="160"/>
    <cellStyle name="MSSStyle125" xfId="161"/>
    <cellStyle name="MSSStyle126" xfId="162"/>
    <cellStyle name="MSSStyle127" xfId="163"/>
    <cellStyle name="MSSStyle128" xfId="164"/>
    <cellStyle name="MSSStyle129" xfId="165"/>
    <cellStyle name="MSSStyle130" xfId="166"/>
    <cellStyle name="MSSStyle131" xfId="167"/>
    <cellStyle name="MSSStyle132" xfId="168"/>
    <cellStyle name="MSSStyle133" xfId="169"/>
    <cellStyle name="MSSStyle134" xfId="170"/>
    <cellStyle name="MSSStyle135" xfId="171"/>
    <cellStyle name="MSSStyle136" xfId="172"/>
    <cellStyle name="MSSStyle137" xfId="173"/>
    <cellStyle name="MSSStyle138" xfId="174"/>
    <cellStyle name="MSSStyle139" xfId="175"/>
    <cellStyle name="MSSStyle140" xfId="176"/>
    <cellStyle name="MSSStyle141" xfId="177"/>
    <cellStyle name="MSSStyle142" xfId="178"/>
    <cellStyle name="MSSStyle143" xfId="179"/>
    <cellStyle name="MSSStyle144" xfId="180"/>
    <cellStyle name="MSSStyle145" xfId="181"/>
    <cellStyle name="MSSStyle146" xfId="182"/>
    <cellStyle name="MSSStyle147" xfId="183"/>
    <cellStyle name="MSSStyle148" xfId="184"/>
    <cellStyle name="MSSStyle149" xfId="185"/>
    <cellStyle name="MSSStyle150" xfId="186"/>
    <cellStyle name="MSSStyle151" xfId="187"/>
    <cellStyle name="MSSStyle152" xfId="188"/>
    <cellStyle name="MSSStyle153" xfId="189"/>
    <cellStyle name="MSSStyle154" xfId="190"/>
    <cellStyle name="MSSStyle155" xfId="191"/>
    <cellStyle name="MSSStyle156" xfId="192"/>
    <cellStyle name="MSSStyle157" xfId="193"/>
    <cellStyle name="MSSStyle158" xfId="194"/>
    <cellStyle name="MSSStyle159" xfId="195"/>
    <cellStyle name="MSSStyle160" xfId="196"/>
    <cellStyle name="MSSStyle161" xfId="197"/>
    <cellStyle name="MSSStyle162" xfId="198"/>
    <cellStyle name="MSSStyle163" xfId="199"/>
    <cellStyle name="MSSStyle164" xfId="200"/>
    <cellStyle name="MSSStyle165" xfId="201"/>
    <cellStyle name="MSSStyle166" xfId="202"/>
    <cellStyle name="MSSStyle167" xfId="203"/>
    <cellStyle name="MSSStyle168" xfId="204"/>
    <cellStyle name="MSSStyle169" xfId="205"/>
    <cellStyle name="MSSStyle170" xfId="206"/>
    <cellStyle name="MSSStyle171" xfId="207"/>
    <cellStyle name="MSSStyle172" xfId="208"/>
    <cellStyle name="MSSStyle173" xfId="209"/>
    <cellStyle name="MSSStyle174" xfId="210"/>
    <cellStyle name="MSSStyle175" xfId="211"/>
    <cellStyle name="MSSStyle176" xfId="212"/>
    <cellStyle name="MSSStyle177" xfId="213"/>
    <cellStyle name="MSSStyle178" xfId="214"/>
    <cellStyle name="MSSStyle179" xfId="215"/>
    <cellStyle name="MSSStyle180" xfId="216"/>
    <cellStyle name="MSSStyle181" xfId="217"/>
    <cellStyle name="MSSStyle182" xfId="218"/>
    <cellStyle name="MSSStyle183" xfId="219"/>
    <cellStyle name="MSSStyle184" xfId="220"/>
    <cellStyle name="MSSStyle185" xfId="221"/>
    <cellStyle name="MSSStyle186" xfId="222"/>
    <cellStyle name="MSSStyle187" xfId="223"/>
    <cellStyle name="MSSStyle188" xfId="224"/>
    <cellStyle name="MSSStyle189" xfId="225"/>
    <cellStyle name="MSSStyle190" xfId="226"/>
    <cellStyle name="MSSStyle191" xfId="227"/>
    <cellStyle name="Neutral" xfId="228" builtinId="28" customBuiltin="1"/>
    <cellStyle name="Normal" xfId="0" builtinId="0"/>
    <cellStyle name="Normal 2" xfId="229"/>
    <cellStyle name="Normal 2 2" xfId="230"/>
    <cellStyle name="Note" xfId="231" builtinId="10" customBuiltin="1"/>
    <cellStyle name="Output" xfId="232" builtinId="21" customBuiltin="1"/>
    <cellStyle name="Title" xfId="233" builtinId="15" customBuiltin="1"/>
    <cellStyle name="Total" xfId="234" builtinId="25" customBuiltin="1"/>
    <cellStyle name="Warning Text" xfId="235" builtinId="11"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000000"/>
      <rgbColor rgb="00FFFFFF"/>
      <rgbColor rgb="00ADD8E6"/>
      <rgbColor rgb="00F0F0F0"/>
      <rgbColor rgb="00FFE0EC"/>
      <rgbColor rgb="00F0F0F0"/>
      <rgbColor rgb="00E6E6FA"/>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t>Predicted Sales Units versus Price</a:t>
            </a:r>
          </a:p>
        </c:rich>
      </c:tx>
      <c:layout>
        <c:manualLayout>
          <c:xMode val="edge"/>
          <c:yMode val="edge"/>
          <c:x val="0.31958762019736092"/>
          <c:y val="1.7910573678290215E-2"/>
        </c:manualLayout>
      </c:layout>
      <c:overlay val="0"/>
      <c:spPr>
        <a:noFill/>
        <a:ln w="25400">
          <a:noFill/>
        </a:ln>
      </c:spPr>
    </c:title>
    <c:autoTitleDeleted val="0"/>
    <c:plotArea>
      <c:layout>
        <c:manualLayout>
          <c:layoutTarget val="inner"/>
          <c:xMode val="edge"/>
          <c:yMode val="edge"/>
          <c:x val="7.6746849942726236E-2"/>
          <c:y val="0.14328358208955225"/>
          <c:w val="0.86712485681557849"/>
          <c:h val="0.65074626865671636"/>
        </c:manualLayout>
      </c:layout>
      <c:scatterChart>
        <c:scatterStyle val="lineMarker"/>
        <c:varyColors val="0"/>
        <c:ser>
          <c:idx val="1"/>
          <c:order val="0"/>
          <c:tx>
            <c:v>Regression Line</c:v>
          </c:tx>
          <c:spPr>
            <a:ln w="25400">
              <a:solidFill>
                <a:srgbClr val="FF0000"/>
              </a:solidFill>
              <a:prstDash val="solid"/>
            </a:ln>
          </c:spPr>
          <c:marker>
            <c:symbol val="square"/>
            <c:size val="7"/>
            <c:spPr>
              <a:solidFill>
                <a:srgbClr val="C0504D"/>
              </a:solidFill>
              <a:ln>
                <a:solidFill>
                  <a:srgbClr val="993366"/>
                </a:solidFill>
                <a:prstDash val="solid"/>
              </a:ln>
            </c:spPr>
          </c:marker>
          <c:xVal>
            <c:numRef>
              <c:f>[0]!Prediction_Prices</c:f>
              <c:numCache>
                <c:formatCode>"$"#,##0_);[Red]\("$"#,##0\)</c:formatCode>
                <c:ptCount val="5"/>
                <c:pt idx="0">
                  <c:v>90</c:v>
                </c:pt>
                <c:pt idx="1">
                  <c:v>95</c:v>
                </c:pt>
                <c:pt idx="2">
                  <c:v>100</c:v>
                </c:pt>
                <c:pt idx="3">
                  <c:v>105</c:v>
                </c:pt>
                <c:pt idx="4">
                  <c:v>110</c:v>
                </c:pt>
              </c:numCache>
            </c:numRef>
          </c:xVal>
          <c:yVal>
            <c:numRef>
              <c:f>[0]!Predicted_Sales_Units</c:f>
              <c:numCache>
                <c:formatCode>#,##0.00</c:formatCode>
                <c:ptCount val="5"/>
                <c:pt idx="0">
                  <c:v>0</c:v>
                </c:pt>
                <c:pt idx="1">
                  <c:v>0</c:v>
                </c:pt>
                <c:pt idx="2">
                  <c:v>0</c:v>
                </c:pt>
                <c:pt idx="3">
                  <c:v>0</c:v>
                </c:pt>
                <c:pt idx="4">
                  <c:v>0</c:v>
                </c:pt>
              </c:numCache>
            </c:numRef>
          </c:yVal>
          <c:smooth val="0"/>
        </c:ser>
        <c:dLbls>
          <c:showLegendKey val="0"/>
          <c:showVal val="0"/>
          <c:showCatName val="0"/>
          <c:showSerName val="0"/>
          <c:showPercent val="0"/>
          <c:showBubbleSize val="0"/>
        </c:dLbls>
        <c:axId val="941543824"/>
        <c:axId val="941536376"/>
      </c:scatterChart>
      <c:valAx>
        <c:axId val="941543824"/>
        <c:scaling>
          <c:orientation val="minMax"/>
          <c:min val="80"/>
        </c:scaling>
        <c:delete val="0"/>
        <c:axPos val="b"/>
        <c:numFmt formatCode="\$#,##0_);[Red]\(\$#,##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941536376"/>
        <c:crosses val="autoZero"/>
        <c:crossBetween val="midCat"/>
      </c:valAx>
      <c:valAx>
        <c:axId val="941536376"/>
        <c:scaling>
          <c:orientation val="minMax"/>
          <c:min val="50"/>
        </c:scaling>
        <c:delete val="0"/>
        <c:axPos val="l"/>
        <c:majorGridlines>
          <c:spPr>
            <a:ln w="3175">
              <a:solidFill>
                <a:srgbClr val="808080"/>
              </a:solidFill>
              <a:prstDash val="solid"/>
            </a:ln>
          </c:spPr>
        </c:majorGridlines>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941543824"/>
        <c:crosses val="autoZero"/>
        <c:crossBetween val="midCat"/>
      </c:valAx>
      <c:spPr>
        <a:solidFill>
          <a:srgbClr val="FFFFFF"/>
        </a:solid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tr-TR"/>
    </a:p>
  </c:txPr>
  <c:printSettings>
    <c:headerFooter alignWithMargins="0">
      <c:oddFooter>&amp;C</c:oddFooter>
    </c:headerFooter>
    <c:pageMargins b="0.3" l="0.25" r="0.25" t="0.3" header="0.2" footer="0.2"/>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t>Sales Units versus Price in Test Markets</a:t>
            </a:r>
          </a:p>
        </c:rich>
      </c:tx>
      <c:layout>
        <c:manualLayout>
          <c:xMode val="edge"/>
          <c:yMode val="edge"/>
          <c:x val="0.30126008276425398"/>
          <c:y val="2.3880452443444569E-2"/>
        </c:manualLayout>
      </c:layout>
      <c:overlay val="0"/>
      <c:spPr>
        <a:noFill/>
        <a:ln w="25400">
          <a:noFill/>
        </a:ln>
      </c:spPr>
    </c:title>
    <c:autoTitleDeleted val="0"/>
    <c:plotArea>
      <c:layout>
        <c:manualLayout>
          <c:layoutTarget val="inner"/>
          <c:xMode val="edge"/>
          <c:yMode val="edge"/>
          <c:x val="0.10767468499427263"/>
          <c:y val="0.12238805970149254"/>
          <c:w val="0.81557846506300113"/>
          <c:h val="0.70149253731343286"/>
        </c:manualLayout>
      </c:layout>
      <c:scatterChart>
        <c:scatterStyle val="lineMarker"/>
        <c:varyColors val="0"/>
        <c:ser>
          <c:idx val="0"/>
          <c:order val="0"/>
          <c:tx>
            <c:v>Test Prices</c:v>
          </c:tx>
          <c:spPr>
            <a:ln w="28575">
              <a:noFill/>
            </a:ln>
          </c:spPr>
          <c:marker>
            <c:symbol val="diamond"/>
            <c:size val="7"/>
            <c:spPr>
              <a:solidFill>
                <a:srgbClr val="4F81BD"/>
              </a:solidFill>
              <a:ln>
                <a:solidFill>
                  <a:srgbClr val="666699"/>
                </a:solidFill>
                <a:prstDash val="solid"/>
              </a:ln>
            </c:spPr>
          </c:marker>
          <c:xVal>
            <c:numRef>
              <c:f>[0]!Test_Prices</c:f>
              <c:numCache>
                <c:formatCode>"$"#,##0.00_);[Red]\("$"#,##0.00\)</c:formatCode>
                <c:ptCount val="3"/>
                <c:pt idx="0">
                  <c:v>95</c:v>
                </c:pt>
                <c:pt idx="1">
                  <c:v>105</c:v>
                </c:pt>
                <c:pt idx="2">
                  <c:v>116</c:v>
                </c:pt>
              </c:numCache>
            </c:numRef>
          </c:xVal>
          <c:yVal>
            <c:numRef>
              <c:f>[0]!Test_Sales_Units</c:f>
              <c:numCache>
                <c:formatCode>#,##0.00</c:formatCode>
                <c:ptCount val="3"/>
              </c:numCache>
            </c:numRef>
          </c:yVal>
          <c:smooth val="0"/>
        </c:ser>
        <c:dLbls>
          <c:showLegendKey val="0"/>
          <c:showVal val="0"/>
          <c:showCatName val="0"/>
          <c:showSerName val="0"/>
          <c:showPercent val="0"/>
          <c:showBubbleSize val="0"/>
        </c:dLbls>
        <c:axId val="941536768"/>
        <c:axId val="941537160"/>
      </c:scatterChart>
      <c:valAx>
        <c:axId val="941536768"/>
        <c:scaling>
          <c:orientation val="minMax"/>
          <c:min val="80"/>
        </c:scaling>
        <c:delete val="0"/>
        <c:axPos val="b"/>
        <c:numFmt formatCode="\$#,##0_);[Red]\(\$#,##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941537160"/>
        <c:crosses val="autoZero"/>
        <c:crossBetween val="midCat"/>
      </c:valAx>
      <c:valAx>
        <c:axId val="941537160"/>
        <c:scaling>
          <c:orientation val="minMax"/>
          <c:min val="80"/>
        </c:scaling>
        <c:delete val="0"/>
        <c:axPos val="l"/>
        <c:majorGridlines>
          <c:spPr>
            <a:ln w="3175">
              <a:solidFill>
                <a:srgbClr val="808080"/>
              </a:solidFill>
              <a:prstDash val="solid"/>
            </a:ln>
          </c:spPr>
        </c:majorGridlines>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941536768"/>
        <c:crosses val="autoZero"/>
        <c:crossBetween val="midCat"/>
      </c:valAx>
      <c:spPr>
        <a:solidFill>
          <a:srgbClr val="FFFFFF"/>
        </a:solid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tr-TR"/>
    </a:p>
  </c:txPr>
  <c:printSettings>
    <c:headerFooter alignWithMargins="0">
      <c:oddFooter>&amp;C</c:oddFooter>
    </c:headerFooter>
    <c:pageMargins b="0.75000000000000089" l="0.70000000000000062" r="0.70000000000000062" t="0.75000000000000089" header="0.30000000000000032" footer="0.30000000000000032"/>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t>Predicted Revenue and Profit versus Price</a:t>
            </a:r>
          </a:p>
        </c:rich>
      </c:tx>
      <c:layout>
        <c:manualLayout>
          <c:xMode val="edge"/>
          <c:yMode val="edge"/>
          <c:x val="0.34707904646930576"/>
          <c:y val="3.5820834895638046E-2"/>
        </c:manualLayout>
      </c:layout>
      <c:overlay val="0"/>
      <c:spPr>
        <a:noFill/>
        <a:ln w="25400">
          <a:noFill/>
        </a:ln>
      </c:spPr>
    </c:title>
    <c:autoTitleDeleted val="0"/>
    <c:plotArea>
      <c:layout>
        <c:manualLayout>
          <c:layoutTarget val="inner"/>
          <c:xMode val="edge"/>
          <c:yMode val="edge"/>
          <c:x val="0.12714776632302405"/>
          <c:y val="0.17910447761194029"/>
          <c:w val="0.83848797250859108"/>
          <c:h val="0.59701492537313428"/>
        </c:manualLayout>
      </c:layout>
      <c:lineChart>
        <c:grouping val="standard"/>
        <c:varyColors val="0"/>
        <c:ser>
          <c:idx val="0"/>
          <c:order val="0"/>
          <c:tx>
            <c:v>Predicted Revenue</c:v>
          </c:tx>
          <c:spPr>
            <a:ln w="25400">
              <a:solidFill>
                <a:srgbClr val="666699"/>
              </a:solidFill>
              <a:prstDash val="solid"/>
            </a:ln>
          </c:spPr>
          <c:marker>
            <c:symbol val="diamond"/>
            <c:size val="7"/>
            <c:spPr>
              <a:solidFill>
                <a:srgbClr val="4F81BD"/>
              </a:solidFill>
              <a:ln>
                <a:solidFill>
                  <a:srgbClr val="666699"/>
                </a:solidFill>
                <a:prstDash val="solid"/>
              </a:ln>
            </c:spPr>
          </c:marker>
          <c:cat>
            <c:numRef>
              <c:f>[0]!Prediction_Prices</c:f>
              <c:numCache>
                <c:formatCode>"$"#,##0_);[Red]\("$"#,##0\)</c:formatCode>
                <c:ptCount val="5"/>
                <c:pt idx="0">
                  <c:v>90</c:v>
                </c:pt>
                <c:pt idx="1">
                  <c:v>95</c:v>
                </c:pt>
                <c:pt idx="2">
                  <c:v>100</c:v>
                </c:pt>
                <c:pt idx="3">
                  <c:v>105</c:v>
                </c:pt>
                <c:pt idx="4">
                  <c:v>110</c:v>
                </c:pt>
              </c:numCache>
            </c:numRef>
          </c:cat>
          <c:val>
            <c:numRef>
              <c:f>[0]!Predicted_Revenue</c:f>
              <c:numCache>
                <c:formatCode>"$"#,##0.00_);[Red]\("$"#,##0.00\)</c:formatCode>
                <c:ptCount val="5"/>
                <c:pt idx="0">
                  <c:v>0</c:v>
                </c:pt>
                <c:pt idx="1">
                  <c:v>0</c:v>
                </c:pt>
                <c:pt idx="2">
                  <c:v>0</c:v>
                </c:pt>
                <c:pt idx="3">
                  <c:v>0</c:v>
                </c:pt>
                <c:pt idx="4">
                  <c:v>0</c:v>
                </c:pt>
              </c:numCache>
            </c:numRef>
          </c:val>
          <c:smooth val="0"/>
        </c:ser>
        <c:ser>
          <c:idx val="1"/>
          <c:order val="1"/>
          <c:tx>
            <c:v>Predicted Margin</c:v>
          </c:tx>
          <c:spPr>
            <a:ln w="25400">
              <a:solidFill>
                <a:srgbClr val="993366"/>
              </a:solidFill>
              <a:prstDash val="solid"/>
            </a:ln>
          </c:spPr>
          <c:marker>
            <c:symbol val="square"/>
            <c:size val="7"/>
            <c:spPr>
              <a:solidFill>
                <a:srgbClr val="C0504D"/>
              </a:solidFill>
              <a:ln>
                <a:solidFill>
                  <a:srgbClr val="993366"/>
                </a:solidFill>
                <a:prstDash val="solid"/>
              </a:ln>
            </c:spPr>
          </c:marker>
          <c:cat>
            <c:numRef>
              <c:f>[0]!Prediction_Prices</c:f>
              <c:numCache>
                <c:formatCode>"$"#,##0_);[Red]\("$"#,##0\)</c:formatCode>
                <c:ptCount val="5"/>
                <c:pt idx="0">
                  <c:v>90</c:v>
                </c:pt>
                <c:pt idx="1">
                  <c:v>95</c:v>
                </c:pt>
                <c:pt idx="2">
                  <c:v>100</c:v>
                </c:pt>
                <c:pt idx="3">
                  <c:v>105</c:v>
                </c:pt>
                <c:pt idx="4">
                  <c:v>110</c:v>
                </c:pt>
              </c:numCache>
            </c:numRef>
          </c:cat>
          <c:val>
            <c:numRef>
              <c:f>[0]!Predicted_Margin</c:f>
              <c:numCache>
                <c:formatCode>"$"#,##0.00_);[Red]\("$"#,##0.00\)</c:formatCode>
                <c:ptCount val="5"/>
                <c:pt idx="0">
                  <c:v>0</c:v>
                </c:pt>
                <c:pt idx="1">
                  <c:v>0</c:v>
                </c:pt>
                <c:pt idx="2">
                  <c:v>0</c:v>
                </c:pt>
                <c:pt idx="3">
                  <c:v>0</c:v>
                </c:pt>
                <c:pt idx="4">
                  <c:v>0</c:v>
                </c:pt>
              </c:numCache>
            </c:numRef>
          </c:val>
          <c:smooth val="0"/>
        </c:ser>
        <c:dLbls>
          <c:showLegendKey val="0"/>
          <c:showVal val="0"/>
          <c:showCatName val="0"/>
          <c:showSerName val="0"/>
          <c:showPercent val="0"/>
          <c:showBubbleSize val="0"/>
        </c:dLbls>
        <c:marker val="1"/>
        <c:smooth val="0"/>
        <c:axId val="534630584"/>
        <c:axId val="534633720"/>
      </c:lineChart>
      <c:catAx>
        <c:axId val="534630584"/>
        <c:scaling>
          <c:orientation val="minMax"/>
        </c:scaling>
        <c:delete val="0"/>
        <c:axPos val="b"/>
        <c:numFmt formatCode="\$#,##0_);[Red]\(\$#,##0\)" sourceLinked="0"/>
        <c:majorTickMark val="out"/>
        <c:minorTickMark val="none"/>
        <c:tickLblPos val="low"/>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534633720"/>
        <c:crosses val="autoZero"/>
        <c:auto val="0"/>
        <c:lblAlgn val="ctr"/>
        <c:lblOffset val="100"/>
        <c:tickLblSkip val="1"/>
        <c:tickMarkSkip val="1"/>
        <c:noMultiLvlLbl val="0"/>
      </c:catAx>
      <c:valAx>
        <c:axId val="534633720"/>
        <c:scaling>
          <c:orientation val="minMax"/>
        </c:scaling>
        <c:delete val="0"/>
        <c:axPos val="l"/>
        <c:majorGridlines>
          <c:spPr>
            <a:ln w="3175">
              <a:solidFill>
                <a:srgbClr val="808080"/>
              </a:solidFill>
              <a:prstDash val="solid"/>
            </a:ln>
          </c:spPr>
        </c:majorGridlines>
        <c:numFmt formatCode="\$#,##0_);[Red]\(\$#,##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534630584"/>
        <c:crosses val="autoZero"/>
        <c:crossBetween val="between"/>
      </c:valAx>
      <c:spPr>
        <a:solidFill>
          <a:srgbClr val="FFFFFF"/>
        </a:solidFill>
        <a:ln w="25400">
          <a:noFill/>
        </a:ln>
      </c:spPr>
    </c:plotArea>
    <c:legend>
      <c:legendPos val="r"/>
      <c:layout>
        <c:manualLayout>
          <c:xMode val="edge"/>
          <c:yMode val="edge"/>
          <c:wMode val="edge"/>
          <c:hMode val="edge"/>
          <c:x val="5.0400908124470713E-2"/>
          <c:y val="0.90447756530433698"/>
          <c:w val="0.93928983705412117"/>
          <c:h val="0.96716410448693912"/>
        </c:manualLayout>
      </c:layout>
      <c:overlay val="0"/>
      <c:spPr>
        <a:noFill/>
        <a:ln w="25400">
          <a:noFill/>
        </a:ln>
      </c:spPr>
      <c:txPr>
        <a:bodyPr/>
        <a:lstStyle/>
        <a:p>
          <a:pPr>
            <a:defRPr sz="775" b="0" i="0" u="none" strike="noStrike" baseline="0">
              <a:solidFill>
                <a:srgbClr val="000000"/>
              </a:solidFill>
              <a:latin typeface="Arial"/>
              <a:ea typeface="Arial"/>
              <a:cs typeface="Arial"/>
            </a:defRPr>
          </a:pPr>
          <a:endParaRPr lang="tr-TR"/>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tr-TR"/>
    </a:p>
  </c:txPr>
  <c:printSettings>
    <c:headerFooter alignWithMargins="0">
      <c:oddFooter>&amp;C</c:oddFooter>
    </c:headerFooter>
    <c:pageMargins b="0.75000000000000078" l="0.70000000000000062" r="0.70000000000000062" t="0.75000000000000078" header="0.30000000000000032" footer="0.30000000000000032"/>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t>Normalized Sales Units versus Price in Test Markets</a:t>
            </a:r>
          </a:p>
        </c:rich>
      </c:tx>
      <c:layout>
        <c:manualLayout>
          <c:xMode val="edge"/>
          <c:yMode val="edge"/>
          <c:x val="0.30126008276425398"/>
          <c:y val="2.686570428696413E-2"/>
        </c:manualLayout>
      </c:layout>
      <c:overlay val="0"/>
      <c:spPr>
        <a:noFill/>
        <a:ln w="25400">
          <a:noFill/>
        </a:ln>
      </c:spPr>
    </c:title>
    <c:autoTitleDeleted val="0"/>
    <c:plotArea>
      <c:layout>
        <c:manualLayout>
          <c:layoutTarget val="inner"/>
          <c:xMode val="edge"/>
          <c:yMode val="edge"/>
          <c:x val="9.8510882016036652E-2"/>
          <c:y val="0.16119402985074627"/>
          <c:w val="0.83276059564719362"/>
          <c:h val="0.63582089552238807"/>
        </c:manualLayout>
      </c:layout>
      <c:scatterChart>
        <c:scatterStyle val="lineMarker"/>
        <c:varyColors val="0"/>
        <c:ser>
          <c:idx val="0"/>
          <c:order val="0"/>
          <c:tx>
            <c:v>Normalized Test Data</c:v>
          </c:tx>
          <c:spPr>
            <a:ln w="28575">
              <a:noFill/>
            </a:ln>
          </c:spPr>
          <c:marker>
            <c:symbol val="diamond"/>
            <c:size val="7"/>
            <c:spPr>
              <a:solidFill>
                <a:srgbClr val="4F81BD"/>
              </a:solidFill>
              <a:ln>
                <a:solidFill>
                  <a:srgbClr val="666699"/>
                </a:solidFill>
                <a:prstDash val="solid"/>
              </a:ln>
            </c:spPr>
          </c:marker>
          <c:xVal>
            <c:numRef>
              <c:f>[0]!Test_Prices_Normed</c:f>
              <c:numCache>
                <c:formatCode>#,##0.000</c:formatCode>
                <c:ptCount val="3"/>
                <c:pt idx="0">
                  <c:v>0.95</c:v>
                </c:pt>
                <c:pt idx="1">
                  <c:v>1.05</c:v>
                </c:pt>
                <c:pt idx="2">
                  <c:v>1.1599999999999999</c:v>
                </c:pt>
              </c:numCache>
            </c:numRef>
          </c:xVal>
          <c:yVal>
            <c:numRef>
              <c:f>[0]!Test_Sales_Units_Normed</c:f>
              <c:numCache>
                <c:formatCode>#,##0.000</c:formatCode>
                <c:ptCount val="3"/>
                <c:pt idx="0">
                  <c:v>0</c:v>
                </c:pt>
                <c:pt idx="1">
                  <c:v>0</c:v>
                </c:pt>
                <c:pt idx="2">
                  <c:v>0</c:v>
                </c:pt>
              </c:numCache>
            </c:numRef>
          </c:yVal>
          <c:smooth val="0"/>
        </c:ser>
        <c:dLbls>
          <c:showLegendKey val="0"/>
          <c:showVal val="0"/>
          <c:showCatName val="0"/>
          <c:showSerName val="0"/>
          <c:showPercent val="0"/>
          <c:showBubbleSize val="0"/>
        </c:dLbls>
        <c:axId val="534631368"/>
        <c:axId val="534631760"/>
      </c:scatterChart>
      <c:valAx>
        <c:axId val="534631368"/>
        <c:scaling>
          <c:orientation val="minMax"/>
          <c:min val="0.8"/>
        </c:scaling>
        <c:delete val="0"/>
        <c:axPos val="b"/>
        <c:numFmt formatCode="#,##0.0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534631760"/>
        <c:crosses val="autoZero"/>
        <c:crossBetween val="midCat"/>
      </c:valAx>
      <c:valAx>
        <c:axId val="534631760"/>
        <c:scaling>
          <c:orientation val="minMax"/>
          <c:min val="0.70000000000000051"/>
        </c:scaling>
        <c:delete val="0"/>
        <c:axPos val="l"/>
        <c:majorGridlines>
          <c:spPr>
            <a:ln w="3175">
              <a:solidFill>
                <a:srgbClr val="808080"/>
              </a:solidFill>
              <a:prstDash val="solid"/>
            </a:ln>
          </c:spPr>
        </c:majorGridlines>
        <c:numFmt formatCode="#,##0.0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534631368"/>
        <c:crosses val="autoZero"/>
        <c:crossBetween val="midCat"/>
      </c:valAx>
      <c:spPr>
        <a:solidFill>
          <a:srgbClr val="FFFFFF"/>
        </a:solid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tr-TR"/>
    </a:p>
  </c:txPr>
  <c:printSettings>
    <c:headerFooter alignWithMargins="0">
      <c:oddFooter>&amp;C</c:oddFooter>
    </c:headerFooter>
    <c:pageMargins b="0.750000000000001" l="0.70000000000000062" r="0.70000000000000062" t="0.750000000000001" header="0.30000000000000032" footer="0.30000000000000032"/>
    <c:pageSetup orientation="landscape"/>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4371975</xdr:colOff>
      <xdr:row>0</xdr:row>
      <xdr:rowOff>28575</xdr:rowOff>
    </xdr:from>
    <xdr:to>
      <xdr:col>0</xdr:col>
      <xdr:colOff>6534150</xdr:colOff>
      <xdr:row>1</xdr:row>
      <xdr:rowOff>85725</xdr:rowOff>
    </xdr:to>
    <xdr:pic>
      <xdr:nvPicPr>
        <xdr:cNvPr id="141319" name="Picture 3" descr="Logo_R_Wide302x30_081224.gif"/>
        <xdr:cNvPicPr>
          <a:picLocks noChangeAspect="1"/>
        </xdr:cNvPicPr>
      </xdr:nvPicPr>
      <xdr:blipFill>
        <a:blip xmlns:r="http://schemas.openxmlformats.org/officeDocument/2006/relationships" r:embed="rId1" cstate="print"/>
        <a:srcRect/>
        <a:stretch>
          <a:fillRect/>
        </a:stretch>
      </xdr:blipFill>
      <xdr:spPr bwMode="auto">
        <a:xfrm>
          <a:off x="4371975" y="28575"/>
          <a:ext cx="2162175" cy="219075"/>
        </a:xfrm>
        <a:prstGeom prst="rect">
          <a:avLst/>
        </a:prstGeom>
        <a:noFill/>
        <a:ln w="9525">
          <a:noFill/>
          <a:miter lim="800000"/>
          <a:headEnd/>
          <a:tailEnd/>
        </a:ln>
      </xdr:spPr>
    </xdr:pic>
    <xdr:clientData/>
  </xdr:twoCellAnchor>
  <xdr:twoCellAnchor editAs="oneCell">
    <xdr:from>
      <xdr:col>0</xdr:col>
      <xdr:colOff>1276350</xdr:colOff>
      <xdr:row>46</xdr:row>
      <xdr:rowOff>171450</xdr:rowOff>
    </xdr:from>
    <xdr:to>
      <xdr:col>0</xdr:col>
      <xdr:colOff>5295900</xdr:colOff>
      <xdr:row>46</xdr:row>
      <xdr:rowOff>171450</xdr:rowOff>
    </xdr:to>
    <xdr:pic>
      <xdr:nvPicPr>
        <xdr:cNvPr id="141320" name="Picture 2" descr="workflow"/>
        <xdr:cNvPicPr>
          <a:picLocks noChangeAspect="1" noChangeArrowheads="1"/>
        </xdr:cNvPicPr>
      </xdr:nvPicPr>
      <xdr:blipFill>
        <a:blip xmlns:r="http://schemas.openxmlformats.org/officeDocument/2006/relationships" r:embed="rId2"/>
        <a:srcRect/>
        <a:stretch>
          <a:fillRect/>
        </a:stretch>
      </xdr:blipFill>
      <xdr:spPr bwMode="auto">
        <a:xfrm>
          <a:off x="1276350" y="5838825"/>
          <a:ext cx="4019550" cy="0"/>
        </a:xfrm>
        <a:prstGeom prst="rect">
          <a:avLst/>
        </a:prstGeom>
        <a:noFill/>
        <a:ln w="9525">
          <a:noFill/>
          <a:miter lim="800000"/>
          <a:headEnd/>
          <a:tailEnd/>
        </a:ln>
      </xdr:spPr>
    </xdr:pic>
    <xdr:clientData/>
  </xdr:twoCellAnchor>
  <xdr:twoCellAnchor>
    <xdr:from>
      <xdr:col>0</xdr:col>
      <xdr:colOff>1981200</xdr:colOff>
      <xdr:row>46</xdr:row>
      <xdr:rowOff>152400</xdr:rowOff>
    </xdr:from>
    <xdr:to>
      <xdr:col>0</xdr:col>
      <xdr:colOff>5191125</xdr:colOff>
      <xdr:row>46</xdr:row>
      <xdr:rowOff>1619250</xdr:rowOff>
    </xdr:to>
    <xdr:pic>
      <xdr:nvPicPr>
        <xdr:cNvPr id="141321" name="Picture 2" descr="workflow"/>
        <xdr:cNvPicPr>
          <a:picLocks noChangeAspect="1" noChangeArrowheads="1"/>
        </xdr:cNvPicPr>
      </xdr:nvPicPr>
      <xdr:blipFill>
        <a:blip xmlns:r="http://schemas.openxmlformats.org/officeDocument/2006/relationships" r:embed="rId2" cstate="print"/>
        <a:srcRect/>
        <a:stretch>
          <a:fillRect/>
        </a:stretch>
      </xdr:blipFill>
      <xdr:spPr bwMode="auto">
        <a:xfrm>
          <a:off x="1981200" y="5819775"/>
          <a:ext cx="3209925" cy="146685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22</xdr:row>
      <xdr:rowOff>0</xdr:rowOff>
    </xdr:from>
    <xdr:to>
      <xdr:col>13</xdr:col>
      <xdr:colOff>419100</xdr:colOff>
      <xdr:row>41</xdr:row>
      <xdr:rowOff>123825</xdr:rowOff>
    </xdr:to>
    <xdr:graphicFrame macro="">
      <xdr:nvGraphicFramePr>
        <xdr:cNvPr id="419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19050</xdr:colOff>
      <xdr:row>1</xdr:row>
      <xdr:rowOff>28575</xdr:rowOff>
    </xdr:from>
    <xdr:to>
      <xdr:col>13</xdr:col>
      <xdr:colOff>419100</xdr:colOff>
      <xdr:row>20</xdr:row>
      <xdr:rowOff>152400</xdr:rowOff>
    </xdr:to>
    <xdr:graphicFrame macro="">
      <xdr:nvGraphicFramePr>
        <xdr:cNvPr id="419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76200</xdr:colOff>
      <xdr:row>22</xdr:row>
      <xdr:rowOff>19050</xdr:rowOff>
    </xdr:from>
    <xdr:to>
      <xdr:col>27</xdr:col>
      <xdr:colOff>476250</xdr:colOff>
      <xdr:row>41</xdr:row>
      <xdr:rowOff>142875</xdr:rowOff>
    </xdr:to>
    <xdr:graphicFrame macro="">
      <xdr:nvGraphicFramePr>
        <xdr:cNvPr id="419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85725</xdr:colOff>
      <xdr:row>1</xdr:row>
      <xdr:rowOff>19050</xdr:rowOff>
    </xdr:from>
    <xdr:to>
      <xdr:col>27</xdr:col>
      <xdr:colOff>485775</xdr:colOff>
      <xdr:row>20</xdr:row>
      <xdr:rowOff>142875</xdr:rowOff>
    </xdr:to>
    <xdr:graphicFrame macro="">
      <xdr:nvGraphicFramePr>
        <xdr:cNvPr id="4200"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templates.modelsheetsoft.com/browser/browse.aspx?s=priceelasticity01.xls" TargetMode="External"/><Relationship Id="rId7" Type="http://schemas.openxmlformats.org/officeDocument/2006/relationships/drawing" Target="../drawings/drawing1.xml"/><Relationship Id="rId2" Type="http://schemas.openxmlformats.org/officeDocument/2006/relationships/hyperlink" Target="mailto:info@modelsheetsoft.com" TargetMode="External"/><Relationship Id="rId1" Type="http://schemas.openxmlformats.org/officeDocument/2006/relationships/hyperlink" Target="http://www.modelsheetsoft.com/refer.aspx?s=priceelasticity01.xls" TargetMode="External"/><Relationship Id="rId6" Type="http://schemas.openxmlformats.org/officeDocument/2006/relationships/printerSettings" Target="../printerSettings/printerSettings1.bin"/><Relationship Id="rId5" Type="http://schemas.openxmlformats.org/officeDocument/2006/relationships/hyperlink" Target="http://templates.modelsheetsoft.com/modelsheettemplates/product-price-elasticity-templates.aspx?s=priceelasticity01.xls" TargetMode="External"/><Relationship Id="rId4" Type="http://schemas.openxmlformats.org/officeDocument/2006/relationships/hyperlink" Target="http://www.modelsheetsoft.com/consulting-business-analysis.aspx?s=priceelasticity01.xl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2:A198"/>
  <sheetViews>
    <sheetView tabSelected="1" workbookViewId="0">
      <selection activeCell="B6" sqref="B6"/>
    </sheetView>
  </sheetViews>
  <sheetFormatPr defaultRowHeight="12.75" outlineLevelRow="2" x14ac:dyDescent="0.2"/>
  <cols>
    <col min="1" max="1" width="98.7109375" style="78" customWidth="1"/>
    <col min="2" max="16384" width="9.140625" style="72"/>
  </cols>
  <sheetData>
    <row r="2" spans="1:1" ht="15.75" x14ac:dyDescent="0.2">
      <c r="A2" s="71"/>
    </row>
    <row r="3" spans="1:1" ht="18" x14ac:dyDescent="0.2">
      <c r="A3" s="73" t="s">
        <v>277</v>
      </c>
    </row>
    <row r="5" spans="1:1" ht="15" x14ac:dyDescent="0.2">
      <c r="A5" s="74" t="s">
        <v>278</v>
      </c>
    </row>
    <row r="6" spans="1:1" s="76" customFormat="1" x14ac:dyDescent="0.2">
      <c r="A6" s="75" t="s">
        <v>279</v>
      </c>
    </row>
    <row r="7" spans="1:1" x14ac:dyDescent="0.2">
      <c r="A7" s="77"/>
    </row>
    <row r="8" spans="1:1" ht="51" x14ac:dyDescent="0.2">
      <c r="A8" s="78" t="s">
        <v>280</v>
      </c>
    </row>
    <row r="9" spans="1:1" x14ac:dyDescent="0.2">
      <c r="A9" s="79" t="s">
        <v>281</v>
      </c>
    </row>
    <row r="10" spans="1:1" x14ac:dyDescent="0.2">
      <c r="A10" s="77"/>
    </row>
    <row r="11" spans="1:1" ht="15" x14ac:dyDescent="0.2">
      <c r="A11" s="80" t="s">
        <v>282</v>
      </c>
    </row>
    <row r="12" spans="1:1" x14ac:dyDescent="0.2">
      <c r="A12" s="77"/>
    </row>
    <row r="13" spans="1:1" x14ac:dyDescent="0.2">
      <c r="A13" s="81" t="s">
        <v>283</v>
      </c>
    </row>
    <row r="14" spans="1:1" collapsed="1" x14ac:dyDescent="0.2">
      <c r="A14" s="82" t="s">
        <v>284</v>
      </c>
    </row>
    <row r="15" spans="1:1" hidden="1" outlineLevel="1" x14ac:dyDescent="0.2">
      <c r="A15" s="82" t="s">
        <v>285</v>
      </c>
    </row>
    <row r="16" spans="1:1" hidden="1" outlineLevel="2" x14ac:dyDescent="0.2">
      <c r="A16" s="83" t="s">
        <v>286</v>
      </c>
    </row>
    <row r="17" spans="1:1" hidden="1" outlineLevel="2" x14ac:dyDescent="0.2">
      <c r="A17" s="83" t="s">
        <v>287</v>
      </c>
    </row>
    <row r="18" spans="1:1" hidden="1" outlineLevel="2" x14ac:dyDescent="0.2">
      <c r="A18" s="83" t="s">
        <v>288</v>
      </c>
    </row>
    <row r="19" spans="1:1" hidden="1" outlineLevel="2" x14ac:dyDescent="0.2">
      <c r="A19" s="83" t="s">
        <v>289</v>
      </c>
    </row>
    <row r="20" spans="1:1" ht="25.5" hidden="1" outlineLevel="2" x14ac:dyDescent="0.2">
      <c r="A20" s="83" t="s">
        <v>290</v>
      </c>
    </row>
    <row r="21" spans="1:1" hidden="1" outlineLevel="2" x14ac:dyDescent="0.2">
      <c r="A21" s="82"/>
    </row>
    <row r="22" spans="1:1" hidden="1" outlineLevel="1" x14ac:dyDescent="0.2">
      <c r="A22" s="82" t="s">
        <v>291</v>
      </c>
    </row>
    <row r="23" spans="1:1" hidden="1" outlineLevel="2" x14ac:dyDescent="0.2">
      <c r="A23" s="83" t="s">
        <v>292</v>
      </c>
    </row>
    <row r="24" spans="1:1" hidden="1" outlineLevel="2" x14ac:dyDescent="0.2">
      <c r="A24" s="83" t="s">
        <v>293</v>
      </c>
    </row>
    <row r="25" spans="1:1" hidden="1" outlineLevel="2" x14ac:dyDescent="0.2">
      <c r="A25" s="83" t="s">
        <v>294</v>
      </c>
    </row>
    <row r="26" spans="1:1" hidden="1" outlineLevel="2" x14ac:dyDescent="0.2">
      <c r="A26" s="77"/>
    </row>
    <row r="27" spans="1:1" hidden="1" outlineLevel="1" x14ac:dyDescent="0.2">
      <c r="A27" s="82" t="s">
        <v>295</v>
      </c>
    </row>
    <row r="28" spans="1:1" hidden="1" outlineLevel="2" x14ac:dyDescent="0.2">
      <c r="A28" s="83" t="s">
        <v>296</v>
      </c>
    </row>
    <row r="29" spans="1:1" ht="25.5" hidden="1" outlineLevel="2" x14ac:dyDescent="0.2">
      <c r="A29" s="83" t="s">
        <v>297</v>
      </c>
    </row>
    <row r="30" spans="1:1" hidden="1" outlineLevel="2" x14ac:dyDescent="0.2">
      <c r="A30" s="83" t="s">
        <v>298</v>
      </c>
    </row>
    <row r="31" spans="1:1" hidden="1" outlineLevel="1" x14ac:dyDescent="0.2">
      <c r="A31" s="83"/>
    </row>
    <row r="32" spans="1:1" x14ac:dyDescent="0.2">
      <c r="A32" s="84" t="s">
        <v>299</v>
      </c>
    </row>
    <row r="33" spans="1:1" x14ac:dyDescent="0.2">
      <c r="A33" s="77"/>
    </row>
    <row r="34" spans="1:1" x14ac:dyDescent="0.2">
      <c r="A34" s="81" t="s">
        <v>300</v>
      </c>
    </row>
    <row r="35" spans="1:1" collapsed="1" x14ac:dyDescent="0.2">
      <c r="A35" s="82" t="s">
        <v>284</v>
      </c>
    </row>
    <row r="36" spans="1:1" hidden="1" outlineLevel="1" x14ac:dyDescent="0.2">
      <c r="A36" s="82" t="s">
        <v>301</v>
      </c>
    </row>
    <row r="37" spans="1:1" hidden="1" outlineLevel="1" x14ac:dyDescent="0.2">
      <c r="A37" s="82" t="s">
        <v>302</v>
      </c>
    </row>
    <row r="38" spans="1:1" hidden="1" outlineLevel="1" x14ac:dyDescent="0.2">
      <c r="A38" s="82"/>
    </row>
    <row r="39" spans="1:1" x14ac:dyDescent="0.2">
      <c r="A39" s="84" t="s">
        <v>303</v>
      </c>
    </row>
    <row r="40" spans="1:1" x14ac:dyDescent="0.2">
      <c r="A40" s="77"/>
    </row>
    <row r="41" spans="1:1" x14ac:dyDescent="0.2">
      <c r="A41" s="81" t="s">
        <v>304</v>
      </c>
    </row>
    <row r="42" spans="1:1" x14ac:dyDescent="0.2">
      <c r="A42" s="77"/>
    </row>
    <row r="43" spans="1:1" ht="25.5" x14ac:dyDescent="0.2">
      <c r="A43" s="85" t="s">
        <v>305</v>
      </c>
    </row>
    <row r="44" spans="1:1" x14ac:dyDescent="0.2">
      <c r="A44" s="82" t="s">
        <v>306</v>
      </c>
    </row>
    <row r="45" spans="1:1" outlineLevel="1" x14ac:dyDescent="0.2">
      <c r="A45" s="86"/>
    </row>
    <row r="46" spans="1:1" ht="63.75" outlineLevel="1" x14ac:dyDescent="0.2">
      <c r="A46" s="87" t="s">
        <v>307</v>
      </c>
    </row>
    <row r="47" spans="1:1" ht="140.1" customHeight="1" outlineLevel="1" x14ac:dyDescent="0.2">
      <c r="A47" s="88"/>
    </row>
    <row r="48" spans="1:1" ht="89.25" outlineLevel="1" x14ac:dyDescent="0.2">
      <c r="A48" s="89" t="s">
        <v>308</v>
      </c>
    </row>
    <row r="49" spans="1:1" outlineLevel="1" x14ac:dyDescent="0.2">
      <c r="A49" s="89"/>
    </row>
    <row r="50" spans="1:1" ht="63.75" outlineLevel="1" x14ac:dyDescent="0.2">
      <c r="A50" s="90" t="s">
        <v>309</v>
      </c>
    </row>
    <row r="51" spans="1:1" x14ac:dyDescent="0.2">
      <c r="A51" s="77"/>
    </row>
    <row r="52" spans="1:1" x14ac:dyDescent="0.2">
      <c r="A52" s="88" t="s">
        <v>310</v>
      </c>
    </row>
    <row r="53" spans="1:1" x14ac:dyDescent="0.2">
      <c r="A53" s="79" t="s">
        <v>311</v>
      </c>
    </row>
    <row r="54" spans="1:1" x14ac:dyDescent="0.2">
      <c r="A54" s="79" t="s">
        <v>312</v>
      </c>
    </row>
    <row r="55" spans="1:1" x14ac:dyDescent="0.2">
      <c r="A55" s="91"/>
    </row>
    <row r="56" spans="1:1" x14ac:dyDescent="0.2">
      <c r="A56" s="92"/>
    </row>
    <row r="57" spans="1:1" x14ac:dyDescent="0.2">
      <c r="A57" s="93"/>
    </row>
    <row r="58" spans="1:1" ht="15.75" x14ac:dyDescent="0.2">
      <c r="A58" s="94" t="s">
        <v>313</v>
      </c>
    </row>
    <row r="60" spans="1:1" x14ac:dyDescent="0.2">
      <c r="A60" s="78" t="s">
        <v>314</v>
      </c>
    </row>
    <row r="62" spans="1:1" x14ac:dyDescent="0.2">
      <c r="A62" s="95" t="s">
        <v>315</v>
      </c>
    </row>
    <row r="64" spans="1:1" ht="25.5" x14ac:dyDescent="0.2">
      <c r="A64" s="96" t="s">
        <v>316</v>
      </c>
    </row>
    <row r="65" spans="1:1" x14ac:dyDescent="0.2">
      <c r="A65" s="96"/>
    </row>
    <row r="66" spans="1:1" ht="25.5" x14ac:dyDescent="0.2">
      <c r="A66" s="78" t="s">
        <v>317</v>
      </c>
    </row>
    <row r="68" spans="1:1" x14ac:dyDescent="0.2">
      <c r="A68" s="97" t="s">
        <v>318</v>
      </c>
    </row>
    <row r="69" spans="1:1" x14ac:dyDescent="0.2">
      <c r="A69" s="97"/>
    </row>
    <row r="70" spans="1:1" x14ac:dyDescent="0.2">
      <c r="A70" s="97" t="s">
        <v>319</v>
      </c>
    </row>
    <row r="71" spans="1:1" ht="38.25" x14ac:dyDescent="0.2">
      <c r="A71" s="98" t="s">
        <v>320</v>
      </c>
    </row>
    <row r="72" spans="1:1" ht="38.25" x14ac:dyDescent="0.2">
      <c r="A72" s="98" t="s">
        <v>321</v>
      </c>
    </row>
    <row r="73" spans="1:1" x14ac:dyDescent="0.2">
      <c r="A73" s="97"/>
    </row>
    <row r="74" spans="1:1" x14ac:dyDescent="0.2">
      <c r="A74" s="97"/>
    </row>
    <row r="75" spans="1:1" x14ac:dyDescent="0.2">
      <c r="A75" s="95" t="s">
        <v>322</v>
      </c>
    </row>
    <row r="77" spans="1:1" ht="25.5" x14ac:dyDescent="0.2">
      <c r="A77" s="96" t="s">
        <v>323</v>
      </c>
    </row>
    <row r="78" spans="1:1" x14ac:dyDescent="0.2">
      <c r="A78" s="96"/>
    </row>
    <row r="79" spans="1:1" ht="25.5" x14ac:dyDescent="0.2">
      <c r="A79" s="96" t="s">
        <v>324</v>
      </c>
    </row>
    <row r="81" spans="1:1" ht="38.25" x14ac:dyDescent="0.2">
      <c r="A81" s="99" t="s">
        <v>325</v>
      </c>
    </row>
    <row r="83" spans="1:1" x14ac:dyDescent="0.2">
      <c r="A83" s="78" t="s">
        <v>326</v>
      </c>
    </row>
    <row r="84" spans="1:1" ht="25.5" x14ac:dyDescent="0.2">
      <c r="A84" s="82" t="s">
        <v>327</v>
      </c>
    </row>
    <row r="85" spans="1:1" ht="38.25" x14ac:dyDescent="0.2">
      <c r="A85" s="82" t="s">
        <v>328</v>
      </c>
    </row>
    <row r="86" spans="1:1" x14ac:dyDescent="0.2">
      <c r="A86" s="100"/>
    </row>
    <row r="87" spans="1:1" x14ac:dyDescent="0.2">
      <c r="A87" s="101"/>
    </row>
    <row r="88" spans="1:1" x14ac:dyDescent="0.2">
      <c r="A88" s="102"/>
    </row>
    <row r="89" spans="1:1" ht="15.75" x14ac:dyDescent="0.25">
      <c r="A89" s="103" t="s">
        <v>329</v>
      </c>
    </row>
    <row r="90" spans="1:1" x14ac:dyDescent="0.2">
      <c r="A90" s="104"/>
    </row>
    <row r="91" spans="1:1" x14ac:dyDescent="0.2">
      <c r="A91" s="95" t="s">
        <v>315</v>
      </c>
    </row>
    <row r="92" spans="1:1" x14ac:dyDescent="0.2">
      <c r="A92" s="105"/>
    </row>
    <row r="93" spans="1:1" ht="25.5" x14ac:dyDescent="0.2">
      <c r="A93" s="78" t="s">
        <v>330</v>
      </c>
    </row>
    <row r="95" spans="1:1" ht="38.25" x14ac:dyDescent="0.2">
      <c r="A95" s="78" t="s">
        <v>331</v>
      </c>
    </row>
    <row r="97" spans="1:1" ht="25.5" x14ac:dyDescent="0.2">
      <c r="A97" s="78" t="s">
        <v>332</v>
      </c>
    </row>
    <row r="98" spans="1:1" x14ac:dyDescent="0.2">
      <c r="A98" s="106" t="s">
        <v>333</v>
      </c>
    </row>
    <row r="100" spans="1:1" x14ac:dyDescent="0.2">
      <c r="A100" s="107" t="s">
        <v>334</v>
      </c>
    </row>
    <row r="101" spans="1:1" x14ac:dyDescent="0.2">
      <c r="A101" s="82" t="s">
        <v>335</v>
      </c>
    </row>
    <row r="102" spans="1:1" x14ac:dyDescent="0.2">
      <c r="A102" s="106" t="s">
        <v>336</v>
      </c>
    </row>
    <row r="103" spans="1:1" ht="51" x14ac:dyDescent="0.2">
      <c r="A103" s="82" t="s">
        <v>337</v>
      </c>
    </row>
    <row r="105" spans="1:1" ht="25.5" x14ac:dyDescent="0.2">
      <c r="A105" s="78" t="s">
        <v>338</v>
      </c>
    </row>
    <row r="106" spans="1:1" x14ac:dyDescent="0.2">
      <c r="A106" s="108" t="s">
        <v>339</v>
      </c>
    </row>
    <row r="107" spans="1:1" x14ac:dyDescent="0.2">
      <c r="A107" s="97"/>
    </row>
    <row r="108" spans="1:1" x14ac:dyDescent="0.2">
      <c r="A108" s="95" t="s">
        <v>322</v>
      </c>
    </row>
    <row r="109" spans="1:1" x14ac:dyDescent="0.2">
      <c r="A109" s="105"/>
    </row>
    <row r="110" spans="1:1" ht="25.5" x14ac:dyDescent="0.2">
      <c r="A110" s="109" t="s">
        <v>340</v>
      </c>
    </row>
    <row r="111" spans="1:1" ht="25.5" x14ac:dyDescent="0.2">
      <c r="A111" s="110" t="s">
        <v>341</v>
      </c>
    </row>
    <row r="112" spans="1:1" x14ac:dyDescent="0.2">
      <c r="A112" s="98" t="s">
        <v>342</v>
      </c>
    </row>
    <row r="113" spans="1:1" x14ac:dyDescent="0.2">
      <c r="A113" s="108" t="s">
        <v>343</v>
      </c>
    </row>
    <row r="114" spans="1:1" x14ac:dyDescent="0.2">
      <c r="A114" s="105"/>
    </row>
    <row r="115" spans="1:1" x14ac:dyDescent="0.2">
      <c r="A115" s="101"/>
    </row>
    <row r="116" spans="1:1" x14ac:dyDescent="0.2">
      <c r="A116" s="102"/>
    </row>
    <row r="117" spans="1:1" ht="15.75" x14ac:dyDescent="0.25">
      <c r="A117" s="103" t="s">
        <v>344</v>
      </c>
    </row>
    <row r="118" spans="1:1" x14ac:dyDescent="0.2">
      <c r="A118" s="104"/>
    </row>
    <row r="119" spans="1:1" x14ac:dyDescent="0.2">
      <c r="A119" s="111" t="s">
        <v>345</v>
      </c>
    </row>
    <row r="121" spans="1:1" x14ac:dyDescent="0.2">
      <c r="A121" s="112" t="s">
        <v>346</v>
      </c>
    </row>
    <row r="123" spans="1:1" x14ac:dyDescent="0.2">
      <c r="A123" s="78" t="s">
        <v>347</v>
      </c>
    </row>
    <row r="124" spans="1:1" x14ac:dyDescent="0.2">
      <c r="A124" s="113" t="s">
        <v>348</v>
      </c>
    </row>
    <row r="125" spans="1:1" x14ac:dyDescent="0.2">
      <c r="A125" s="114" t="s">
        <v>349</v>
      </c>
    </row>
    <row r="126" spans="1:1" x14ac:dyDescent="0.2">
      <c r="A126" s="78" t="s">
        <v>350</v>
      </c>
    </row>
    <row r="127" spans="1:1" x14ac:dyDescent="0.2">
      <c r="A127" s="106" t="s">
        <v>351</v>
      </c>
    </row>
    <row r="128" spans="1:1" x14ac:dyDescent="0.2">
      <c r="A128" s="78" t="s">
        <v>352</v>
      </c>
    </row>
    <row r="129" spans="1:1" x14ac:dyDescent="0.2">
      <c r="A129" s="106" t="s">
        <v>353</v>
      </c>
    </row>
    <row r="131" spans="1:1" x14ac:dyDescent="0.2">
      <c r="A131" s="81" t="s">
        <v>354</v>
      </c>
    </row>
    <row r="133" spans="1:1" x14ac:dyDescent="0.2">
      <c r="A133" s="78" t="s">
        <v>355</v>
      </c>
    </row>
    <row r="134" spans="1:1" x14ac:dyDescent="0.2">
      <c r="A134" s="106" t="s">
        <v>356</v>
      </c>
    </row>
    <row r="135" spans="1:1" x14ac:dyDescent="0.2">
      <c r="A135" s="99"/>
    </row>
    <row r="136" spans="1:1" x14ac:dyDescent="0.2">
      <c r="A136" s="78" t="s">
        <v>357</v>
      </c>
    </row>
    <row r="137" spans="1:1" x14ac:dyDescent="0.2">
      <c r="A137" s="106" t="s">
        <v>358</v>
      </c>
    </row>
    <row r="139" spans="1:1" x14ac:dyDescent="0.2">
      <c r="A139" s="99" t="s">
        <v>359</v>
      </c>
    </row>
    <row r="140" spans="1:1" x14ac:dyDescent="0.2">
      <c r="A140" s="99"/>
    </row>
    <row r="141" spans="1:1" x14ac:dyDescent="0.2">
      <c r="A141" s="99" t="s">
        <v>360</v>
      </c>
    </row>
    <row r="142" spans="1:1" x14ac:dyDescent="0.2">
      <c r="A142" s="115" t="s">
        <v>361</v>
      </c>
    </row>
    <row r="143" spans="1:1" x14ac:dyDescent="0.2">
      <c r="A143" s="115" t="s">
        <v>362</v>
      </c>
    </row>
    <row r="144" spans="1:1" x14ac:dyDescent="0.2">
      <c r="A144" s="116" t="s">
        <v>363</v>
      </c>
    </row>
    <row r="145" spans="1:1" x14ac:dyDescent="0.2">
      <c r="A145" s="115" t="s">
        <v>364</v>
      </c>
    </row>
    <row r="146" spans="1:1" x14ac:dyDescent="0.2">
      <c r="A146" s="115" t="s">
        <v>365</v>
      </c>
    </row>
    <row r="147" spans="1:1" x14ac:dyDescent="0.2">
      <c r="A147" s="115"/>
    </row>
    <row r="148" spans="1:1" x14ac:dyDescent="0.2">
      <c r="A148" s="117" t="s">
        <v>366</v>
      </c>
    </row>
    <row r="149" spans="1:1" x14ac:dyDescent="0.2">
      <c r="A149" s="115" t="s">
        <v>367</v>
      </c>
    </row>
    <row r="150" spans="1:1" x14ac:dyDescent="0.2">
      <c r="A150" s="115" t="s">
        <v>368</v>
      </c>
    </row>
    <row r="151" spans="1:1" x14ac:dyDescent="0.2">
      <c r="A151" s="115" t="s">
        <v>369</v>
      </c>
    </row>
    <row r="152" spans="1:1" x14ac:dyDescent="0.2">
      <c r="A152" s="115" t="s">
        <v>370</v>
      </c>
    </row>
    <row r="154" spans="1:1" x14ac:dyDescent="0.2">
      <c r="A154" s="81" t="s">
        <v>371</v>
      </c>
    </row>
    <row r="156" spans="1:1" x14ac:dyDescent="0.2">
      <c r="A156" s="78" t="s">
        <v>372</v>
      </c>
    </row>
    <row r="157" spans="1:1" x14ac:dyDescent="0.2">
      <c r="A157" s="78" t="s">
        <v>373</v>
      </c>
    </row>
    <row r="158" spans="1:1" ht="25.5" x14ac:dyDescent="0.2">
      <c r="A158" s="82" t="s">
        <v>374</v>
      </c>
    </row>
    <row r="159" spans="1:1" ht="25.5" x14ac:dyDescent="0.2">
      <c r="A159" s="82" t="s">
        <v>375</v>
      </c>
    </row>
    <row r="160" spans="1:1" ht="25.5" x14ac:dyDescent="0.2">
      <c r="A160" s="82" t="s">
        <v>376</v>
      </c>
    </row>
    <row r="161" spans="1:1" ht="25.5" x14ac:dyDescent="0.2">
      <c r="A161" s="82" t="s">
        <v>377</v>
      </c>
    </row>
    <row r="162" spans="1:1" ht="25.5" x14ac:dyDescent="0.2">
      <c r="A162" s="82" t="s">
        <v>378</v>
      </c>
    </row>
    <row r="164" spans="1:1" ht="25.5" x14ac:dyDescent="0.2">
      <c r="A164" s="78" t="s">
        <v>379</v>
      </c>
    </row>
    <row r="166" spans="1:1" x14ac:dyDescent="0.2">
      <c r="A166" s="118" t="s">
        <v>380</v>
      </c>
    </row>
    <row r="167" spans="1:1" x14ac:dyDescent="0.2">
      <c r="A167" s="119"/>
    </row>
    <row r="168" spans="1:1" x14ac:dyDescent="0.2">
      <c r="A168" s="119" t="s">
        <v>381</v>
      </c>
    </row>
    <row r="169" spans="1:1" x14ac:dyDescent="0.2">
      <c r="A169" s="119"/>
    </row>
    <row r="170" spans="1:1" ht="25.5" x14ac:dyDescent="0.2">
      <c r="A170" s="119" t="s">
        <v>382</v>
      </c>
    </row>
    <row r="171" spans="1:1" x14ac:dyDescent="0.2">
      <c r="A171" s="120" t="s">
        <v>383</v>
      </c>
    </row>
    <row r="172" spans="1:1" x14ac:dyDescent="0.2">
      <c r="A172" s="119"/>
    </row>
    <row r="173" spans="1:1" x14ac:dyDescent="0.2">
      <c r="A173" s="119" t="s">
        <v>384</v>
      </c>
    </row>
    <row r="174" spans="1:1" x14ac:dyDescent="0.2">
      <c r="A174" s="120" t="s">
        <v>385</v>
      </c>
    </row>
    <row r="175" spans="1:1" x14ac:dyDescent="0.2">
      <c r="A175" s="119"/>
    </row>
    <row r="176" spans="1:1" x14ac:dyDescent="0.2">
      <c r="A176" s="95" t="s">
        <v>386</v>
      </c>
    </row>
    <row r="178" spans="1:1" ht="25.5" x14ac:dyDescent="0.2">
      <c r="A178" s="96" t="s">
        <v>387</v>
      </c>
    </row>
    <row r="179" spans="1:1" x14ac:dyDescent="0.2">
      <c r="A179" s="96"/>
    </row>
    <row r="180" spans="1:1" ht="38.25" x14ac:dyDescent="0.2">
      <c r="A180" s="78" t="s">
        <v>388</v>
      </c>
    </row>
    <row r="182" spans="1:1" x14ac:dyDescent="0.2">
      <c r="A182" s="97" t="s">
        <v>389</v>
      </c>
    </row>
    <row r="183" spans="1:1" x14ac:dyDescent="0.2">
      <c r="A183" s="97"/>
    </row>
    <row r="184" spans="1:1" x14ac:dyDescent="0.2">
      <c r="A184" s="95" t="s">
        <v>390</v>
      </c>
    </row>
    <row r="186" spans="1:1" ht="38.25" x14ac:dyDescent="0.2">
      <c r="A186" s="96" t="s">
        <v>391</v>
      </c>
    </row>
    <row r="187" spans="1:1" x14ac:dyDescent="0.2">
      <c r="A187" s="96"/>
    </row>
    <row r="188" spans="1:1" ht="25.5" x14ac:dyDescent="0.2">
      <c r="A188" s="96" t="s">
        <v>392</v>
      </c>
    </row>
    <row r="189" spans="1:1" x14ac:dyDescent="0.2">
      <c r="A189" s="96"/>
    </row>
    <row r="190" spans="1:1" x14ac:dyDescent="0.2">
      <c r="A190" s="78" t="s">
        <v>326</v>
      </c>
    </row>
    <row r="191" spans="1:1" ht="25.5" x14ac:dyDescent="0.2">
      <c r="A191" s="82" t="s">
        <v>327</v>
      </c>
    </row>
    <row r="192" spans="1:1" ht="38.25" x14ac:dyDescent="0.2">
      <c r="A192" s="82" t="s">
        <v>328</v>
      </c>
    </row>
    <row r="195" spans="1:1" x14ac:dyDescent="0.2">
      <c r="A195" s="119" t="s">
        <v>393</v>
      </c>
    </row>
    <row r="196" spans="1:1" x14ac:dyDescent="0.2">
      <c r="A196" s="119"/>
    </row>
    <row r="197" spans="1:1" x14ac:dyDescent="0.2">
      <c r="A197" s="119" t="s">
        <v>394</v>
      </c>
    </row>
    <row r="198" spans="1:1" x14ac:dyDescent="0.2">
      <c r="A198" s="78" t="s">
        <v>395</v>
      </c>
    </row>
  </sheetData>
  <hyperlinks>
    <hyperlink ref="A53" r:id="rId1"/>
    <hyperlink ref="A54" r:id="rId2"/>
    <hyperlink ref="A32" r:id="rId3"/>
    <hyperlink ref="A39" r:id="rId4"/>
    <hyperlink ref="A9" r:id="rId5"/>
  </hyperlinks>
  <printOptions horizontalCentered="1"/>
  <pageMargins left="0.45" right="0.45" top="0.5" bottom="0.5" header="0.3" footer="0.3"/>
  <pageSetup orientation="portrait" r:id="rId6"/>
  <headerFooter>
    <oddFooter>&amp;LModelSheet is a trademark of ModelSheet Software, LLC&amp;Rpage &amp;P of &amp;N</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4"/>
  <sheetViews>
    <sheetView zoomScaleNormal="100" workbookViewId="0"/>
  </sheetViews>
  <sheetFormatPr defaultRowHeight="12.75" customHeight="1" x14ac:dyDescent="0.2"/>
  <sheetData>
    <row r="1" spans="1:1" ht="12.75" customHeight="1" x14ac:dyDescent="0.2">
      <c r="A1" s="67" t="s">
        <v>45</v>
      </c>
    </row>
    <row r="2" spans="1:1" ht="12.75" customHeight="1" x14ac:dyDescent="0.2">
      <c r="A2" s="67" t="s">
        <v>140</v>
      </c>
    </row>
    <row r="3" spans="1:1" ht="12.75" customHeight="1" x14ac:dyDescent="0.2">
      <c r="A3" s="67" t="s">
        <v>3</v>
      </c>
    </row>
    <row r="4" spans="1:1" ht="12.75" customHeight="1" x14ac:dyDescent="0.2">
      <c r="A4" s="67" t="s">
        <v>18</v>
      </c>
    </row>
    <row r="5" spans="1:1" ht="12.75" customHeight="1" x14ac:dyDescent="0.2">
      <c r="A5" s="67" t="s">
        <v>84</v>
      </c>
    </row>
    <row r="6" spans="1:1" ht="12.75" customHeight="1" x14ac:dyDescent="0.2">
      <c r="A6" s="67" t="s">
        <v>213</v>
      </c>
    </row>
    <row r="7" spans="1:1" ht="12.75" customHeight="1" x14ac:dyDescent="0.2">
      <c r="A7" s="67" t="s">
        <v>34</v>
      </c>
    </row>
    <row r="8" spans="1:1" ht="12.75" customHeight="1" x14ac:dyDescent="0.2">
      <c r="A8" s="67" t="s">
        <v>108</v>
      </c>
    </row>
    <row r="9" spans="1:1" ht="12.75" customHeight="1" x14ac:dyDescent="0.2">
      <c r="A9" s="67" t="s">
        <v>149</v>
      </c>
    </row>
    <row r="10" spans="1:1" ht="12.75" customHeight="1" x14ac:dyDescent="0.2">
      <c r="A10" s="67" t="s">
        <v>231</v>
      </c>
    </row>
    <row r="11" spans="1:1" ht="12.75" customHeight="1" x14ac:dyDescent="0.2">
      <c r="A11" s="67" t="s">
        <v>198</v>
      </c>
    </row>
    <row r="12" spans="1:1" ht="12.75" customHeight="1" x14ac:dyDescent="0.2">
      <c r="A12" s="67" t="s">
        <v>29</v>
      </c>
    </row>
    <row r="13" spans="1:1" ht="12.75" customHeight="1" x14ac:dyDescent="0.2">
      <c r="A13" s="67" t="s">
        <v>1</v>
      </c>
    </row>
    <row r="14" spans="1:1" ht="12.75" customHeight="1" x14ac:dyDescent="0.2">
      <c r="A14" s="67" t="s">
        <v>186</v>
      </c>
    </row>
  </sheetData>
  <pageMargins left="0.75" right="0.75" top="1" bottom="1" header="0.5" footer="0.5"/>
  <pageSetup paperSize="9" orientation="portrait" horizontalDpi="300" verticalDpi="300"/>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5"/>
  <sheetViews>
    <sheetView zoomScaleNormal="100" workbookViewId="0"/>
  </sheetViews>
  <sheetFormatPr defaultRowHeight="12.75" customHeight="1" x14ac:dyDescent="0.2"/>
  <sheetData>
    <row r="1" spans="1:64" ht="12.75" customHeight="1" x14ac:dyDescent="0.2">
      <c r="A1" t="s">
        <v>192</v>
      </c>
      <c r="B1" t="str">
        <f>Labels!B34</f>
        <v>Test Sales Units</v>
      </c>
      <c r="C1" t="s">
        <v>268</v>
      </c>
      <c r="D1" t="str">
        <f>Labels!E34</f>
        <v>The sales units measured at the test price in each test market in the pricing test</v>
      </c>
      <c r="E1" t="s">
        <v>151</v>
      </c>
      <c r="F1" t="str">
        <f>Labels!B29</f>
        <v>Prices</v>
      </c>
      <c r="G1" t="s">
        <v>243</v>
      </c>
      <c r="H1" t="str">
        <f>Labels!E29</f>
        <v>The prices used in the various pricing tests</v>
      </c>
      <c r="I1" t="s">
        <v>168</v>
      </c>
      <c r="J1" t="str">
        <f>Labels!B22</f>
        <v>Elasticity</v>
      </c>
      <c r="K1" t="s">
        <v>216</v>
      </c>
      <c r="L1" t="str">
        <f>Labels!E22</f>
        <v>Elasticity of sales units with respect to changes in price, estimated from pricing tests</v>
      </c>
      <c r="M1" t="s">
        <v>227</v>
      </c>
      <c r="N1" t="str">
        <f>Labels!B28</f>
        <v xml:space="preserve">Name of Test </v>
      </c>
      <c r="O1" t="s">
        <v>7</v>
      </c>
      <c r="P1" t="str">
        <f>Labels!E28</f>
        <v>A name that uniquely identifies this pricing test</v>
      </c>
      <c r="Q1" t="s">
        <v>107</v>
      </c>
      <c r="R1" t="str">
        <f>Labels!B7</f>
        <v>Company Name</v>
      </c>
      <c r="S1" t="s">
        <v>75</v>
      </c>
      <c r="T1" t="str">
        <f>Labels!E7</f>
        <v>Name of the company or organization doing the pricing test</v>
      </c>
      <c r="U1" t="s">
        <v>142</v>
      </c>
      <c r="V1" t="str">
        <f>Labels!B16</f>
        <v>Prediction Prices</v>
      </c>
      <c r="W1" t="s">
        <v>251</v>
      </c>
      <c r="X1" t="str">
        <f>Labels!E16</f>
        <v>The prices at which sales units of the product are predicted</v>
      </c>
      <c r="Y1" t="s">
        <v>111</v>
      </c>
      <c r="Z1" t="str">
        <f>Labels!B25</f>
        <v>Ln Prices</v>
      </c>
      <c r="AA1" t="s">
        <v>68</v>
      </c>
      <c r="AB1" t="str">
        <f>Labels!E25</f>
        <v>Ln(Test_Prices / Reference_Price), for use in the regression equation</v>
      </c>
      <c r="AC1" t="s">
        <v>49</v>
      </c>
      <c r="AD1" t="str">
        <f>Labels!B27</f>
        <v>Ln Sales Units</v>
      </c>
      <c r="AE1" t="s">
        <v>200</v>
      </c>
      <c r="AF1" t="str">
        <f>Labels!E27</f>
        <v>Ln(Test_Sales_Units / Reference_Sales_Units), for use in the regression equation</v>
      </c>
      <c r="AG1" t="s">
        <v>144</v>
      </c>
      <c r="AH1" t="str">
        <f>Labels!B21</f>
        <v>Reference Sales Units</v>
      </c>
      <c r="AI1" t="s">
        <v>48</v>
      </c>
      <c r="AJ1" t="str">
        <f>Labels!E21</f>
        <v>The number of units sold when the price is the reference price (Reference_Price)</v>
      </c>
      <c r="AK1" t="s">
        <v>139</v>
      </c>
      <c r="AL1" t="str">
        <f>Labels!B20</f>
        <v>Reference Price</v>
      </c>
      <c r="AM1" t="s">
        <v>44</v>
      </c>
      <c r="AN1" t="str">
        <f>Labels!E20</f>
        <v>The reference price at which we know that sales units equal Reference_Sales_Units</v>
      </c>
      <c r="AO1" t="s">
        <v>87</v>
      </c>
      <c r="AP1" t="str">
        <f>Labels!B19</f>
        <v>Reference Cost</v>
      </c>
      <c r="AQ1" t="s">
        <v>61</v>
      </c>
      <c r="AR1" t="str">
        <f>Labels!E19</f>
        <v>The cost incurred when sales units equal the reference amount (Reference_Sales_Units)</v>
      </c>
      <c r="AS1" t="s">
        <v>62</v>
      </c>
      <c r="AT1" t="str">
        <f>Labels!B8</f>
        <v>Cost Elasticity</v>
      </c>
      <c r="AU1" t="s">
        <v>271</v>
      </c>
      <c r="AV1" t="str">
        <f>Labels!E8</f>
        <v>The elasticity of cost with respect to changes in units sold; that is, the price sensitivity of costs to unit sales. The cost used in the model can be cost of goods or operating cost, depending on what kind of profit margin you  want to measure.</v>
      </c>
      <c r="AW1" t="s">
        <v>24</v>
      </c>
      <c r="AX1" t="str">
        <f>Labels!B15</f>
        <v>Predicted Sales Units</v>
      </c>
      <c r="AY1" t="s">
        <v>275</v>
      </c>
      <c r="AZ1" t="str">
        <f>Labels!E15</f>
        <v>The predicted sales units at each price level</v>
      </c>
      <c r="BA1" t="s">
        <v>217</v>
      </c>
      <c r="BB1" t="str">
        <f>Labels!B11</f>
        <v>Predicted Costs</v>
      </c>
      <c r="BC1" t="s">
        <v>146</v>
      </c>
      <c r="BD1" t="str">
        <f>Labels!E11</f>
        <v>The predicted costs for each level of unit sales predicted by the price elasticity and cost elasticity analyses</v>
      </c>
      <c r="BE1" t="s">
        <v>104</v>
      </c>
      <c r="BF1" t="str">
        <f>Labels!B14</f>
        <v>Predicted Revenue</v>
      </c>
      <c r="BG1" t="s">
        <v>17</v>
      </c>
      <c r="BH1" t="str">
        <f>Labels!E14</f>
        <v>The predicted revenue at each price level using the predictions for sales units</v>
      </c>
      <c r="BI1" t="s">
        <v>37</v>
      </c>
      <c r="BJ1" t="str">
        <f>Labels!B12</f>
        <v>Predicted Margin</v>
      </c>
      <c r="BK1" t="s">
        <v>103</v>
      </c>
      <c r="BL1" t="str">
        <f>Labels!E12</f>
        <v>The predicted profit margin (e.g. contribution margin or operating margin) at each price level using the predictions for sales units and costs</v>
      </c>
    </row>
    <row r="2" spans="1:64" ht="12.75" customHeight="1" x14ac:dyDescent="0.2">
      <c r="A2" t="s">
        <v>127</v>
      </c>
      <c r="B2" t="str">
        <f>Labels!B33</f>
        <v>Test Ref Sales Units</v>
      </c>
      <c r="C2" t="s">
        <v>166</v>
      </c>
      <c r="D2" t="str">
        <f>Labels!E33</f>
        <v>The reference sales units that can be sold in each test market when the price is the reference price (Reference_Price)</v>
      </c>
      <c r="E2" t="s">
        <v>91</v>
      </c>
      <c r="F2" t="str">
        <f>Labels!B31</f>
        <v>R squared</v>
      </c>
      <c r="G2" t="s">
        <v>96</v>
      </c>
      <c r="H2" t="str">
        <f>Labels!E31</f>
        <v>The coefficient of determination (commonly known as r-squared) for the regression of log units versus log prices in test markets</v>
      </c>
      <c r="I2" t="s">
        <v>41</v>
      </c>
      <c r="J2" t="str">
        <f>Labels!B36</f>
        <v>Std Error Elasticity</v>
      </c>
      <c r="K2" t="s">
        <v>113</v>
      </c>
      <c r="L2" t="str">
        <f>Labels!E36</f>
        <v>The standard error of the estimate of the elasticity from the market test</v>
      </c>
      <c r="M2" t="s">
        <v>163</v>
      </c>
      <c r="N2" t="str">
        <f>Labels!B13</f>
        <v>Predicted Margin %</v>
      </c>
      <c r="O2" t="s">
        <v>171</v>
      </c>
      <c r="P2" t="str">
        <f>Labels!E13</f>
        <v xml:space="preserve">The predicted profit margin percentage, defined as (profit margin) / revenue, for each prediction price level </v>
      </c>
      <c r="Q2" t="s">
        <v>154</v>
      </c>
      <c r="R2" t="str">
        <f>Labels!B30</f>
        <v>Prices Normalized</v>
      </c>
      <c r="S2" t="s">
        <v>102</v>
      </c>
      <c r="T2" t="str">
        <f>Labels!E30</f>
        <v>The ratio (test price)/(reference price) for each test market. The log of this variable is used in the regression equation to compute elasticity.</v>
      </c>
      <c r="U2" t="s">
        <v>239</v>
      </c>
      <c r="V2" t="str">
        <f>Labels!B35</f>
        <v>Sales Units Normalized</v>
      </c>
      <c r="W2" t="s">
        <v>254</v>
      </c>
      <c r="X2" t="str">
        <f>Labels!E35</f>
        <v>The ratio (test sales units)/(test reference sales units) for each test market. The log of this variable is used in the regression equation to compute elasticity.</v>
      </c>
      <c r="Y2" t="s">
        <v>46</v>
      </c>
      <c r="Z2" t="str">
        <f>Labels!B18</f>
        <v>Product</v>
      </c>
      <c r="AA2" t="s">
        <v>92</v>
      </c>
      <c r="AB2">
        <f>Labels!E18</f>
        <v>0</v>
      </c>
      <c r="AC2" t="s">
        <v>39</v>
      </c>
      <c r="AD2" t="str">
        <f>Labels!B26</f>
        <v>(Ln Prices)^2</v>
      </c>
      <c r="AE2" t="s">
        <v>21</v>
      </c>
      <c r="AF2" t="str">
        <f>Labels!E26</f>
        <v>Ln(Test_Prices / Reference_Price)^2, for use as quadratic term in nonlinear regression equation for price elasticity</v>
      </c>
      <c r="AG2" t="s">
        <v>249</v>
      </c>
      <c r="AH2" t="str">
        <f>Labels!B23</f>
        <v>Generalized Elasticity</v>
      </c>
      <c r="AI2" t="s">
        <v>8</v>
      </c>
      <c r="AJ2" t="str">
        <f>Labels!E23</f>
        <v>Elasticity of sales units with respect to changes in price, as a function of price level. Estimated from pricing tests.
Note on definitions: Price elasticity it defined by the local relationship of sales units and price: elasticity = price/units * d(units)/d(price). Only in the case of constant elasticity does this imply the well-known relationship units = constant * price^elasticity over a range of prices.</v>
      </c>
      <c r="AK2" t="s">
        <v>42</v>
      </c>
      <c r="AL2" t="str">
        <f>Labels!B9</f>
        <v>Genearalized Elasticity?</v>
      </c>
      <c r="AM2" t="s">
        <v>56</v>
      </c>
      <c r="AN2" t="str">
        <f>Labels!E9</f>
        <v xml:space="preserve">Controls whether simple constant elasticity method or the generalized elasticity method is used to predict sales based on price. Enter 'True' or 'False'.
The generalized elasticity method builds on constant elasticity by adding nonlinear terms (quadratic in ln(price)) to the elasticity factor. </v>
      </c>
      <c r="AO2" t="s">
        <v>232</v>
      </c>
      <c r="AP2" t="str">
        <f>Labels!B32</f>
        <v>R squared</v>
      </c>
      <c r="AQ2" t="s">
        <v>150</v>
      </c>
      <c r="AR2" t="str">
        <f>Labels!E32</f>
        <v>The coefficient of determination (commonly known as r-squared) for the regression of log units versus log prices in test markets</v>
      </c>
      <c r="AS2" t="s">
        <v>245</v>
      </c>
      <c r="AT2" t="str">
        <f>Labels!B24</f>
        <v>Elasticity Coefficients</v>
      </c>
      <c r="AU2" t="s">
        <v>5</v>
      </c>
      <c r="AV2" t="str">
        <f>Labels!E24</f>
        <v>Coefficients that define non-constant price elasticity of sales units with respect to changes in prices, estimated from pricing tests</v>
      </c>
      <c r="AW2" t="s">
        <v>51</v>
      </c>
      <c r="AX2" t="str">
        <f>Labels!B37</f>
        <v>Std Error Coefficients</v>
      </c>
      <c r="AY2" t="s">
        <v>94</v>
      </c>
      <c r="AZ2" t="str">
        <f>Labels!E37</f>
        <v>The standard error of the estimate of the elasticity from the market test</v>
      </c>
      <c r="BA2" t="s">
        <v>106</v>
      </c>
      <c r="BB2" t="str">
        <f>Labels!B17</f>
        <v>Prediction Sales Units Factor</v>
      </c>
      <c r="BC2" t="s">
        <v>252</v>
      </c>
      <c r="BD2" t="str">
        <f>Labels!E17</f>
        <v>The prediction factor for sales units at each price level</v>
      </c>
      <c r="BE2" t="s">
        <v>270</v>
      </c>
      <c r="BF2" t="str">
        <f>Labels!B10</f>
        <v>Genearalized Elasticity?</v>
      </c>
      <c r="BG2" t="s">
        <v>202</v>
      </c>
      <c r="BH2" t="str">
        <f>Labels!E10</f>
        <v>Controls whether simple constant elasticity method or the generalized elasticity method. Used for graphs.</v>
      </c>
      <c r="BI2" t="s">
        <v>265</v>
      </c>
      <c r="BJ2" t="str">
        <f>Labels!E51</f>
        <v>A list of the test markets where the pricing test is performed</v>
      </c>
      <c r="BK2" t="s">
        <v>234</v>
      </c>
      <c r="BL2" t="str">
        <f>Labels!B51</f>
        <v>Tests</v>
      </c>
    </row>
    <row r="3" spans="1:64" ht="12.75" customHeight="1" x14ac:dyDescent="0.2">
      <c r="A3" t="s">
        <v>23</v>
      </c>
      <c r="B3" t="str">
        <f>Labels!D51</f>
        <v>Tests</v>
      </c>
      <c r="C3" t="s">
        <v>114</v>
      </c>
      <c r="D3" t="str">
        <f>Labels!C51</f>
        <v>Total</v>
      </c>
      <c r="E3" t="s">
        <v>158</v>
      </c>
      <c r="F3" t="str">
        <f>Labels!B52</f>
        <v>Test 1</v>
      </c>
      <c r="G3" t="s">
        <v>242</v>
      </c>
      <c r="H3" t="str">
        <f>Labels!D52</f>
        <v>Tests</v>
      </c>
      <c r="I3" t="s">
        <v>112</v>
      </c>
      <c r="J3" t="str">
        <f>Labels!B53</f>
        <v>Test 2</v>
      </c>
      <c r="K3" t="s">
        <v>157</v>
      </c>
      <c r="L3" t="str">
        <f>Labels!B54</f>
        <v>Test 3</v>
      </c>
      <c r="M3" t="s">
        <v>121</v>
      </c>
      <c r="N3" t="str">
        <f>Labels!E44</f>
        <v>A list of the price levels at which sales units are predicted from the market test data</v>
      </c>
      <c r="O3" t="s">
        <v>148</v>
      </c>
      <c r="P3" t="str">
        <f>Labels!B44</f>
        <v>Predictions</v>
      </c>
      <c r="Q3" t="s">
        <v>26</v>
      </c>
      <c r="R3" t="str">
        <f>Labels!D44</f>
        <v>Predictions</v>
      </c>
      <c r="S3" t="s">
        <v>225</v>
      </c>
      <c r="T3" t="str">
        <f>Labels!C44</f>
        <v>Total</v>
      </c>
      <c r="U3" t="s">
        <v>220</v>
      </c>
      <c r="V3" t="str">
        <f>Labels!B45</f>
        <v>Price 1</v>
      </c>
      <c r="W3" t="s">
        <v>77</v>
      </c>
      <c r="X3" t="str">
        <f>Labels!D45</f>
        <v>Predictions</v>
      </c>
      <c r="Y3" t="s">
        <v>238</v>
      </c>
      <c r="Z3" t="str">
        <f>Labels!B46</f>
        <v>Price 2</v>
      </c>
      <c r="AA3" t="s">
        <v>130</v>
      </c>
      <c r="AB3" t="str">
        <f>Labels!B47</f>
        <v>Price 3</v>
      </c>
      <c r="AC3" t="s">
        <v>58</v>
      </c>
      <c r="AD3" t="str">
        <f>Labels!B48</f>
        <v>Price 4</v>
      </c>
      <c r="AE3" t="s">
        <v>90</v>
      </c>
      <c r="AF3" t="str">
        <f>Labels!B49</f>
        <v>Price 5</v>
      </c>
      <c r="AG3" t="s">
        <v>253</v>
      </c>
      <c r="AH3">
        <f>Labels!E40</f>
        <v>0</v>
      </c>
      <c r="AI3" t="s">
        <v>255</v>
      </c>
      <c r="AJ3" t="str">
        <f>Labels!B40</f>
        <v>Non-Constant Terms</v>
      </c>
      <c r="AK3" t="s">
        <v>131</v>
      </c>
      <c r="AL3" t="str">
        <f>Labels!D40</f>
        <v>Non-Constant_Terms</v>
      </c>
      <c r="AM3" t="s">
        <v>203</v>
      </c>
      <c r="AN3" t="str">
        <f>Labels!C40</f>
        <v>Total</v>
      </c>
      <c r="AO3" t="s">
        <v>273</v>
      </c>
      <c r="AP3" t="str">
        <f>Labels!B41</f>
        <v>1</v>
      </c>
      <c r="AQ3" t="s">
        <v>211</v>
      </c>
      <c r="AR3" t="str">
        <f>Labels!D41</f>
        <v>Nonlinear_Order</v>
      </c>
      <c r="AS3" t="s">
        <v>274</v>
      </c>
      <c r="AT3" t="str">
        <f>Labels!B42</f>
        <v>2</v>
      </c>
    </row>
    <row r="4" spans="1:64" ht="12.75" customHeight="1" x14ac:dyDescent="0.2">
      <c r="A4" t="s">
        <v>161</v>
      </c>
      <c r="B4">
        <f>Graphs!A1</f>
        <v>0</v>
      </c>
      <c r="C4" t="s">
        <v>209</v>
      </c>
      <c r="D4" t="str">
        <f>'Price Test'!A1</f>
        <v>ABC, Inc.</v>
      </c>
      <c r="E4" t="s">
        <v>209</v>
      </c>
      <c r="F4" t="str">
        <f>'Sales Predictions'!A1</f>
        <v>ABC, Inc.</v>
      </c>
      <c r="G4" t="s">
        <v>209</v>
      </c>
      <c r="H4" t="str">
        <f>Formulas!A1</f>
        <v>ABC, Inc.</v>
      </c>
      <c r="I4" t="s">
        <v>209</v>
      </c>
      <c r="J4" t="str">
        <f>'Plot Vars'!A1</f>
        <v>ABC, Inc.</v>
      </c>
      <c r="K4" t="s">
        <v>209</v>
      </c>
      <c r="L4" t="str">
        <f>'(FnCalls 1)'!A1</f>
        <v>ABC, Inc.</v>
      </c>
      <c r="M4" t="s">
        <v>209</v>
      </c>
      <c r="N4" t="str">
        <f>'(Other Variables)'!A1</f>
        <v>ABC, Inc.</v>
      </c>
      <c r="O4" t="s">
        <v>209</v>
      </c>
      <c r="P4" t="str">
        <f>Labels!A1</f>
        <v>ABC, Inc.</v>
      </c>
      <c r="Q4" t="s">
        <v>209</v>
      </c>
      <c r="R4" t="str">
        <f>'(Ranges)'!A1</f>
        <v>Price Test'!Test_Prices</v>
      </c>
      <c r="S4" t="s">
        <v>209</v>
      </c>
      <c r="T4" t="str">
        <f>'(Import)'!A1</f>
        <v>:A:0:Test_Sales_Units</v>
      </c>
    </row>
    <row r="5" spans="1:64" ht="12.75" customHeight="1" x14ac:dyDescent="0.2">
      <c r="A5" t="s">
        <v>67</v>
      </c>
      <c r="B5" t="str">
        <f>'Price Test'!B9</f>
        <v>ABC, Inc.</v>
      </c>
      <c r="C5" t="s">
        <v>134</v>
      </c>
      <c r="D5" t="str">
        <f>'Price Test'!B10</f>
        <v>Widgets</v>
      </c>
      <c r="E5" t="s">
        <v>15</v>
      </c>
      <c r="F5" t="str">
        <f>'Price Test'!B11</f>
        <v>Price Test with Standard Product</v>
      </c>
      <c r="G5" t="s">
        <v>173</v>
      </c>
      <c r="H5">
        <f>'Price Test'!B15</f>
        <v>100</v>
      </c>
      <c r="I5" t="s">
        <v>230</v>
      </c>
      <c r="J5">
        <f>'Price Test'!B16</f>
        <v>1000</v>
      </c>
      <c r="K5" t="s">
        <v>76</v>
      </c>
      <c r="L5">
        <f>'Price Test'!B22</f>
        <v>95</v>
      </c>
      <c r="M5" t="s">
        <v>60</v>
      </c>
      <c r="N5">
        <f>'Price Test'!B23</f>
        <v>105</v>
      </c>
      <c r="O5" t="s">
        <v>110</v>
      </c>
      <c r="P5">
        <f>'Price Test'!B24</f>
        <v>116</v>
      </c>
      <c r="Q5" t="s">
        <v>182</v>
      </c>
      <c r="R5">
        <f>'Price Test'!B29</f>
        <v>333.33333333333331</v>
      </c>
      <c r="S5" t="s">
        <v>36</v>
      </c>
      <c r="T5">
        <f>'Price Test'!B30</f>
        <v>333.33333333333331</v>
      </c>
      <c r="U5" t="s">
        <v>31</v>
      </c>
      <c r="V5">
        <f>'Price Test'!B31</f>
        <v>333.33333333333331</v>
      </c>
      <c r="W5" t="s">
        <v>135</v>
      </c>
      <c r="X5">
        <f>'Price Test'!E29</f>
        <v>0</v>
      </c>
      <c r="Y5" t="s">
        <v>221</v>
      </c>
      <c r="Z5">
        <f>'Price Test'!E30</f>
        <v>0</v>
      </c>
      <c r="AA5" t="s">
        <v>59</v>
      </c>
      <c r="AB5">
        <f>'Price Test'!E31</f>
        <v>0</v>
      </c>
      <c r="AC5" t="s">
        <v>117</v>
      </c>
      <c r="AD5" t="b">
        <f>'Sales Predictions'!B9</f>
        <v>1</v>
      </c>
      <c r="AE5" t="s">
        <v>64</v>
      </c>
      <c r="AF5">
        <f>'Sales Predictions'!B14</f>
        <v>90</v>
      </c>
      <c r="AG5" t="s">
        <v>218</v>
      </c>
      <c r="AH5">
        <f>'Sales Predictions'!B15</f>
        <v>95</v>
      </c>
      <c r="AI5" t="s">
        <v>132</v>
      </c>
      <c r="AJ5">
        <f>'Sales Predictions'!B16</f>
        <v>100</v>
      </c>
      <c r="AK5" t="s">
        <v>165</v>
      </c>
      <c r="AL5">
        <f>'Sales Predictions'!B17</f>
        <v>105</v>
      </c>
      <c r="AM5" t="s">
        <v>43</v>
      </c>
      <c r="AN5">
        <f>'Sales Predictions'!B18</f>
        <v>110</v>
      </c>
      <c r="AO5" t="s">
        <v>204</v>
      </c>
      <c r="AP5">
        <f>'Sales Predictions'!E33</f>
        <v>72000</v>
      </c>
      <c r="AQ5" t="s">
        <v>20</v>
      </c>
      <c r="AR5">
        <f>'Sales Predictions'!H33</f>
        <v>0.7</v>
      </c>
    </row>
  </sheetData>
  <pageMargins left="0.75" right="0.75" top="1" bottom="1" header="0.5" footer="0.5"/>
  <pageSetup paperSize="9"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Q1"/>
  <sheetViews>
    <sheetView zoomScaleNormal="100" workbookViewId="0"/>
  </sheetViews>
  <sheetFormatPr defaultColWidth="9.140625" defaultRowHeight="12.75" x14ac:dyDescent="0.2"/>
  <sheetData>
    <row r="1" spans="3:17" ht="12.75" customHeight="1" x14ac:dyDescent="0.2">
      <c r="C1" s="1" t="str">
        <f>"The predictions in these graphs are based on the "&amp;IF(INDEX(Non_Constant_ElasticityQ_plt,1), "Generalized", "Simple")&amp;" Elasticity method."</f>
        <v>The predictions in these graphs are based on the Generalized Elasticity method.</v>
      </c>
      <c r="Q1" s="1" t="str">
        <f>"The predictions in these graphs are based on the "&amp;IF(INDEX(Non_Constant_ElasticityQ_plt,1), "Generalized", "Simple")&amp;" Elasticity method."</f>
        <v>The predictions in these graphs are based on the Generalized Elasticity method.</v>
      </c>
    </row>
  </sheetData>
  <printOptions horizontalCentered="1"/>
  <pageMargins left="0.25" right="0.25" top="0.5" bottom="0.5" header="0.3" footer="0.3"/>
  <pageSetup orientation="landscape"/>
  <headerFooter alignWithMargins="0">
    <oddFooter>&amp;C</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H55"/>
  <sheetViews>
    <sheetView zoomScaleNormal="100" workbookViewId="0">
      <selection activeCell="D28" sqref="D28"/>
    </sheetView>
  </sheetViews>
  <sheetFormatPr defaultRowHeight="12.75" customHeight="1" x14ac:dyDescent="0.2"/>
  <cols>
    <col min="1" max="1" width="20.42578125" customWidth="1"/>
    <col min="2" max="2" width="29.5703125" customWidth="1"/>
    <col min="3" max="3" width="13.5703125" customWidth="1"/>
    <col min="4" max="4" width="20.140625" customWidth="1"/>
    <col min="5" max="6" width="13.5703125" customWidth="1"/>
    <col min="7" max="7" width="21.28515625" customWidth="1"/>
    <col min="8" max="8" width="13.5703125" customWidth="1"/>
  </cols>
  <sheetData>
    <row r="1" spans="1:8" ht="12.75" customHeight="1" x14ac:dyDescent="0.2">
      <c r="A1" s="123" t="str">
        <f>B9</f>
        <v>ABC, Inc.</v>
      </c>
      <c r="B1" s="123"/>
      <c r="C1" s="123"/>
      <c r="D1" s="123"/>
    </row>
    <row r="2" spans="1:8" ht="12.75" customHeight="1" x14ac:dyDescent="0.2">
      <c r="A2" s="123" t="str">
        <f>B10</f>
        <v>Widgets</v>
      </c>
      <c r="B2" s="123"/>
      <c r="C2" s="123"/>
      <c r="D2" s="123"/>
    </row>
    <row r="3" spans="1:8" ht="12.75" customHeight="1" x14ac:dyDescent="0.2">
      <c r="A3" s="123" t="str">
        <f>B11</f>
        <v>Price Test with Standard Product</v>
      </c>
      <c r="B3" s="123"/>
      <c r="C3" s="123"/>
      <c r="D3" s="123"/>
    </row>
    <row r="4" spans="1:8" ht="12.75" customHeight="1" x14ac:dyDescent="0.2">
      <c r="A4" s="123" t="str">
        <f>"Price Test"</f>
        <v>Price Test</v>
      </c>
      <c r="B4" s="123"/>
      <c r="C4" s="123"/>
      <c r="D4" s="123"/>
    </row>
    <row r="5" spans="1:8" ht="12.75" customHeight="1" x14ac:dyDescent="0.2">
      <c r="A5" s="123" t="str">
        <f>""</f>
        <v/>
      </c>
      <c r="B5" s="123"/>
      <c r="C5" s="123"/>
      <c r="D5" s="123"/>
    </row>
    <row r="6" spans="1:8" ht="12.75" customHeight="1" x14ac:dyDescent="0.2">
      <c r="A6" s="124" t="str">
        <f>"Shaded cells are input cells. You can enter data in them."</f>
        <v>Shaded cells are input cells. You can enter data in them.</v>
      </c>
      <c r="B6" s="124"/>
      <c r="C6" s="124"/>
      <c r="D6" s="124"/>
      <c r="E6" s="124"/>
      <c r="F6" s="124"/>
      <c r="G6" s="124"/>
      <c r="H6" s="124"/>
    </row>
    <row r="7" spans="1:8" ht="12.75" customHeight="1" x14ac:dyDescent="0.2">
      <c r="A7" s="124" t="str">
        <f>"Excel formulas in shaded cells are starting suggestions. You can overwrite them."</f>
        <v>Excel formulas in shaded cells are starting suggestions. You can overwrite them.</v>
      </c>
      <c r="B7" s="124"/>
      <c r="C7" s="124"/>
      <c r="D7" s="124"/>
      <c r="E7" s="124"/>
      <c r="F7" s="124"/>
      <c r="G7" s="124"/>
      <c r="H7" s="124"/>
    </row>
    <row r="8" spans="1:8" ht="12.75" customHeight="1" x14ac:dyDescent="0.2">
      <c r="A8" s="124" t="str">
        <f>""</f>
        <v/>
      </c>
      <c r="B8" s="124"/>
      <c r="C8" s="124"/>
      <c r="D8" s="124"/>
      <c r="E8" s="124"/>
      <c r="F8" s="124"/>
      <c r="G8" s="124"/>
      <c r="H8" s="124"/>
    </row>
    <row r="9" spans="1:8" ht="12.75" customHeight="1" x14ac:dyDescent="0.2">
      <c r="A9" s="4" t="str">
        <f>Labels!B7</f>
        <v>Company Name</v>
      </c>
      <c r="B9" s="5" t="s">
        <v>54</v>
      </c>
    </row>
    <row r="10" spans="1:8" ht="12.75" customHeight="1" x14ac:dyDescent="0.2">
      <c r="A10" s="6" t="str">
        <f>Labels!B18</f>
        <v>Product</v>
      </c>
      <c r="B10" s="7" t="s">
        <v>187</v>
      </c>
    </row>
    <row r="11" spans="1:8" ht="12.75" customHeight="1" x14ac:dyDescent="0.2">
      <c r="A11" s="8" t="str">
        <f>Labels!B28</f>
        <v xml:space="preserve">Name of Test </v>
      </c>
      <c r="B11" s="9" t="s">
        <v>97</v>
      </c>
    </row>
    <row r="13" spans="1:8" ht="12.75" customHeight="1" x14ac:dyDescent="0.2">
      <c r="A13" s="122" t="str">
        <f>"Reference Information"</f>
        <v>Reference Information</v>
      </c>
      <c r="B13" s="122"/>
    </row>
    <row r="14" spans="1:8" ht="12.75" customHeight="1" x14ac:dyDescent="0.2">
      <c r="A14" s="122" t="str">
        <f>""</f>
        <v/>
      </c>
      <c r="B14" s="122"/>
    </row>
    <row r="15" spans="1:8" ht="12.75" customHeight="1" x14ac:dyDescent="0.2">
      <c r="A15" s="4" t="str">
        <f>Labels!B20</f>
        <v>Reference Price</v>
      </c>
      <c r="B15" s="10">
        <v>100</v>
      </c>
    </row>
    <row r="16" spans="1:8" ht="12.75" customHeight="1" x14ac:dyDescent="0.2">
      <c r="A16" s="8" t="str">
        <f>Labels!B21</f>
        <v>Reference Sales Units</v>
      </c>
      <c r="B16" s="11">
        <v>1000</v>
      </c>
    </row>
    <row r="19" spans="1:8" ht="12.75" customHeight="1" x14ac:dyDescent="0.2">
      <c r="A19" s="3" t="str">
        <f>"Test Prices"</f>
        <v>Test Prices</v>
      </c>
    </row>
    <row r="20" spans="1:8" ht="12.75" customHeight="1" x14ac:dyDescent="0.2">
      <c r="A20" s="3" t="str">
        <f>""</f>
        <v/>
      </c>
    </row>
    <row r="21" spans="1:8" ht="12.75" customHeight="1" x14ac:dyDescent="0.2">
      <c r="A21" s="4" t="str">
        <f>Labels!B29</f>
        <v>Prices</v>
      </c>
      <c r="B21" s="12"/>
      <c r="D21" s="4" t="str">
        <f>Labels!B30</f>
        <v>Prices Normalized</v>
      </c>
      <c r="E21" s="13"/>
    </row>
    <row r="22" spans="1:8" ht="12.75" customHeight="1" x14ac:dyDescent="0.2">
      <c r="A22" s="14" t="str">
        <f>"   "&amp;Labels!B52</f>
        <v xml:space="preserve">   Test 1</v>
      </c>
      <c r="B22" s="15">
        <f>ROUND(1.1*1.1^(-0.5*3)*B15,0)</f>
        <v>95</v>
      </c>
      <c r="D22" s="14" t="str">
        <f>"   "&amp;Labels!B52</f>
        <v xml:space="preserve">   Test 1</v>
      </c>
      <c r="E22" s="16">
        <f>B22/B15</f>
        <v>0.95</v>
      </c>
    </row>
    <row r="23" spans="1:8" ht="12.75" customHeight="1" x14ac:dyDescent="0.2">
      <c r="A23" s="14" t="str">
        <f>"   "&amp;Labels!B53</f>
        <v xml:space="preserve">   Test 2</v>
      </c>
      <c r="B23" s="15">
        <f>ROUND(1.1*B22,0)</f>
        <v>105</v>
      </c>
      <c r="D23" s="14" t="str">
        <f>"   "&amp;Labels!B53</f>
        <v xml:space="preserve">   Test 2</v>
      </c>
      <c r="E23" s="16">
        <f>B23/B15</f>
        <v>1.05</v>
      </c>
    </row>
    <row r="24" spans="1:8" ht="12.75" customHeight="1" x14ac:dyDescent="0.2">
      <c r="A24" s="17" t="str">
        <f>"   "&amp;Labels!B54</f>
        <v xml:space="preserve">   Test 3</v>
      </c>
      <c r="B24" s="18">
        <f>ROUND(1.1*B23,0)</f>
        <v>116</v>
      </c>
      <c r="D24" s="17" t="str">
        <f>"   "&amp;Labels!B54</f>
        <v xml:space="preserve">   Test 3</v>
      </c>
      <c r="E24" s="19">
        <f>B24/B15</f>
        <v>1.1599999999999999</v>
      </c>
    </row>
    <row r="26" spans="1:8" ht="12.75" customHeight="1" x14ac:dyDescent="0.2">
      <c r="A26" s="3" t="str">
        <f>"Test Sales Units"</f>
        <v>Test Sales Units</v>
      </c>
    </row>
    <row r="27" spans="1:8" ht="12.75" customHeight="1" x14ac:dyDescent="0.2">
      <c r="A27" s="3" t="str">
        <f>""</f>
        <v/>
      </c>
    </row>
    <row r="28" spans="1:8" ht="12.75" customHeight="1" x14ac:dyDescent="0.2">
      <c r="A28" s="4" t="str">
        <f>Labels!B33</f>
        <v>Test Ref Sales Units</v>
      </c>
      <c r="B28" s="20"/>
      <c r="D28" s="4" t="str">
        <f>Labels!B34</f>
        <v>Test Sales Units</v>
      </c>
      <c r="E28" s="20"/>
      <c r="G28" s="4" t="str">
        <f>Labels!B35</f>
        <v>Sales Units Normalized</v>
      </c>
      <c r="H28" s="13"/>
    </row>
    <row r="29" spans="1:8" ht="12.75" customHeight="1" x14ac:dyDescent="0.2">
      <c r="A29" s="14" t="str">
        <f>"   "&amp;Labels!B52</f>
        <v xml:space="preserve">   Test 1</v>
      </c>
      <c r="B29" s="21">
        <f>1000/3</f>
        <v>333.33333333333331</v>
      </c>
      <c r="D29" s="14" t="str">
        <f>"   "&amp;Labels!B52</f>
        <v xml:space="preserve">   Test 1</v>
      </c>
      <c r="E29" s="21"/>
      <c r="G29" s="14" t="str">
        <f>"   "&amp;Labels!B52</f>
        <v xml:space="preserve">   Test 1</v>
      </c>
      <c r="H29" s="16">
        <f>E29/B29</f>
        <v>0</v>
      </c>
    </row>
    <row r="30" spans="1:8" ht="12.75" customHeight="1" x14ac:dyDescent="0.2">
      <c r="A30" s="14" t="str">
        <f>"   "&amp;Labels!B53</f>
        <v xml:space="preserve">   Test 2</v>
      </c>
      <c r="B30" s="21">
        <f>1000/3</f>
        <v>333.33333333333331</v>
      </c>
      <c r="D30" s="14" t="str">
        <f>"   "&amp;Labels!B53</f>
        <v xml:space="preserve">   Test 2</v>
      </c>
      <c r="E30" s="21"/>
      <c r="G30" s="14" t="str">
        <f>"   "&amp;Labels!B53</f>
        <v xml:space="preserve">   Test 2</v>
      </c>
      <c r="H30" s="16">
        <f>E30/B30</f>
        <v>0</v>
      </c>
    </row>
    <row r="31" spans="1:8" ht="12.75" customHeight="1" x14ac:dyDescent="0.2">
      <c r="A31" s="14" t="str">
        <f>"   "&amp;Labels!B54</f>
        <v xml:space="preserve">   Test 3</v>
      </c>
      <c r="B31" s="21">
        <f>1000/3</f>
        <v>333.33333333333331</v>
      </c>
      <c r="D31" s="14" t="str">
        <f>"   "&amp;Labels!B54</f>
        <v xml:space="preserve">   Test 3</v>
      </c>
      <c r="E31" s="21"/>
      <c r="G31" s="14" t="str">
        <f>"   "&amp;Labels!B54</f>
        <v xml:space="preserve">   Test 3</v>
      </c>
      <c r="H31" s="16">
        <f>E31/B31</f>
        <v>0</v>
      </c>
    </row>
    <row r="32" spans="1:8" ht="12.75" customHeight="1" x14ac:dyDescent="0.2">
      <c r="A32" s="8" t="str">
        <f>"   "&amp;Labels!C51</f>
        <v xml:space="preserve">   Total</v>
      </c>
      <c r="B32" s="22">
        <f>SUM(B29:B31)</f>
        <v>1000</v>
      </c>
      <c r="D32" s="8" t="str">
        <f>"   "&amp;Labels!C51</f>
        <v xml:space="preserve">   Total</v>
      </c>
      <c r="E32" s="22">
        <f>SUM(E29:E31)</f>
        <v>0</v>
      </c>
      <c r="G32" s="8" t="str">
        <f>"   "&amp;Labels!C51</f>
        <v xml:space="preserve">   Total</v>
      </c>
      <c r="H32" s="19">
        <f>E32/B32</f>
        <v>0</v>
      </c>
    </row>
    <row r="34" spans="1:8" ht="12.75" customHeight="1" x14ac:dyDescent="0.2">
      <c r="A34" s="122" t="str">
        <f>"Regression Statistics"</f>
        <v>Regression Statistics</v>
      </c>
      <c r="B34" s="122"/>
    </row>
    <row r="35" spans="1:8" ht="12.75" customHeight="1" x14ac:dyDescent="0.2">
      <c r="A35" s="122" t="str">
        <f>""</f>
        <v/>
      </c>
      <c r="B35" s="122"/>
    </row>
    <row r="36" spans="1:8" ht="12.75" customHeight="1" x14ac:dyDescent="0.2">
      <c r="A36" s="125" t="str">
        <f>"Simple Elasticity (log-linear regression)"</f>
        <v>Simple Elasticity (log-linear regression)</v>
      </c>
      <c r="B36" s="125"/>
      <c r="C36" s="125"/>
      <c r="D36" s="125"/>
      <c r="E36" s="125"/>
    </row>
    <row r="37" spans="1:8" ht="12.75" customHeight="1" x14ac:dyDescent="0.2">
      <c r="A37" s="125" t="str">
        <f>""</f>
        <v/>
      </c>
      <c r="B37" s="125"/>
      <c r="C37" s="125"/>
      <c r="D37" s="125"/>
      <c r="E37" s="125"/>
    </row>
    <row r="38" spans="1:8" ht="12.75" customHeight="1" x14ac:dyDescent="0.2">
      <c r="A38" s="23" t="str">
        <f>Labels!B22</f>
        <v>Elasticity</v>
      </c>
      <c r="B38" s="24" t="e">
        <f>'(FnCalls 1)'!A8</f>
        <v>#VALUE!</v>
      </c>
      <c r="D38" s="23" t="str">
        <f>Labels!B36</f>
        <v>Std Error Elasticity</v>
      </c>
      <c r="E38" s="24" t="e">
        <f>'(FnCalls 1)'!A9</f>
        <v>#VALUE!</v>
      </c>
      <c r="G38" s="23" t="str">
        <f>Labels!B31</f>
        <v>R squared</v>
      </c>
      <c r="H38" s="24" t="e">
        <f>'(FnCalls 1)'!A10</f>
        <v>#VALUE!</v>
      </c>
    </row>
    <row r="39" spans="1:8" ht="12.75" customHeight="1" x14ac:dyDescent="0.2">
      <c r="A39" s="124" t="str">
        <f>"Regression equation:"</f>
        <v>Regression equation:</v>
      </c>
      <c r="B39" s="124"/>
      <c r="C39" s="124"/>
      <c r="D39" s="124"/>
      <c r="E39" s="124"/>
      <c r="F39" s="124"/>
      <c r="G39" s="124"/>
      <c r="H39" s="124"/>
    </row>
    <row r="40" spans="1:8" ht="12.75" customHeight="1" x14ac:dyDescent="0.2">
      <c r="A40" s="124" t="str">
        <f>"Sales_Units/Ref_Sales_Units = (Price/Ref_Price)^Elasticity"</f>
        <v>Sales_Units/Ref_Sales_Units = (Price/Ref_Price)^Elasticity</v>
      </c>
      <c r="B40" s="124"/>
      <c r="C40" s="124"/>
      <c r="D40" s="124"/>
      <c r="E40" s="124"/>
      <c r="F40" s="124"/>
      <c r="G40" s="124"/>
      <c r="H40" s="124"/>
    </row>
    <row r="42" spans="1:8" ht="12.75" customHeight="1" x14ac:dyDescent="0.2">
      <c r="A42" s="125" t="str">
        <f>"Generalized Elasticity"</f>
        <v>Generalized Elasticity</v>
      </c>
      <c r="B42" s="125"/>
    </row>
    <row r="43" spans="1:8" ht="12.75" customHeight="1" x14ac:dyDescent="0.2">
      <c r="A43" s="125" t="str">
        <f>""</f>
        <v/>
      </c>
      <c r="B43" s="125"/>
    </row>
    <row r="44" spans="1:8" ht="12.75" customHeight="1" x14ac:dyDescent="0.2">
      <c r="A44" s="4" t="str">
        <f>Labels!B24</f>
        <v>Elasticity Coefficients</v>
      </c>
      <c r="B44" s="25"/>
      <c r="D44" s="4" t="str">
        <f>Labels!B37</f>
        <v>Std Error Coefficients</v>
      </c>
      <c r="E44" s="25"/>
      <c r="G44" s="23" t="str">
        <f>Labels!B32</f>
        <v>R squared</v>
      </c>
      <c r="H44" s="24" t="e">
        <f>'(FnCalls 1)'!A29</f>
        <v>#VALUE!</v>
      </c>
    </row>
    <row r="45" spans="1:8" ht="12.75" customHeight="1" x14ac:dyDescent="0.2">
      <c r="A45" s="14" t="str">
        <f>"   "&amp;Labels!B41</f>
        <v xml:space="preserve">   1</v>
      </c>
      <c r="B45" s="26" t="e">
        <f>'(FnCalls 1)'!B17</f>
        <v>#VALUE!</v>
      </c>
      <c r="D45" s="14" t="str">
        <f>"   "&amp;Labels!B41</f>
        <v xml:space="preserve">   1</v>
      </c>
      <c r="E45" s="26" t="e">
        <f>'(FnCalls 1)'!B28</f>
        <v>#VALUE!</v>
      </c>
    </row>
    <row r="46" spans="1:8" ht="12.75" customHeight="1" x14ac:dyDescent="0.2">
      <c r="A46" s="17" t="str">
        <f>"   "&amp;Labels!B42</f>
        <v xml:space="preserve">   2</v>
      </c>
      <c r="B46" s="27" t="e">
        <f>'(FnCalls 1)'!A22</f>
        <v>#VALUE!</v>
      </c>
      <c r="D46" s="17" t="str">
        <f>"   "&amp;Labels!B42</f>
        <v xml:space="preserve">   2</v>
      </c>
      <c r="E46" s="27" t="e">
        <f>'(FnCalls 1)'!A28</f>
        <v>#VALUE!</v>
      </c>
    </row>
    <row r="48" spans="1:8" ht="12.75" customHeight="1" x14ac:dyDescent="0.2">
      <c r="A48" s="4" t="str">
        <f>Labels!B23</f>
        <v>Generalized Elasticity</v>
      </c>
      <c r="B48" s="25"/>
    </row>
    <row r="49" spans="1:8" ht="12.75" customHeight="1" x14ac:dyDescent="0.2">
      <c r="A49" s="14" t="str">
        <f>"   "&amp;Labels!B45</f>
        <v xml:space="preserve">   Price 1</v>
      </c>
      <c r="B49" s="26" t="e">
        <f>B45+2*B46*LN('Sales Predictions'!B14/B15)</f>
        <v>#VALUE!</v>
      </c>
    </row>
    <row r="50" spans="1:8" ht="12.75" customHeight="1" x14ac:dyDescent="0.2">
      <c r="A50" s="14" t="str">
        <f>"   "&amp;Labels!B46</f>
        <v xml:space="preserve">   Price 2</v>
      </c>
      <c r="B50" s="26" t="e">
        <f>B45+2*B46*LN('Sales Predictions'!B15/B15)</f>
        <v>#VALUE!</v>
      </c>
    </row>
    <row r="51" spans="1:8" ht="12.75" customHeight="1" x14ac:dyDescent="0.2">
      <c r="A51" s="14" t="str">
        <f>"   "&amp;Labels!B47</f>
        <v xml:space="preserve">   Price 3</v>
      </c>
      <c r="B51" s="26" t="e">
        <f>B45+2*B46*LN('Sales Predictions'!B16/B15)</f>
        <v>#VALUE!</v>
      </c>
    </row>
    <row r="52" spans="1:8" ht="12.75" customHeight="1" x14ac:dyDescent="0.2">
      <c r="A52" s="14" t="str">
        <f>"   "&amp;Labels!B48</f>
        <v xml:space="preserve">   Price 4</v>
      </c>
      <c r="B52" s="26" t="e">
        <f>B45+2*B46*LN('Sales Predictions'!B17/B15)</f>
        <v>#VALUE!</v>
      </c>
    </row>
    <row r="53" spans="1:8" ht="12.75" customHeight="1" x14ac:dyDescent="0.2">
      <c r="A53" s="17" t="str">
        <f>"   "&amp;Labels!B49</f>
        <v xml:space="preserve">   Price 5</v>
      </c>
      <c r="B53" s="27" t="e">
        <f>B45+2*B46*LN('Sales Predictions'!B18/B15)</f>
        <v>#VALUE!</v>
      </c>
    </row>
    <row r="54" spans="1:8" ht="12.75" customHeight="1" x14ac:dyDescent="0.2">
      <c r="A54" s="124" t="str">
        <f>"Regression equation:"</f>
        <v>Regression equation:</v>
      </c>
      <c r="B54" s="124"/>
      <c r="C54" s="124"/>
      <c r="D54" s="124"/>
      <c r="E54" s="124"/>
      <c r="F54" s="124"/>
      <c r="G54" s="124"/>
      <c r="H54" s="124"/>
    </row>
    <row r="55" spans="1:8" ht="12.75" customHeight="1" x14ac:dyDescent="0.2">
      <c r="A55" s="124" t="str">
        <f>"Sales_Units/Ref_Sales_Units = (Price/Ref_Price)^Elast1 + (Price/Ref_Price)^(2*Elast2)"</f>
        <v>Sales_Units/Ref_Sales_Units = (Price/Ref_Price)^Elast1 + (Price/Ref_Price)^(2*Elast2)</v>
      </c>
      <c r="B55" s="124"/>
      <c r="C55" s="124"/>
      <c r="D55" s="124"/>
      <c r="E55" s="124"/>
      <c r="F55" s="124"/>
      <c r="G55" s="124"/>
      <c r="H55" s="124"/>
    </row>
  </sheetData>
  <mergeCells count="20">
    <mergeCell ref="A54:H54"/>
    <mergeCell ref="A55:H55"/>
    <mergeCell ref="A36:E36"/>
    <mergeCell ref="A37:E37"/>
    <mergeCell ref="A39:H39"/>
    <mergeCell ref="A40:H40"/>
    <mergeCell ref="A42:B42"/>
    <mergeCell ref="A43:B43"/>
    <mergeCell ref="A35:B35"/>
    <mergeCell ref="A1:D1"/>
    <mergeCell ref="A2:D2"/>
    <mergeCell ref="A3:D3"/>
    <mergeCell ref="A4:D4"/>
    <mergeCell ref="A5:D5"/>
    <mergeCell ref="A6:H6"/>
    <mergeCell ref="A7:H7"/>
    <mergeCell ref="A8:H8"/>
    <mergeCell ref="A13:B13"/>
    <mergeCell ref="A14:B14"/>
    <mergeCell ref="A34:B34"/>
  </mergeCells>
  <pageMargins left="0.25" right="0.25" top="0.5" bottom="0.5" header="0.5" footer="0.5"/>
  <pageSetup paperSize="9" fitToHeight="32767" orientation="landscape" horizontalDpi="300" verticalDpi="300"/>
  <headerFooter alignWithMargins="0"/>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H33"/>
  <sheetViews>
    <sheetView zoomScaleNormal="100" workbookViewId="0"/>
  </sheetViews>
  <sheetFormatPr defaultRowHeight="12.75" customHeight="1" x14ac:dyDescent="0.2"/>
  <cols>
    <col min="1" max="1" width="22.28515625" customWidth="1"/>
    <col min="2" max="3" width="13.5703125" customWidth="1"/>
    <col min="4" max="4" width="19.85546875" customWidth="1"/>
    <col min="5" max="6" width="13.5703125" customWidth="1"/>
    <col min="7" max="7" width="18.28515625" customWidth="1"/>
    <col min="8" max="8" width="13.5703125" customWidth="1"/>
  </cols>
  <sheetData>
    <row r="1" spans="1:8" ht="12.75" customHeight="1" x14ac:dyDescent="0.2">
      <c r="A1" s="123" t="str">
        <f>'Price Test'!B9</f>
        <v>ABC, Inc.</v>
      </c>
      <c r="B1" s="123"/>
      <c r="C1" s="123"/>
      <c r="D1" s="123"/>
    </row>
    <row r="2" spans="1:8" ht="12.75" customHeight="1" x14ac:dyDescent="0.2">
      <c r="A2" s="123" t="str">
        <f>'Price Test'!B10</f>
        <v>Widgets</v>
      </c>
      <c r="B2" s="123"/>
      <c r="C2" s="123"/>
      <c r="D2" s="123"/>
    </row>
    <row r="3" spans="1:8" ht="12.75" customHeight="1" x14ac:dyDescent="0.2">
      <c r="A3" s="123" t="str">
        <f>'Price Test'!B11</f>
        <v>Price Test with Standard Product</v>
      </c>
      <c r="B3" s="123"/>
      <c r="C3" s="123"/>
      <c r="D3" s="123"/>
    </row>
    <row r="4" spans="1:8" ht="12.75" customHeight="1" x14ac:dyDescent="0.2">
      <c r="A4" s="123" t="str">
        <f>"Sales Predictions"</f>
        <v>Sales Predictions</v>
      </c>
      <c r="B4" s="123"/>
      <c r="C4" s="123"/>
      <c r="D4" s="123"/>
    </row>
    <row r="5" spans="1:8" ht="12.75" customHeight="1" x14ac:dyDescent="0.2">
      <c r="A5" s="123" t="str">
        <f>""</f>
        <v/>
      </c>
      <c r="B5" s="123"/>
      <c r="C5" s="123"/>
      <c r="D5" s="123"/>
    </row>
    <row r="6" spans="1:8" ht="12.75" customHeight="1" x14ac:dyDescent="0.2">
      <c r="A6" s="124" t="str">
        <f>"Shaded cells are input cells. You can enter data in them."</f>
        <v>Shaded cells are input cells. You can enter data in them.</v>
      </c>
      <c r="B6" s="124"/>
      <c r="C6" s="124"/>
      <c r="D6" s="124"/>
      <c r="E6" s="124"/>
      <c r="F6" s="124"/>
    </row>
    <row r="7" spans="1:8" ht="12.75" customHeight="1" x14ac:dyDescent="0.2">
      <c r="A7" s="124" t="str">
        <f>"Excel formulas in shaded cells are starting suggestions. You can overwrite them."</f>
        <v>Excel formulas in shaded cells are starting suggestions. You can overwrite them.</v>
      </c>
      <c r="B7" s="124"/>
      <c r="C7" s="124"/>
      <c r="D7" s="124"/>
      <c r="E7" s="124"/>
      <c r="F7" s="124"/>
    </row>
    <row r="9" spans="1:8" ht="12.75" customHeight="1" x14ac:dyDescent="0.2">
      <c r="A9" s="23" t="str">
        <f>Labels!B9</f>
        <v>Genearalized Elasticity?</v>
      </c>
      <c r="B9" s="28" t="b">
        <f>TRUE</f>
        <v>1</v>
      </c>
    </row>
    <row r="11" spans="1:8" ht="12.75" customHeight="1" x14ac:dyDescent="0.2">
      <c r="A11" s="122" t="str">
        <f>"Sales Predictions"</f>
        <v>Sales Predictions</v>
      </c>
      <c r="B11" s="122"/>
    </row>
    <row r="12" spans="1:8" ht="12.75" customHeight="1" x14ac:dyDescent="0.2">
      <c r="A12" s="122" t="str">
        <f>""</f>
        <v/>
      </c>
      <c r="B12" s="122"/>
    </row>
    <row r="13" spans="1:8" ht="12.75" customHeight="1" x14ac:dyDescent="0.2">
      <c r="A13" s="4" t="str">
        <f>Labels!B16</f>
        <v>Prediction Prices</v>
      </c>
      <c r="B13" s="29"/>
      <c r="D13" s="4" t="str">
        <f>Labels!B15</f>
        <v>Predicted Sales Units</v>
      </c>
      <c r="E13" s="20"/>
      <c r="G13" s="4" t="str">
        <f>Labels!B14</f>
        <v>Predicted Revenue</v>
      </c>
      <c r="H13" s="12"/>
    </row>
    <row r="14" spans="1:8" ht="12.75" customHeight="1" x14ac:dyDescent="0.2">
      <c r="A14" s="14" t="str">
        <f>"   "&amp;Labels!B45</f>
        <v xml:space="preserve">   Price 1</v>
      </c>
      <c r="B14" s="30">
        <f>5*ROUND(MIN('Price Test'!B22:B24)/5+1*MAX('Price Test'!B22:B24)/5/5+1*(-MIN('Price Test'!B22:B24))/5/5+(-2)*MAX('Price Test'!B22:B24)/5/5+(-2)*(-MIN('Price Test'!B22:B24))/5/5,0)</f>
        <v>90</v>
      </c>
      <c r="D14" s="14" t="str">
        <f>"   "&amp;Labels!B45</f>
        <v xml:space="preserve">   Price 1</v>
      </c>
      <c r="E14" s="31" t="e">
        <f>IF(B9,EXP('(Other Variables)'!B23)*B33,(B14/'Price Test'!B15)^'Price Test'!B38*B33)</f>
        <v>#VALUE!</v>
      </c>
      <c r="G14" s="14" t="str">
        <f>"   "&amp;Labels!B45</f>
        <v xml:space="preserve">   Price 1</v>
      </c>
      <c r="H14" s="32" t="e">
        <f>B14*E14</f>
        <v>#VALUE!</v>
      </c>
    </row>
    <row r="15" spans="1:8" ht="12.75" customHeight="1" x14ac:dyDescent="0.2">
      <c r="A15" s="14" t="str">
        <f>"   "&amp;Labels!B46</f>
        <v xml:space="preserve">   Price 2</v>
      </c>
      <c r="B15" s="30">
        <f>5*ROUND(MIN('Price Test'!B22:B24)/5+2*MAX('Price Test'!B22:B24)/5/5+2*(-MIN('Price Test'!B22:B24))/5/5+(-2)*MAX('Price Test'!B22:B24)/5/5+(-2)*(-MIN('Price Test'!B22:B24))/5/5,0)</f>
        <v>95</v>
      </c>
      <c r="D15" s="14" t="str">
        <f>"   "&amp;Labels!B46</f>
        <v xml:space="preserve">   Price 2</v>
      </c>
      <c r="E15" s="31" t="e">
        <f>IF(B9,EXP('(Other Variables)'!B24)*B33,(B15/'Price Test'!B15)^'Price Test'!B38*B33)</f>
        <v>#VALUE!</v>
      </c>
      <c r="G15" s="14" t="str">
        <f>"   "&amp;Labels!B46</f>
        <v xml:space="preserve">   Price 2</v>
      </c>
      <c r="H15" s="32" t="e">
        <f>B15*E15</f>
        <v>#VALUE!</v>
      </c>
    </row>
    <row r="16" spans="1:8" ht="12.75" customHeight="1" x14ac:dyDescent="0.2">
      <c r="A16" s="14" t="str">
        <f>"   "&amp;Labels!B47</f>
        <v xml:space="preserve">   Price 3</v>
      </c>
      <c r="B16" s="30">
        <f>5*ROUND(MIN('Price Test'!B22:B24)/5+3*MAX('Price Test'!B22:B24)/5/5+3*(-MIN('Price Test'!B22:B24))/5/5+(-2)*MAX('Price Test'!B22:B24)/5/5+(-2)*(-MIN('Price Test'!B22:B24))/5/5,0)</f>
        <v>100</v>
      </c>
      <c r="D16" s="14" t="str">
        <f>"   "&amp;Labels!B47</f>
        <v xml:space="preserve">   Price 3</v>
      </c>
      <c r="E16" s="31" t="e">
        <f>IF(B9,EXP('(Other Variables)'!B25)*B33,(B16/'Price Test'!B15)^'Price Test'!B38*B33)</f>
        <v>#VALUE!</v>
      </c>
      <c r="G16" s="14" t="str">
        <f>"   "&amp;Labels!B47</f>
        <v xml:space="preserve">   Price 3</v>
      </c>
      <c r="H16" s="32" t="e">
        <f>B16*E16</f>
        <v>#VALUE!</v>
      </c>
    </row>
    <row r="17" spans="1:8" ht="12.75" customHeight="1" x14ac:dyDescent="0.2">
      <c r="A17" s="14" t="str">
        <f>"   "&amp;Labels!B48</f>
        <v xml:space="preserve">   Price 4</v>
      </c>
      <c r="B17" s="30">
        <f>5*ROUND(MIN('Price Test'!B22:B24)/5+4*MAX('Price Test'!B22:B24)/5/5+4*(-MIN('Price Test'!B22:B24))/5/5+(-2)*MAX('Price Test'!B22:B24)/5/5+(-2)*(-MIN('Price Test'!B22:B24))/5/5,0)</f>
        <v>105</v>
      </c>
      <c r="D17" s="14" t="str">
        <f>"   "&amp;Labels!B48</f>
        <v xml:space="preserve">   Price 4</v>
      </c>
      <c r="E17" s="31" t="e">
        <f>IF(B9,EXP('(Other Variables)'!B26)*B33,(B17/'Price Test'!B15)^'Price Test'!B38*B33)</f>
        <v>#VALUE!</v>
      </c>
      <c r="G17" s="14" t="str">
        <f>"   "&amp;Labels!B48</f>
        <v xml:space="preserve">   Price 4</v>
      </c>
      <c r="H17" s="32" t="e">
        <f>B17*E17</f>
        <v>#VALUE!</v>
      </c>
    </row>
    <row r="18" spans="1:8" ht="12.75" customHeight="1" x14ac:dyDescent="0.2">
      <c r="A18" s="17" t="str">
        <f>"   "&amp;Labels!B49</f>
        <v xml:space="preserve">   Price 5</v>
      </c>
      <c r="B18" s="33">
        <f>5*ROUND(MIN('Price Test'!B22:B24)/5+5*MAX('Price Test'!B22:B24)/5/5+5*(-MIN('Price Test'!B22:B24))/5/5+(-2)*MAX('Price Test'!B22:B24)/5/5+(-2)*(-MIN('Price Test'!B22:B24))/5/5,0)</f>
        <v>110</v>
      </c>
      <c r="D18" s="17" t="str">
        <f>"   "&amp;Labels!B49</f>
        <v xml:space="preserve">   Price 5</v>
      </c>
      <c r="E18" s="22" t="e">
        <f>IF(B9,EXP('(Other Variables)'!B27)*B33,(B18/'Price Test'!B15)^'Price Test'!B38*B33)</f>
        <v>#VALUE!</v>
      </c>
      <c r="G18" s="17" t="str">
        <f>"   "&amp;Labels!B49</f>
        <v xml:space="preserve">   Price 5</v>
      </c>
      <c r="H18" s="34" t="e">
        <f>B18*E18</f>
        <v>#VALUE!</v>
      </c>
    </row>
    <row r="19" spans="1:8" ht="12.75" customHeight="1" x14ac:dyDescent="0.2">
      <c r="A19" s="124" t="str">
        <f>"Sales Units = Reference_Sales_Units * (Prediction_Price/Reference_Price)^Units_Elasticity"</f>
        <v>Sales Units = Reference_Sales_Units * (Prediction_Price/Reference_Price)^Units_Elasticity</v>
      </c>
      <c r="B19" s="124"/>
      <c r="C19" s="124"/>
      <c r="D19" s="124"/>
      <c r="E19" s="124"/>
      <c r="F19" s="124"/>
      <c r="G19" s="124"/>
      <c r="H19" s="124"/>
    </row>
    <row r="21" spans="1:8" ht="12.75" customHeight="1" x14ac:dyDescent="0.2">
      <c r="A21" s="122" t="str">
        <f>"Cost and Margin Predictions"</f>
        <v>Cost and Margin Predictions</v>
      </c>
      <c r="B21" s="122"/>
      <c r="C21" s="122"/>
    </row>
    <row r="22" spans="1:8" ht="12.75" customHeight="1" x14ac:dyDescent="0.2">
      <c r="A22" s="122" t="str">
        <f>""</f>
        <v/>
      </c>
      <c r="B22" s="122"/>
      <c r="C22" s="122"/>
    </row>
    <row r="23" spans="1:8" ht="12.75" customHeight="1" x14ac:dyDescent="0.2">
      <c r="A23" s="4" t="str">
        <f>Labels!B11</f>
        <v>Predicted Costs</v>
      </c>
      <c r="B23" s="12"/>
      <c r="D23" s="4" t="str">
        <f>Labels!B12</f>
        <v>Predicted Margin</v>
      </c>
      <c r="E23" s="12"/>
      <c r="G23" s="4" t="str">
        <f>Labels!B13</f>
        <v>Predicted Margin %</v>
      </c>
      <c r="H23" s="35"/>
    </row>
    <row r="24" spans="1:8" ht="12.75" customHeight="1" x14ac:dyDescent="0.2">
      <c r="A24" s="14" t="str">
        <f>"   "&amp;Labels!B45</f>
        <v xml:space="preserve">   Price 1</v>
      </c>
      <c r="B24" s="32" t="e">
        <f>E33*(E14/B33)^H33</f>
        <v>#VALUE!</v>
      </c>
      <c r="D24" s="14" t="str">
        <f>"   "&amp;Labels!B45</f>
        <v xml:space="preserve">   Price 1</v>
      </c>
      <c r="E24" s="32" t="e">
        <f>E14*B14-B24</f>
        <v>#VALUE!</v>
      </c>
      <c r="G24" s="14" t="str">
        <f>"   "&amp;Labels!B45</f>
        <v xml:space="preserve">   Price 1</v>
      </c>
      <c r="H24" s="36" t="e">
        <f>E24/H14</f>
        <v>#VALUE!</v>
      </c>
    </row>
    <row r="25" spans="1:8" ht="12.75" customHeight="1" x14ac:dyDescent="0.2">
      <c r="A25" s="14" t="str">
        <f>"   "&amp;Labels!B46</f>
        <v xml:space="preserve">   Price 2</v>
      </c>
      <c r="B25" s="32" t="e">
        <f>E33*(E15/B33)^H33</f>
        <v>#VALUE!</v>
      </c>
      <c r="D25" s="14" t="str">
        <f>"   "&amp;Labels!B46</f>
        <v xml:space="preserve">   Price 2</v>
      </c>
      <c r="E25" s="32" t="e">
        <f>E15*B15-B25</f>
        <v>#VALUE!</v>
      </c>
      <c r="G25" s="14" t="str">
        <f>"   "&amp;Labels!B46</f>
        <v xml:space="preserve">   Price 2</v>
      </c>
      <c r="H25" s="36" t="e">
        <f>E25/H15</f>
        <v>#VALUE!</v>
      </c>
    </row>
    <row r="26" spans="1:8" ht="12.75" customHeight="1" x14ac:dyDescent="0.2">
      <c r="A26" s="14" t="str">
        <f>"   "&amp;Labels!B47</f>
        <v xml:space="preserve">   Price 3</v>
      </c>
      <c r="B26" s="32" t="e">
        <f>E33*(E16/B33)^H33</f>
        <v>#VALUE!</v>
      </c>
      <c r="D26" s="14" t="str">
        <f>"   "&amp;Labels!B47</f>
        <v xml:space="preserve">   Price 3</v>
      </c>
      <c r="E26" s="32" t="e">
        <f>E16*B16-B26</f>
        <v>#VALUE!</v>
      </c>
      <c r="G26" s="14" t="str">
        <f>"   "&amp;Labels!B47</f>
        <v xml:space="preserve">   Price 3</v>
      </c>
      <c r="H26" s="36" t="e">
        <f>E26/H16</f>
        <v>#VALUE!</v>
      </c>
    </row>
    <row r="27" spans="1:8" ht="12.75" customHeight="1" x14ac:dyDescent="0.2">
      <c r="A27" s="14" t="str">
        <f>"   "&amp;Labels!B48</f>
        <v xml:space="preserve">   Price 4</v>
      </c>
      <c r="B27" s="32" t="e">
        <f>E33*(E17/B33)^H33</f>
        <v>#VALUE!</v>
      </c>
      <c r="D27" s="14" t="str">
        <f>"   "&amp;Labels!B48</f>
        <v xml:space="preserve">   Price 4</v>
      </c>
      <c r="E27" s="32" t="e">
        <f>E17*B17-B27</f>
        <v>#VALUE!</v>
      </c>
      <c r="G27" s="14" t="str">
        <f>"   "&amp;Labels!B48</f>
        <v xml:space="preserve">   Price 4</v>
      </c>
      <c r="H27" s="36" t="e">
        <f>E27/H17</f>
        <v>#VALUE!</v>
      </c>
    </row>
    <row r="28" spans="1:8" ht="12.75" customHeight="1" x14ac:dyDescent="0.2">
      <c r="A28" s="17" t="str">
        <f>"   "&amp;Labels!B49</f>
        <v xml:space="preserve">   Price 5</v>
      </c>
      <c r="B28" s="34" t="e">
        <f>E33*(E18/B33)^H33</f>
        <v>#VALUE!</v>
      </c>
      <c r="D28" s="17" t="str">
        <f>"   "&amp;Labels!B49</f>
        <v xml:space="preserve">   Price 5</v>
      </c>
      <c r="E28" s="34" t="e">
        <f>E18*B18-B28</f>
        <v>#VALUE!</v>
      </c>
      <c r="G28" s="17" t="str">
        <f>"   "&amp;Labels!B49</f>
        <v xml:space="preserve">   Price 5</v>
      </c>
      <c r="H28" s="37" t="e">
        <f>E28/H18</f>
        <v>#VALUE!</v>
      </c>
    </row>
    <row r="29" spans="1:8" ht="12.75" customHeight="1" x14ac:dyDescent="0.2">
      <c r="A29" s="124" t="str">
        <f>"Cost = Reference_Cost *(Predicted_Sales_Units/Reference_Sales_Units)^Cost_Elasticity"</f>
        <v>Cost = Reference_Cost *(Predicted_Sales_Units/Reference_Sales_Units)^Cost_Elasticity</v>
      </c>
      <c r="B29" s="124"/>
      <c r="C29" s="124"/>
      <c r="D29" s="124"/>
      <c r="E29" s="124"/>
      <c r="F29" s="124"/>
      <c r="G29" s="124"/>
      <c r="H29" s="124"/>
    </row>
    <row r="31" spans="1:8" ht="12.75" customHeight="1" x14ac:dyDescent="0.2">
      <c r="A31" s="123" t="str">
        <f>"Cost Parameters"</f>
        <v>Cost Parameters</v>
      </c>
      <c r="B31" s="123"/>
      <c r="C31" s="123"/>
      <c r="D31" s="123"/>
      <c r="E31" s="123"/>
      <c r="F31" s="123"/>
      <c r="G31" s="123"/>
      <c r="H31" s="123"/>
    </row>
    <row r="32" spans="1:8" ht="12.75" customHeight="1" x14ac:dyDescent="0.2">
      <c r="A32" s="123" t="str">
        <f>""</f>
        <v/>
      </c>
      <c r="B32" s="123"/>
      <c r="C32" s="123"/>
      <c r="D32" s="123"/>
      <c r="E32" s="123"/>
      <c r="F32" s="123"/>
      <c r="G32" s="123"/>
      <c r="H32" s="123"/>
    </row>
    <row r="33" spans="1:8" ht="12.75" customHeight="1" x14ac:dyDescent="0.2">
      <c r="A33" s="23" t="str">
        <f>Labels!B21</f>
        <v>Reference Sales Units</v>
      </c>
      <c r="B33" s="38">
        <f>'Price Test'!B16</f>
        <v>1000</v>
      </c>
      <c r="D33" s="23" t="str">
        <f>Labels!B19</f>
        <v>Reference Cost</v>
      </c>
      <c r="E33" s="39">
        <v>72000</v>
      </c>
      <c r="G33" s="23" t="str">
        <f>Labels!B8</f>
        <v>Cost Elasticity</v>
      </c>
      <c r="H33" s="40">
        <v>0.7</v>
      </c>
    </row>
  </sheetData>
  <mergeCells count="15">
    <mergeCell ref="A29:H29"/>
    <mergeCell ref="A31:H31"/>
    <mergeCell ref="A32:H32"/>
    <mergeCell ref="A7:F7"/>
    <mergeCell ref="A11:B11"/>
    <mergeCell ref="A12:B12"/>
    <mergeCell ref="A19:H19"/>
    <mergeCell ref="A21:C21"/>
    <mergeCell ref="A22:C22"/>
    <mergeCell ref="A6:F6"/>
    <mergeCell ref="A1:D1"/>
    <mergeCell ref="A2:D2"/>
    <mergeCell ref="A3:D3"/>
    <mergeCell ref="A4:D4"/>
    <mergeCell ref="A5:D5"/>
  </mergeCells>
  <pageMargins left="0.25" right="0.25" top="0.5" bottom="0.5" header="0.5" footer="0.5"/>
  <pageSetup paperSize="9" fitToHeight="32767" orientation="landscape" horizontalDpi="300" verticalDpi="300"/>
  <headerFooter alignWithMargins="0"/>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E67"/>
  <sheetViews>
    <sheetView zoomScaleNormal="100" workbookViewId="0"/>
  </sheetViews>
  <sheetFormatPr defaultRowHeight="12.75" customHeight="1" x14ac:dyDescent="0.2"/>
  <cols>
    <col min="1" max="1" width="31.85546875" customWidth="1"/>
    <col min="2" max="2" width="26.28515625" customWidth="1"/>
    <col min="3" max="3" width="19.28515625" customWidth="1"/>
    <col min="4" max="4" width="13.5703125" customWidth="1"/>
    <col min="5" max="5" width="153.140625" customWidth="1"/>
  </cols>
  <sheetData>
    <row r="1" spans="1:5" ht="12.75" customHeight="1" x14ac:dyDescent="0.2">
      <c r="A1" s="123" t="str">
        <f>'Price Test'!B9</f>
        <v>ABC, Inc.</v>
      </c>
      <c r="B1" s="123"/>
      <c r="C1" s="123"/>
      <c r="D1" s="123"/>
    </row>
    <row r="2" spans="1:5" ht="12.75" customHeight="1" x14ac:dyDescent="0.2">
      <c r="A2" s="123" t="str">
        <f>'Price Test'!B10</f>
        <v>Widgets</v>
      </c>
      <c r="B2" s="123"/>
      <c r="C2" s="123"/>
      <c r="D2" s="123"/>
    </row>
    <row r="3" spans="1:5" ht="12.75" customHeight="1" x14ac:dyDescent="0.2">
      <c r="A3" s="123" t="str">
        <f>'Price Test'!B11</f>
        <v>Price Test with Standard Product</v>
      </c>
      <c r="B3" s="123"/>
      <c r="C3" s="123"/>
      <c r="D3" s="123"/>
    </row>
    <row r="4" spans="1:5" ht="12.75" customHeight="1" x14ac:dyDescent="0.2">
      <c r="A4" s="123" t="str">
        <f>"Formulas"</f>
        <v>Formulas</v>
      </c>
      <c r="B4" s="123"/>
      <c r="C4" s="123"/>
      <c r="D4" s="123"/>
    </row>
    <row r="5" spans="1:5" ht="12.75" customHeight="1" x14ac:dyDescent="0.2">
      <c r="A5" s="123" t="str">
        <f>""</f>
        <v/>
      </c>
      <c r="B5" s="123"/>
      <c r="C5" s="123"/>
      <c r="D5" s="123"/>
    </row>
    <row r="6" spans="1:5" ht="12.75" customHeight="1" x14ac:dyDescent="0.2">
      <c r="A6" s="41" t="s">
        <v>264</v>
      </c>
      <c r="B6" s="41" t="s">
        <v>233</v>
      </c>
      <c r="C6" s="41" t="s">
        <v>258</v>
      </c>
      <c r="D6" s="41"/>
      <c r="E6" s="41" t="s">
        <v>207</v>
      </c>
    </row>
    <row r="7" spans="1:5" ht="12.75" customHeight="1" x14ac:dyDescent="0.2">
      <c r="A7" s="42" t="s">
        <v>185</v>
      </c>
      <c r="B7" s="42" t="str">
        <f>Labels!B7</f>
        <v>Company Name</v>
      </c>
      <c r="C7" s="43"/>
      <c r="D7" s="44"/>
      <c r="E7" s="45"/>
    </row>
    <row r="8" spans="1:5" ht="12.75" customHeight="1" x14ac:dyDescent="0.2">
      <c r="A8" s="46"/>
      <c r="B8" s="46"/>
      <c r="C8" s="47"/>
      <c r="D8" s="48"/>
      <c r="E8" s="49"/>
    </row>
    <row r="9" spans="1:5" ht="12.75" customHeight="1" x14ac:dyDescent="0.2">
      <c r="A9" s="42" t="s">
        <v>145</v>
      </c>
      <c r="B9" s="42" t="str">
        <f>Labels!B8</f>
        <v>Cost Elasticity</v>
      </c>
      <c r="C9" s="43"/>
      <c r="D9" s="44"/>
      <c r="E9" s="45"/>
    </row>
    <row r="10" spans="1:5" ht="12.75" customHeight="1" x14ac:dyDescent="0.2">
      <c r="A10" s="46"/>
      <c r="B10" s="46"/>
      <c r="C10" s="47"/>
      <c r="D10" s="48"/>
      <c r="E10" s="49"/>
    </row>
    <row r="11" spans="1:5" ht="12.75" customHeight="1" x14ac:dyDescent="0.2">
      <c r="A11" s="42" t="s">
        <v>123</v>
      </c>
      <c r="B11" s="42" t="str">
        <f>Labels!B9</f>
        <v>Genearalized Elasticity?</v>
      </c>
      <c r="C11" s="43" t="s">
        <v>235</v>
      </c>
      <c r="D11" s="44" t="s">
        <v>240</v>
      </c>
      <c r="E11" s="45" t="s">
        <v>247</v>
      </c>
    </row>
    <row r="12" spans="1:5" ht="12.75" customHeight="1" x14ac:dyDescent="0.2">
      <c r="A12" s="46"/>
      <c r="B12" s="46"/>
      <c r="C12" s="47"/>
      <c r="D12" s="48"/>
      <c r="E12" s="49"/>
    </row>
    <row r="13" spans="1:5" ht="12.75" customHeight="1" x14ac:dyDescent="0.2">
      <c r="A13" s="42" t="s">
        <v>190</v>
      </c>
      <c r="B13" s="42" t="str">
        <f>Labels!B10</f>
        <v>Genearalized Elasticity?</v>
      </c>
      <c r="C13" s="43" t="s">
        <v>195</v>
      </c>
      <c r="D13" s="44" t="s">
        <v>240</v>
      </c>
      <c r="E13" s="45" t="s">
        <v>123</v>
      </c>
    </row>
    <row r="14" spans="1:5" ht="12.75" customHeight="1" x14ac:dyDescent="0.2">
      <c r="A14" s="46"/>
      <c r="B14" s="46"/>
      <c r="C14" s="47"/>
      <c r="D14" s="48"/>
      <c r="E14" s="49"/>
    </row>
    <row r="15" spans="1:5" ht="12.75" customHeight="1" x14ac:dyDescent="0.2">
      <c r="A15" s="42" t="s">
        <v>224</v>
      </c>
      <c r="B15" s="42" t="str">
        <f>Labels!B11</f>
        <v>Predicted Costs</v>
      </c>
      <c r="C15" s="43" t="s">
        <v>156</v>
      </c>
      <c r="D15" s="44" t="s">
        <v>240</v>
      </c>
      <c r="E15" s="45" t="s">
        <v>262</v>
      </c>
    </row>
    <row r="16" spans="1:5" ht="12.75" customHeight="1" x14ac:dyDescent="0.2">
      <c r="A16" s="46"/>
      <c r="B16" s="46"/>
      <c r="C16" s="47"/>
      <c r="D16" s="48"/>
      <c r="E16" s="49"/>
    </row>
    <row r="17" spans="1:5" ht="12.75" customHeight="1" x14ac:dyDescent="0.2">
      <c r="A17" s="42" t="s">
        <v>193</v>
      </c>
      <c r="B17" s="42" t="str">
        <f>Labels!B12</f>
        <v>Predicted Margin</v>
      </c>
      <c r="C17" s="43" t="s">
        <v>156</v>
      </c>
      <c r="D17" s="44" t="s">
        <v>240</v>
      </c>
      <c r="E17" s="45" t="s">
        <v>81</v>
      </c>
    </row>
    <row r="18" spans="1:5" ht="12.75" customHeight="1" x14ac:dyDescent="0.2">
      <c r="A18" s="46"/>
      <c r="B18" s="46"/>
      <c r="C18" s="47"/>
      <c r="D18" s="48"/>
      <c r="E18" s="49"/>
    </row>
    <row r="19" spans="1:5" ht="12.75" customHeight="1" x14ac:dyDescent="0.2">
      <c r="A19" s="42" t="s">
        <v>72</v>
      </c>
      <c r="B19" s="42" t="str">
        <f>Labels!B13</f>
        <v>Predicted Margin %</v>
      </c>
      <c r="C19" s="43" t="s">
        <v>156</v>
      </c>
      <c r="D19" s="44" t="s">
        <v>240</v>
      </c>
      <c r="E19" s="45" t="s">
        <v>22</v>
      </c>
    </row>
    <row r="20" spans="1:5" ht="12.75" customHeight="1" x14ac:dyDescent="0.2">
      <c r="A20" s="46"/>
      <c r="B20" s="46"/>
      <c r="C20" s="47"/>
      <c r="D20" s="48"/>
      <c r="E20" s="49"/>
    </row>
    <row r="21" spans="1:5" ht="12.75" customHeight="1" x14ac:dyDescent="0.2">
      <c r="A21" s="42" t="s">
        <v>2</v>
      </c>
      <c r="B21" s="42" t="str">
        <f>Labels!B14</f>
        <v>Predicted Revenue</v>
      </c>
      <c r="C21" s="43" t="s">
        <v>156</v>
      </c>
      <c r="D21" s="44" t="s">
        <v>240</v>
      </c>
      <c r="E21" s="45" t="s">
        <v>63</v>
      </c>
    </row>
    <row r="22" spans="1:5" ht="12.75" customHeight="1" x14ac:dyDescent="0.2">
      <c r="A22" s="46"/>
      <c r="B22" s="46"/>
      <c r="C22" s="47"/>
      <c r="D22" s="48"/>
      <c r="E22" s="49"/>
    </row>
    <row r="23" spans="1:5" ht="12.75" customHeight="1" x14ac:dyDescent="0.2">
      <c r="A23" s="42" t="s">
        <v>222</v>
      </c>
      <c r="B23" s="42" t="str">
        <f>Labels!B15</f>
        <v>Predicted Sales Units</v>
      </c>
      <c r="C23" s="43" t="s">
        <v>156</v>
      </c>
      <c r="D23" s="44" t="s">
        <v>240</v>
      </c>
      <c r="E23" s="45" t="s">
        <v>155</v>
      </c>
    </row>
    <row r="24" spans="1:5" ht="12.75" customHeight="1" x14ac:dyDescent="0.2">
      <c r="A24" s="46"/>
      <c r="B24" s="46"/>
      <c r="C24" s="47"/>
      <c r="D24" s="48"/>
      <c r="E24" s="49"/>
    </row>
    <row r="25" spans="1:5" ht="12.75" customHeight="1" x14ac:dyDescent="0.2">
      <c r="A25" s="42" t="s">
        <v>33</v>
      </c>
      <c r="B25" s="42" t="str">
        <f>Labels!B16</f>
        <v>Prediction Prices</v>
      </c>
      <c r="C25" s="43" t="s">
        <v>156</v>
      </c>
      <c r="D25" s="44" t="s">
        <v>240</v>
      </c>
      <c r="E25" s="45" t="s">
        <v>229</v>
      </c>
    </row>
    <row r="26" spans="1:5" ht="12.75" customHeight="1" x14ac:dyDescent="0.2">
      <c r="A26" s="46"/>
      <c r="B26" s="46"/>
      <c r="C26" s="47"/>
      <c r="D26" s="48"/>
      <c r="E26" s="49"/>
    </row>
    <row r="27" spans="1:5" ht="12.75" customHeight="1" x14ac:dyDescent="0.2">
      <c r="A27" s="42" t="s">
        <v>267</v>
      </c>
      <c r="B27" s="42" t="str">
        <f>Labels!B17</f>
        <v>Prediction Sales Units Factor</v>
      </c>
      <c r="C27" s="43" t="s">
        <v>156</v>
      </c>
      <c r="D27" s="44" t="s">
        <v>240</v>
      </c>
      <c r="E27" s="45" t="s">
        <v>129</v>
      </c>
    </row>
    <row r="28" spans="1:5" ht="12.75" customHeight="1" x14ac:dyDescent="0.2">
      <c r="A28" s="46"/>
      <c r="B28" s="46"/>
      <c r="C28" s="47"/>
      <c r="D28" s="48"/>
      <c r="E28" s="49"/>
    </row>
    <row r="29" spans="1:5" ht="12.75" customHeight="1" x14ac:dyDescent="0.2">
      <c r="A29" s="42" t="s">
        <v>260</v>
      </c>
      <c r="B29" s="42" t="str">
        <f>Labels!B18</f>
        <v>Product</v>
      </c>
      <c r="C29" s="43"/>
      <c r="D29" s="44"/>
      <c r="E29" s="45"/>
    </row>
    <row r="30" spans="1:5" ht="12.75" customHeight="1" x14ac:dyDescent="0.2">
      <c r="A30" s="46"/>
      <c r="B30" s="46"/>
      <c r="C30" s="47"/>
      <c r="D30" s="48"/>
      <c r="E30" s="49"/>
    </row>
    <row r="31" spans="1:5" ht="12.75" customHeight="1" x14ac:dyDescent="0.2">
      <c r="A31" s="42" t="s">
        <v>65</v>
      </c>
      <c r="B31" s="42" t="str">
        <f>Labels!B19</f>
        <v>Reference Cost</v>
      </c>
      <c r="C31" s="43"/>
      <c r="D31" s="44"/>
      <c r="E31" s="45"/>
    </row>
    <row r="32" spans="1:5" ht="12.75" customHeight="1" x14ac:dyDescent="0.2">
      <c r="A32" s="46"/>
      <c r="B32" s="46"/>
      <c r="C32" s="47"/>
      <c r="D32" s="48"/>
      <c r="E32" s="49"/>
    </row>
    <row r="33" spans="1:5" ht="12.75" customHeight="1" x14ac:dyDescent="0.2">
      <c r="A33" s="42" t="s">
        <v>50</v>
      </c>
      <c r="B33" s="42" t="str">
        <f>Labels!B20</f>
        <v>Reference Price</v>
      </c>
      <c r="C33" s="43"/>
      <c r="D33" s="44"/>
      <c r="E33" s="45"/>
    </row>
    <row r="34" spans="1:5" ht="12.75" customHeight="1" x14ac:dyDescent="0.2">
      <c r="A34" s="46"/>
      <c r="B34" s="46"/>
      <c r="C34" s="47"/>
      <c r="D34" s="48"/>
      <c r="E34" s="49"/>
    </row>
    <row r="35" spans="1:5" ht="12.75" customHeight="1" x14ac:dyDescent="0.2">
      <c r="A35" s="42" t="s">
        <v>170</v>
      </c>
      <c r="B35" s="42" t="str">
        <f>Labels!B21</f>
        <v>Reference Sales Units</v>
      </c>
      <c r="C35" s="43"/>
      <c r="D35" s="44"/>
      <c r="E35" s="45"/>
    </row>
    <row r="36" spans="1:5" ht="12.75" customHeight="1" x14ac:dyDescent="0.2">
      <c r="A36" s="46"/>
      <c r="B36" s="46"/>
      <c r="C36" s="47"/>
      <c r="D36" s="48"/>
      <c r="E36" s="49"/>
    </row>
    <row r="37" spans="1:5" ht="12.75" customHeight="1" x14ac:dyDescent="0.2">
      <c r="A37" s="42" t="s">
        <v>120</v>
      </c>
      <c r="B37" s="42" t="str">
        <f>Labels!B22</f>
        <v>Elasticity</v>
      </c>
      <c r="C37" s="43" t="s">
        <v>235</v>
      </c>
      <c r="D37" s="44" t="s">
        <v>240</v>
      </c>
      <c r="E37" s="45" t="s">
        <v>47</v>
      </c>
    </row>
    <row r="38" spans="1:5" ht="12.75" customHeight="1" x14ac:dyDescent="0.2">
      <c r="A38" s="46"/>
      <c r="B38" s="46"/>
      <c r="C38" s="47"/>
      <c r="D38" s="48"/>
      <c r="E38" s="49"/>
    </row>
    <row r="39" spans="1:5" ht="12.75" customHeight="1" x14ac:dyDescent="0.2">
      <c r="A39" s="42" t="s">
        <v>276</v>
      </c>
      <c r="B39" s="42" t="str">
        <f>Labels!B23</f>
        <v>Generalized Elasticity</v>
      </c>
      <c r="C39" s="43" t="s">
        <v>156</v>
      </c>
      <c r="D39" s="44" t="s">
        <v>240</v>
      </c>
      <c r="E39" s="45" t="s">
        <v>35</v>
      </c>
    </row>
    <row r="40" spans="1:5" ht="12.75" customHeight="1" x14ac:dyDescent="0.2">
      <c r="A40" s="46"/>
      <c r="B40" s="46"/>
      <c r="C40" s="47"/>
      <c r="D40" s="48"/>
      <c r="E40" s="49"/>
    </row>
    <row r="41" spans="1:5" ht="12.75" customHeight="1" x14ac:dyDescent="0.2">
      <c r="A41" s="42" t="s">
        <v>169</v>
      </c>
      <c r="B41" s="42" t="str">
        <f>Labels!B24</f>
        <v>Elasticity Coefficients</v>
      </c>
      <c r="C41" s="43" t="s">
        <v>195</v>
      </c>
      <c r="D41" s="44" t="s">
        <v>240</v>
      </c>
      <c r="E41" s="45" t="s">
        <v>119</v>
      </c>
    </row>
    <row r="42" spans="1:5" ht="12.75" customHeight="1" x14ac:dyDescent="0.2">
      <c r="A42" s="46"/>
      <c r="B42" s="46"/>
      <c r="C42" s="47"/>
      <c r="D42" s="48"/>
      <c r="E42" s="49"/>
    </row>
    <row r="43" spans="1:5" ht="12.75" customHeight="1" x14ac:dyDescent="0.2">
      <c r="A43" s="42" t="s">
        <v>214</v>
      </c>
      <c r="B43" s="42" t="str">
        <f>Labels!B25</f>
        <v>Ln Prices</v>
      </c>
      <c r="C43" s="43" t="s">
        <v>199</v>
      </c>
      <c r="D43" s="44" t="s">
        <v>240</v>
      </c>
      <c r="E43" s="45" t="s">
        <v>183</v>
      </c>
    </row>
    <row r="44" spans="1:5" ht="12.75" customHeight="1" x14ac:dyDescent="0.2">
      <c r="A44" s="46"/>
      <c r="B44" s="46"/>
      <c r="C44" s="47"/>
      <c r="D44" s="48"/>
      <c r="E44" s="49"/>
    </row>
    <row r="45" spans="1:5" ht="12.75" customHeight="1" x14ac:dyDescent="0.2">
      <c r="A45" s="42" t="s">
        <v>16</v>
      </c>
      <c r="B45" s="42" t="str">
        <f>Labels!B26</f>
        <v>(Ln Prices)^2</v>
      </c>
      <c r="C45" s="43" t="s">
        <v>199</v>
      </c>
      <c r="D45" s="44" t="s">
        <v>240</v>
      </c>
      <c r="E45" s="45" t="s">
        <v>191</v>
      </c>
    </row>
    <row r="46" spans="1:5" ht="12.75" customHeight="1" x14ac:dyDescent="0.2">
      <c r="A46" s="46"/>
      <c r="B46" s="46"/>
      <c r="C46" s="47"/>
      <c r="D46" s="48"/>
      <c r="E46" s="49"/>
    </row>
    <row r="47" spans="1:5" ht="12.75" customHeight="1" x14ac:dyDescent="0.2">
      <c r="A47" s="42" t="s">
        <v>259</v>
      </c>
      <c r="B47" s="42" t="str">
        <f>Labels!B27</f>
        <v>Ln Sales Units</v>
      </c>
      <c r="C47" s="43" t="s">
        <v>199</v>
      </c>
      <c r="D47" s="44" t="s">
        <v>240</v>
      </c>
      <c r="E47" s="45" t="s">
        <v>126</v>
      </c>
    </row>
    <row r="48" spans="1:5" ht="12.75" customHeight="1" x14ac:dyDescent="0.2">
      <c r="A48" s="46"/>
      <c r="B48" s="46"/>
      <c r="C48" s="47"/>
      <c r="D48" s="48"/>
      <c r="E48" s="49"/>
    </row>
    <row r="49" spans="1:5" ht="12.75" customHeight="1" x14ac:dyDescent="0.2">
      <c r="A49" s="42" t="s">
        <v>177</v>
      </c>
      <c r="B49" s="42" t="str">
        <f>Labels!B28</f>
        <v xml:space="preserve">Name of Test </v>
      </c>
      <c r="C49" s="43"/>
      <c r="D49" s="44"/>
      <c r="E49" s="45"/>
    </row>
    <row r="50" spans="1:5" ht="12.75" customHeight="1" x14ac:dyDescent="0.2">
      <c r="A50" s="46"/>
      <c r="B50" s="46"/>
      <c r="C50" s="47"/>
      <c r="D50" s="48"/>
      <c r="E50" s="49"/>
    </row>
    <row r="51" spans="1:5" ht="12.75" customHeight="1" x14ac:dyDescent="0.2">
      <c r="A51" s="42" t="s">
        <v>93</v>
      </c>
      <c r="B51" s="42" t="str">
        <f>Labels!B29</f>
        <v>Prices</v>
      </c>
      <c r="C51" s="43" t="s">
        <v>199</v>
      </c>
      <c r="D51" s="44" t="s">
        <v>240</v>
      </c>
      <c r="E51" s="45" t="s">
        <v>125</v>
      </c>
    </row>
    <row r="52" spans="1:5" ht="12.75" customHeight="1" x14ac:dyDescent="0.2">
      <c r="A52" s="46"/>
      <c r="B52" s="46"/>
      <c r="C52" s="47"/>
      <c r="D52" s="48"/>
      <c r="E52" s="49"/>
    </row>
    <row r="53" spans="1:5" ht="12.75" customHeight="1" x14ac:dyDescent="0.2">
      <c r="A53" s="42" t="s">
        <v>70</v>
      </c>
      <c r="B53" s="42" t="str">
        <f>Labels!B30</f>
        <v>Prices Normalized</v>
      </c>
      <c r="C53" s="43" t="s">
        <v>199</v>
      </c>
      <c r="D53" s="44" t="s">
        <v>240</v>
      </c>
      <c r="E53" s="45" t="s">
        <v>69</v>
      </c>
    </row>
    <row r="54" spans="1:5" ht="12.75" customHeight="1" x14ac:dyDescent="0.2">
      <c r="A54" s="46"/>
      <c r="B54" s="46"/>
      <c r="C54" s="47"/>
      <c r="D54" s="48"/>
      <c r="E54" s="49"/>
    </row>
    <row r="55" spans="1:5" ht="12.75" customHeight="1" x14ac:dyDescent="0.2">
      <c r="A55" s="42" t="s">
        <v>12</v>
      </c>
      <c r="B55" s="42" t="str">
        <f>Labels!B31</f>
        <v>R squared</v>
      </c>
      <c r="C55" s="43" t="s">
        <v>235</v>
      </c>
      <c r="D55" s="44" t="s">
        <v>240</v>
      </c>
      <c r="E55" s="45" t="s">
        <v>172</v>
      </c>
    </row>
    <row r="56" spans="1:5" ht="12.75" customHeight="1" x14ac:dyDescent="0.2">
      <c r="A56" s="46"/>
      <c r="B56" s="46"/>
      <c r="C56" s="47"/>
      <c r="D56" s="48"/>
      <c r="E56" s="49"/>
    </row>
    <row r="57" spans="1:5" ht="12.75" customHeight="1" x14ac:dyDescent="0.2">
      <c r="A57" s="42" t="s">
        <v>99</v>
      </c>
      <c r="B57" s="42" t="str">
        <f>Labels!B32</f>
        <v>R squared</v>
      </c>
      <c r="C57" s="43" t="s">
        <v>235</v>
      </c>
      <c r="D57" s="44" t="s">
        <v>240</v>
      </c>
      <c r="E57" s="45" t="s">
        <v>0</v>
      </c>
    </row>
    <row r="58" spans="1:5" ht="12.75" customHeight="1" x14ac:dyDescent="0.2">
      <c r="A58" s="46"/>
      <c r="B58" s="46"/>
      <c r="C58" s="47"/>
      <c r="D58" s="48"/>
      <c r="E58" s="49"/>
    </row>
    <row r="59" spans="1:5" ht="12.75" customHeight="1" x14ac:dyDescent="0.2">
      <c r="A59" s="42" t="s">
        <v>206</v>
      </c>
      <c r="B59" s="42" t="str">
        <f>Labels!B33</f>
        <v>Test Ref Sales Units</v>
      </c>
      <c r="C59" s="43"/>
      <c r="D59" s="44"/>
      <c r="E59" s="45"/>
    </row>
    <row r="60" spans="1:5" ht="12.75" customHeight="1" x14ac:dyDescent="0.2">
      <c r="A60" s="46"/>
      <c r="B60" s="46"/>
      <c r="C60" s="47"/>
      <c r="D60" s="48"/>
      <c r="E60" s="49"/>
    </row>
    <row r="61" spans="1:5" ht="12.75" customHeight="1" x14ac:dyDescent="0.2">
      <c r="A61" s="42" t="s">
        <v>101</v>
      </c>
      <c r="B61" s="42" t="str">
        <f>Labels!B34</f>
        <v>Test Sales Units</v>
      </c>
      <c r="C61" s="43"/>
      <c r="D61" s="44"/>
      <c r="E61" s="45"/>
    </row>
    <row r="62" spans="1:5" ht="12.75" customHeight="1" x14ac:dyDescent="0.2">
      <c r="A62" s="46"/>
      <c r="B62" s="46"/>
      <c r="C62" s="47"/>
      <c r="D62" s="48"/>
      <c r="E62" s="49"/>
    </row>
    <row r="63" spans="1:5" ht="12.75" customHeight="1" x14ac:dyDescent="0.2">
      <c r="A63" s="42" t="s">
        <v>137</v>
      </c>
      <c r="B63" s="42" t="str">
        <f>Labels!B35</f>
        <v>Sales Units Normalized</v>
      </c>
      <c r="C63" s="43" t="s">
        <v>199</v>
      </c>
      <c r="D63" s="44" t="s">
        <v>244</v>
      </c>
      <c r="E63" s="45" t="s">
        <v>79</v>
      </c>
    </row>
    <row r="64" spans="1:5" ht="12.75" customHeight="1" x14ac:dyDescent="0.2">
      <c r="A64" s="46"/>
      <c r="B64" s="46"/>
      <c r="C64" s="47"/>
      <c r="D64" s="48"/>
      <c r="E64" s="49"/>
    </row>
    <row r="65" spans="1:5" ht="12.75" customHeight="1" x14ac:dyDescent="0.2">
      <c r="A65" s="42" t="s">
        <v>269</v>
      </c>
      <c r="B65" s="42" t="str">
        <f>Labels!B36</f>
        <v>Std Error Elasticity</v>
      </c>
      <c r="C65" s="43" t="s">
        <v>235</v>
      </c>
      <c r="D65" s="44" t="s">
        <v>240</v>
      </c>
      <c r="E65" s="45" t="s">
        <v>32</v>
      </c>
    </row>
    <row r="66" spans="1:5" ht="12.75" customHeight="1" x14ac:dyDescent="0.2">
      <c r="A66" s="46"/>
      <c r="B66" s="46"/>
      <c r="C66" s="47"/>
      <c r="D66" s="48"/>
      <c r="E66" s="49"/>
    </row>
    <row r="67" spans="1:5" ht="12.75" customHeight="1" x14ac:dyDescent="0.2">
      <c r="A67" s="42" t="s">
        <v>85</v>
      </c>
      <c r="B67" s="42" t="str">
        <f>Labels!B37</f>
        <v>Std Error Coefficients</v>
      </c>
      <c r="C67" s="43" t="s">
        <v>195</v>
      </c>
      <c r="D67" s="44" t="s">
        <v>240</v>
      </c>
      <c r="E67" s="45" t="s">
        <v>133</v>
      </c>
    </row>
  </sheetData>
  <mergeCells count="5">
    <mergeCell ref="A1:D1"/>
    <mergeCell ref="A2:D2"/>
    <mergeCell ref="A3:D3"/>
    <mergeCell ref="A4:D4"/>
    <mergeCell ref="A5:D5"/>
  </mergeCells>
  <pageMargins left="0.25" right="0.25" top="0.5" bottom="0.5" header="0.5" footer="0.5"/>
  <pageSetup paperSize="9" fitToHeight="32767" orientation="landscape" horizontalDpi="300" verticalDpi="300"/>
  <headerFooter alignWithMargins="0"/>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D11"/>
  <sheetViews>
    <sheetView zoomScaleNormal="100" workbookViewId="0"/>
  </sheetViews>
  <sheetFormatPr defaultRowHeight="12.75" customHeight="1" x14ac:dyDescent="0.2"/>
  <cols>
    <col min="1" max="1" width="22.28515625" customWidth="1"/>
    <col min="2" max="4" width="13.5703125" customWidth="1"/>
  </cols>
  <sheetData>
    <row r="1" spans="1:4" ht="12.75" customHeight="1" x14ac:dyDescent="0.2">
      <c r="A1" s="123" t="str">
        <f>'Price Test'!B9</f>
        <v>ABC, Inc.</v>
      </c>
      <c r="B1" s="123"/>
      <c r="C1" s="123"/>
      <c r="D1" s="123"/>
    </row>
    <row r="2" spans="1:4" ht="12.75" customHeight="1" x14ac:dyDescent="0.2">
      <c r="A2" s="123" t="str">
        <f>'Price Test'!B10</f>
        <v>Widgets</v>
      </c>
      <c r="B2" s="123"/>
      <c r="C2" s="123"/>
      <c r="D2" s="123"/>
    </row>
    <row r="3" spans="1:4" ht="12.75" customHeight="1" x14ac:dyDescent="0.2">
      <c r="A3" s="123" t="str">
        <f>'Price Test'!B11</f>
        <v>Price Test with Standard Product</v>
      </c>
      <c r="B3" s="123"/>
      <c r="C3" s="123"/>
      <c r="D3" s="123"/>
    </row>
    <row r="4" spans="1:4" ht="12.75" customHeight="1" x14ac:dyDescent="0.2">
      <c r="A4" s="123" t="str">
        <f>"Plot Vars"</f>
        <v>Plot Vars</v>
      </c>
      <c r="B4" s="123"/>
      <c r="C4" s="123"/>
      <c r="D4" s="123"/>
    </row>
    <row r="5" spans="1:4" ht="12.75" customHeight="1" x14ac:dyDescent="0.2">
      <c r="A5" s="123" t="str">
        <f>""</f>
        <v/>
      </c>
      <c r="B5" s="123"/>
      <c r="C5" s="123"/>
      <c r="D5" s="123"/>
    </row>
    <row r="6" spans="1:4" ht="12.75" customHeight="1" x14ac:dyDescent="0.2">
      <c r="A6" s="123" t="str">
        <f>"Plot Support Variables"</f>
        <v>Plot Support Variables</v>
      </c>
      <c r="B6" s="123"/>
      <c r="C6" s="123"/>
      <c r="D6" s="123"/>
    </row>
    <row r="7" spans="1:4" ht="12.75" customHeight="1" x14ac:dyDescent="0.2">
      <c r="A7" s="123" t="str">
        <f>""</f>
        <v/>
      </c>
      <c r="B7" s="123"/>
      <c r="C7" s="123"/>
      <c r="D7" s="123"/>
    </row>
    <row r="8" spans="1:4" ht="12.75" customHeight="1" x14ac:dyDescent="0.2">
      <c r="A8" s="4" t="str">
        <f>Labels!B10</f>
        <v>Genearalized Elasticity?</v>
      </c>
      <c r="B8" s="50"/>
    </row>
    <row r="9" spans="1:4" ht="12.75" customHeight="1" x14ac:dyDescent="0.2">
      <c r="A9" s="14" t="str">
        <f>"   "&amp;Labels!B41</f>
        <v xml:space="preserve">   1</v>
      </c>
      <c r="B9" s="51" t="b">
        <f>'Sales Predictions'!B9</f>
        <v>1</v>
      </c>
    </row>
    <row r="10" spans="1:4" ht="12.75" customHeight="1" x14ac:dyDescent="0.2">
      <c r="A10" s="14" t="str">
        <f>"   "&amp;Labels!B42</f>
        <v xml:space="preserve">   2</v>
      </c>
      <c r="B10" s="51" t="b">
        <f>'Sales Predictions'!B9</f>
        <v>1</v>
      </c>
    </row>
    <row r="11" spans="1:4" ht="12.75" customHeight="1" x14ac:dyDescent="0.2">
      <c r="A11" s="8" t="str">
        <f>"   "&amp;Labels!C40</f>
        <v xml:space="preserve">   Total</v>
      </c>
      <c r="B11" s="52" t="b">
        <f>OR(B9,B10)</f>
        <v>1</v>
      </c>
    </row>
  </sheetData>
  <mergeCells count="7">
    <mergeCell ref="A7:D7"/>
    <mergeCell ref="A1:D1"/>
    <mergeCell ref="A2:D2"/>
    <mergeCell ref="A3:D3"/>
    <mergeCell ref="A4:D4"/>
    <mergeCell ref="A5:D5"/>
    <mergeCell ref="A6:D6"/>
  </mergeCells>
  <pageMargins left="0.25" right="0.25" top="0.5" bottom="0.5" header="0.5" footer="0.5"/>
  <pageSetup paperSize="9" fitToHeight="32767" orientation="landscape" horizontalDpi="300" verticalDpi="300"/>
  <headerFooter alignWithMargins="0"/>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D31"/>
  <sheetViews>
    <sheetView zoomScaleNormal="100" workbookViewId="0"/>
  </sheetViews>
  <sheetFormatPr defaultRowHeight="12.75" customHeight="1" x14ac:dyDescent="0.2"/>
  <sheetData>
    <row r="1" spans="1:4" ht="12.75" customHeight="1" x14ac:dyDescent="0.2">
      <c r="A1" s="123" t="str">
        <f>'Price Test'!B9</f>
        <v>ABC, Inc.</v>
      </c>
      <c r="B1" s="123"/>
      <c r="C1" s="123"/>
      <c r="D1" s="123"/>
    </row>
    <row r="2" spans="1:4" ht="12.75" customHeight="1" x14ac:dyDescent="0.2">
      <c r="A2" s="123" t="str">
        <f>'Price Test'!B10</f>
        <v>Widgets</v>
      </c>
      <c r="B2" s="123"/>
      <c r="C2" s="123"/>
      <c r="D2" s="123"/>
    </row>
    <row r="3" spans="1:4" ht="12.75" customHeight="1" x14ac:dyDescent="0.2">
      <c r="A3" s="123" t="str">
        <f>'Price Test'!B11</f>
        <v>Price Test with Standard Product</v>
      </c>
      <c r="B3" s="123"/>
      <c r="C3" s="123"/>
      <c r="D3" s="123"/>
    </row>
    <row r="4" spans="1:4" ht="12.75" customHeight="1" x14ac:dyDescent="0.2">
      <c r="A4" s="123" t="str">
        <f>"(FnCalls 1)"</f>
        <v>(FnCalls 1)</v>
      </c>
      <c r="B4" s="123"/>
      <c r="C4" s="123"/>
      <c r="D4" s="123"/>
    </row>
    <row r="5" spans="1:4" ht="12.75" customHeight="1" x14ac:dyDescent="0.2">
      <c r="A5" s="123" t="str">
        <f>""</f>
        <v/>
      </c>
      <c r="B5" s="123"/>
      <c r="C5" s="123"/>
      <c r="D5" s="123"/>
    </row>
    <row r="6" spans="1:4" ht="12.75" customHeight="1" x14ac:dyDescent="0.2">
      <c r="A6" s="2" t="e">
        <f>'(Other Variables)'!B8</f>
        <v>#NUM!</v>
      </c>
      <c r="B6" s="2" t="e">
        <f>'(Other Variables)'!B9</f>
        <v>#NUM!</v>
      </c>
      <c r="C6" s="2" t="e">
        <f>'(Other Variables)'!B10</f>
        <v>#NUM!</v>
      </c>
    </row>
    <row r="7" spans="1:4" ht="12.75" customHeight="1" x14ac:dyDescent="0.2">
      <c r="A7" s="2">
        <f>'(Other Variables)'!B13</f>
        <v>-5.1293294387550578E-2</v>
      </c>
      <c r="B7" s="2">
        <f>'(Other Variables)'!B14</f>
        <v>4.8790164169432049E-2</v>
      </c>
      <c r="C7" s="2">
        <f>'(Other Variables)'!B15</f>
        <v>0.14842000511827322</v>
      </c>
    </row>
    <row r="8" spans="1:4" ht="12.75" customHeight="1" x14ac:dyDescent="0.2">
      <c r="A8" t="e">
        <f t="array" ref="A8:B12">LINEST(A6:C6,A7:C7,FALSE,TRUE)</f>
        <v>#VALUE!</v>
      </c>
      <c r="B8" t="e">
        <v>#VALUE!</v>
      </c>
    </row>
    <row r="9" spans="1:4" ht="12.75" customHeight="1" x14ac:dyDescent="0.2">
      <c r="A9" t="e">
        <v>#VALUE!</v>
      </c>
      <c r="B9" t="e">
        <v>#VALUE!</v>
      </c>
    </row>
    <row r="10" spans="1:4" ht="12.75" customHeight="1" x14ac:dyDescent="0.2">
      <c r="A10" t="e">
        <v>#VALUE!</v>
      </c>
      <c r="B10" t="e">
        <v>#VALUE!</v>
      </c>
    </row>
    <row r="11" spans="1:4" ht="12.75" customHeight="1" x14ac:dyDescent="0.2">
      <c r="A11" t="e">
        <v>#VALUE!</v>
      </c>
      <c r="B11" t="e">
        <v>#VALUE!</v>
      </c>
    </row>
    <row r="12" spans="1:4" ht="12.75" customHeight="1" x14ac:dyDescent="0.2">
      <c r="A12" t="e">
        <v>#VALUE!</v>
      </c>
      <c r="B12" t="e">
        <v>#VALUE!</v>
      </c>
    </row>
    <row r="14" spans="1:4" ht="12.75" customHeight="1" x14ac:dyDescent="0.2">
      <c r="A14" s="2" t="e">
        <f>'(Other Variables)'!B8</f>
        <v>#NUM!</v>
      </c>
      <c r="B14" s="2" t="e">
        <f>'(Other Variables)'!B9</f>
        <v>#NUM!</v>
      </c>
      <c r="C14" s="2" t="e">
        <f>'(Other Variables)'!B10</f>
        <v>#NUM!</v>
      </c>
    </row>
    <row r="15" spans="1:4" ht="12.75" customHeight="1" x14ac:dyDescent="0.2">
      <c r="A15" s="2">
        <f>'(Other Variables)'!B13</f>
        <v>-5.1293294387550578E-2</v>
      </c>
      <c r="B15" s="2">
        <f>'(Other Variables)'!B14</f>
        <v>4.8790164169432049E-2</v>
      </c>
      <c r="C15" s="2">
        <f>'(Other Variables)'!B15</f>
        <v>0.14842000511827322</v>
      </c>
    </row>
    <row r="16" spans="1:4" ht="12.75" customHeight="1" x14ac:dyDescent="0.2">
      <c r="A16" s="2">
        <f>'(Other Variables)'!B18</f>
        <v>2.6310020491279278E-3</v>
      </c>
      <c r="B16" s="2">
        <f>'(Other Variables)'!B19</f>
        <v>2.3804801196801307E-3</v>
      </c>
      <c r="C16" s="2">
        <f>'(Other Variables)'!B20</f>
        <v>2.2028497919308249E-2</v>
      </c>
    </row>
    <row r="17" spans="1:3" ht="12.75" customHeight="1" x14ac:dyDescent="0.2">
      <c r="A17" t="e">
        <f t="array" ref="A17:C17">LINEST(A14:C14,A15:C16,FALSE,FALSE)</f>
        <v>#VALUE!</v>
      </c>
      <c r="B17" t="e">
        <v>#VALUE!</v>
      </c>
      <c r="C17" t="e">
        <v>#VALUE!</v>
      </c>
    </row>
    <row r="19" spans="1:3" ht="12.75" customHeight="1" x14ac:dyDescent="0.2">
      <c r="A19" s="2" t="e">
        <f>'(Other Variables)'!B8</f>
        <v>#NUM!</v>
      </c>
      <c r="B19" s="2" t="e">
        <f>'(Other Variables)'!B9</f>
        <v>#NUM!</v>
      </c>
      <c r="C19" s="2" t="e">
        <f>'(Other Variables)'!B10</f>
        <v>#NUM!</v>
      </c>
    </row>
    <row r="20" spans="1:3" ht="12.75" customHeight="1" x14ac:dyDescent="0.2">
      <c r="A20" s="2">
        <f>'(Other Variables)'!B13</f>
        <v>-5.1293294387550578E-2</v>
      </c>
      <c r="B20" s="2">
        <f>'(Other Variables)'!B14</f>
        <v>4.8790164169432049E-2</v>
      </c>
      <c r="C20" s="2">
        <f>'(Other Variables)'!B15</f>
        <v>0.14842000511827322</v>
      </c>
    </row>
    <row r="21" spans="1:3" ht="12.75" customHeight="1" x14ac:dyDescent="0.2">
      <c r="A21" s="2">
        <f>'(Other Variables)'!B18</f>
        <v>2.6310020491279278E-3</v>
      </c>
      <c r="B21" s="2">
        <f>'(Other Variables)'!B19</f>
        <v>2.3804801196801307E-3</v>
      </c>
      <c r="C21" s="2">
        <f>'(Other Variables)'!B20</f>
        <v>2.2028497919308249E-2</v>
      </c>
    </row>
    <row r="22" spans="1:3" ht="12.75" customHeight="1" x14ac:dyDescent="0.2">
      <c r="A22" t="e">
        <f t="array" ref="A22:C22">LINEST(A19:C19,A20:C21,FALSE,FALSE)</f>
        <v>#VALUE!</v>
      </c>
      <c r="B22" t="e">
        <v>#VALUE!</v>
      </c>
      <c r="C22" t="e">
        <v>#VALUE!</v>
      </c>
    </row>
    <row r="24" spans="1:3" ht="12.75" customHeight="1" x14ac:dyDescent="0.2">
      <c r="A24" s="2" t="e">
        <f>'(Other Variables)'!B8</f>
        <v>#NUM!</v>
      </c>
      <c r="B24" s="2" t="e">
        <f>'(Other Variables)'!B9</f>
        <v>#NUM!</v>
      </c>
      <c r="C24" s="2" t="e">
        <f>'(Other Variables)'!B10</f>
        <v>#NUM!</v>
      </c>
    </row>
    <row r="25" spans="1:3" ht="12.75" customHeight="1" x14ac:dyDescent="0.2">
      <c r="A25" s="2">
        <f>'(Other Variables)'!B13</f>
        <v>-5.1293294387550578E-2</v>
      </c>
      <c r="B25" s="2">
        <f>'(Other Variables)'!B14</f>
        <v>4.8790164169432049E-2</v>
      </c>
      <c r="C25" s="2">
        <f>'(Other Variables)'!B15</f>
        <v>0.14842000511827322</v>
      </c>
    </row>
    <row r="26" spans="1:3" ht="12.75" customHeight="1" x14ac:dyDescent="0.2">
      <c r="A26" s="2">
        <f>'(Other Variables)'!B18</f>
        <v>2.6310020491279278E-3</v>
      </c>
      <c r="B26" s="2">
        <f>'(Other Variables)'!B19</f>
        <v>2.3804801196801307E-3</v>
      </c>
      <c r="C26" s="2">
        <f>'(Other Variables)'!B20</f>
        <v>2.2028497919308249E-2</v>
      </c>
    </row>
    <row r="27" spans="1:3" ht="12.75" customHeight="1" x14ac:dyDescent="0.2">
      <c r="A27" t="e">
        <f t="array" ref="A27:C31">LINEST(A24:C24,A25:C26,FALSE,TRUE)</f>
        <v>#VALUE!</v>
      </c>
      <c r="B27" t="e">
        <v>#VALUE!</v>
      </c>
      <c r="C27" t="e">
        <v>#VALUE!</v>
      </c>
    </row>
    <row r="28" spans="1:3" ht="12.75" customHeight="1" x14ac:dyDescent="0.2">
      <c r="A28" t="e">
        <v>#VALUE!</v>
      </c>
      <c r="B28" t="e">
        <v>#VALUE!</v>
      </c>
      <c r="C28" t="e">
        <v>#VALUE!</v>
      </c>
    </row>
    <row r="29" spans="1:3" ht="12.75" customHeight="1" x14ac:dyDescent="0.2">
      <c r="A29" t="e">
        <v>#VALUE!</v>
      </c>
      <c r="B29" t="e">
        <v>#VALUE!</v>
      </c>
      <c r="C29" t="e">
        <v>#VALUE!</v>
      </c>
    </row>
    <row r="30" spans="1:3" ht="12.75" customHeight="1" x14ac:dyDescent="0.2">
      <c r="A30" t="e">
        <v>#VALUE!</v>
      </c>
      <c r="B30" t="e">
        <v>#VALUE!</v>
      </c>
      <c r="C30" t="e">
        <v>#VALUE!</v>
      </c>
    </row>
    <row r="31" spans="1:3" ht="12.75" customHeight="1" x14ac:dyDescent="0.2">
      <c r="A31" t="e">
        <v>#VALUE!</v>
      </c>
      <c r="B31" t="e">
        <v>#VALUE!</v>
      </c>
      <c r="C31" t="e">
        <v>#VALUE!</v>
      </c>
    </row>
  </sheetData>
  <mergeCells count="5">
    <mergeCell ref="A1:D1"/>
    <mergeCell ref="A2:D2"/>
    <mergeCell ref="A3:D3"/>
    <mergeCell ref="A4:D4"/>
    <mergeCell ref="A5:D5"/>
  </mergeCells>
  <pageMargins left="0.25" right="0.25" top="0.5" bottom="0.5" header="0.5" footer="0.5"/>
  <pageSetup paperSize="9" fitToHeight="32767" orientation="landscape" horizontalDpi="300" verticalDpi="3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D27"/>
  <sheetViews>
    <sheetView zoomScaleNormal="100" workbookViewId="0"/>
  </sheetViews>
  <sheetFormatPr defaultRowHeight="12.75" customHeight="1" x14ac:dyDescent="0.2"/>
  <cols>
    <col min="1" max="1" width="24.85546875" customWidth="1"/>
    <col min="2" max="4" width="13.5703125" customWidth="1"/>
  </cols>
  <sheetData>
    <row r="1" spans="1:4" ht="12.75" customHeight="1" x14ac:dyDescent="0.2">
      <c r="A1" s="123" t="str">
        <f>'Price Test'!B9</f>
        <v>ABC, Inc.</v>
      </c>
      <c r="B1" s="123"/>
      <c r="C1" s="123"/>
      <c r="D1" s="123"/>
    </row>
    <row r="2" spans="1:4" ht="12.75" customHeight="1" x14ac:dyDescent="0.2">
      <c r="A2" s="123" t="str">
        <f>'Price Test'!B10</f>
        <v>Widgets</v>
      </c>
      <c r="B2" s="123"/>
      <c r="C2" s="123"/>
      <c r="D2" s="123"/>
    </row>
    <row r="3" spans="1:4" ht="12.75" customHeight="1" x14ac:dyDescent="0.2">
      <c r="A3" s="123" t="str">
        <f>'Price Test'!B11</f>
        <v>Price Test with Standard Product</v>
      </c>
      <c r="B3" s="123"/>
      <c r="C3" s="123"/>
      <c r="D3" s="123"/>
    </row>
    <row r="4" spans="1:4" ht="12.75" customHeight="1" x14ac:dyDescent="0.2">
      <c r="A4" s="123" t="str">
        <f>"(Other Variables)"</f>
        <v>(Other Variables)</v>
      </c>
      <c r="B4" s="123"/>
      <c r="C4" s="123"/>
      <c r="D4" s="123"/>
    </row>
    <row r="5" spans="1:4" ht="12.75" customHeight="1" x14ac:dyDescent="0.2">
      <c r="A5" s="123" t="str">
        <f>""</f>
        <v/>
      </c>
      <c r="B5" s="123"/>
      <c r="C5" s="123"/>
      <c r="D5" s="123"/>
    </row>
    <row r="6" spans="1:4" ht="12.75" customHeight="1" x14ac:dyDescent="0.2">
      <c r="A6" s="2" t="str">
        <f>Labels!B27</f>
        <v>Ln Sales Units</v>
      </c>
    </row>
    <row r="7" spans="1:4" ht="12.75" customHeight="1" x14ac:dyDescent="0.2">
      <c r="A7" s="53" t="str">
        <f>Labels!D52</f>
        <v>Tests</v>
      </c>
      <c r="B7" s="54"/>
    </row>
    <row r="8" spans="1:4" ht="12.75" customHeight="1" x14ac:dyDescent="0.2">
      <c r="A8" s="4" t="str">
        <f>Labels!B52</f>
        <v>Test 1</v>
      </c>
      <c r="B8" s="55" t="e">
        <f>LN('Price Test'!H29)</f>
        <v>#NUM!</v>
      </c>
    </row>
    <row r="9" spans="1:4" ht="12.75" customHeight="1" x14ac:dyDescent="0.2">
      <c r="A9" s="6" t="str">
        <f>Labels!B53</f>
        <v>Test 2</v>
      </c>
      <c r="B9" s="56" t="e">
        <f>LN('Price Test'!H30)</f>
        <v>#NUM!</v>
      </c>
    </row>
    <row r="10" spans="1:4" ht="12.75" customHeight="1" x14ac:dyDescent="0.2">
      <c r="A10" s="8" t="str">
        <f>Labels!B54</f>
        <v>Test 3</v>
      </c>
      <c r="B10" s="57" t="e">
        <f>LN('Price Test'!H31)</f>
        <v>#NUM!</v>
      </c>
    </row>
    <row r="11" spans="1:4" ht="12.75" customHeight="1" x14ac:dyDescent="0.2">
      <c r="A11" s="2" t="str">
        <f>Labels!B25</f>
        <v>Ln Prices</v>
      </c>
    </row>
    <row r="12" spans="1:4" ht="12.75" customHeight="1" x14ac:dyDescent="0.2">
      <c r="A12" s="53" t="str">
        <f>Labels!D52</f>
        <v>Tests</v>
      </c>
      <c r="B12" s="54"/>
    </row>
    <row r="13" spans="1:4" ht="12.75" customHeight="1" x14ac:dyDescent="0.2">
      <c r="A13" s="4" t="str">
        <f>Labels!B52</f>
        <v>Test 1</v>
      </c>
      <c r="B13" s="55">
        <f>LN('Price Test'!E22)</f>
        <v>-5.1293294387550578E-2</v>
      </c>
    </row>
    <row r="14" spans="1:4" ht="12.75" customHeight="1" x14ac:dyDescent="0.2">
      <c r="A14" s="6" t="str">
        <f>Labels!B53</f>
        <v>Test 2</v>
      </c>
      <c r="B14" s="56">
        <f>LN('Price Test'!E23)</f>
        <v>4.8790164169432049E-2</v>
      </c>
    </row>
    <row r="15" spans="1:4" ht="12.75" customHeight="1" x14ac:dyDescent="0.2">
      <c r="A15" s="8" t="str">
        <f>Labels!B54</f>
        <v>Test 3</v>
      </c>
      <c r="B15" s="57">
        <f>LN('Price Test'!E24)</f>
        <v>0.14842000511827322</v>
      </c>
    </row>
    <row r="16" spans="1:4" ht="12.75" customHeight="1" x14ac:dyDescent="0.2">
      <c r="A16" s="2" t="str">
        <f>Labels!B26</f>
        <v>(Ln Prices)^2</v>
      </c>
    </row>
    <row r="17" spans="1:2" ht="12.75" customHeight="1" x14ac:dyDescent="0.2">
      <c r="A17" s="53" t="str">
        <f>Labels!D52</f>
        <v>Tests</v>
      </c>
      <c r="B17" s="54"/>
    </row>
    <row r="18" spans="1:2" ht="12.75" customHeight="1" x14ac:dyDescent="0.2">
      <c r="A18" s="4" t="str">
        <f>Labels!B52</f>
        <v>Test 1</v>
      </c>
      <c r="B18" s="55">
        <f>B13^2</f>
        <v>2.6310020491279278E-3</v>
      </c>
    </row>
    <row r="19" spans="1:2" ht="12.75" customHeight="1" x14ac:dyDescent="0.2">
      <c r="A19" s="6" t="str">
        <f>Labels!B53</f>
        <v>Test 2</v>
      </c>
      <c r="B19" s="56">
        <f>B14^2</f>
        <v>2.3804801196801307E-3</v>
      </c>
    </row>
    <row r="20" spans="1:2" ht="12.75" customHeight="1" x14ac:dyDescent="0.2">
      <c r="A20" s="8" t="str">
        <f>Labels!B54</f>
        <v>Test 3</v>
      </c>
      <c r="B20" s="57">
        <f>B15^2</f>
        <v>2.2028497919308249E-2</v>
      </c>
    </row>
    <row r="21" spans="1:2" ht="12.75" customHeight="1" x14ac:dyDescent="0.2">
      <c r="A21" s="2" t="str">
        <f>Labels!B17</f>
        <v>Prediction Sales Units Factor</v>
      </c>
    </row>
    <row r="22" spans="1:2" ht="12.75" customHeight="1" x14ac:dyDescent="0.2">
      <c r="A22" s="53" t="str">
        <f>Labels!D45</f>
        <v>Predictions</v>
      </c>
      <c r="B22" s="54"/>
    </row>
    <row r="23" spans="1:2" ht="12.75" customHeight="1" x14ac:dyDescent="0.2">
      <c r="A23" s="4" t="str">
        <f>Labels!B45</f>
        <v>Price 1</v>
      </c>
      <c r="B23" s="58" t="e">
        <f>LN('Sales Predictions'!B14/'Price Test'!B15)*'Price Test'!B45+LN('Sales Predictions'!B14/'Price Test'!B15)^2*'Price Test'!B46</f>
        <v>#VALUE!</v>
      </c>
    </row>
    <row r="24" spans="1:2" ht="12.75" customHeight="1" x14ac:dyDescent="0.2">
      <c r="A24" s="6" t="str">
        <f>Labels!B46</f>
        <v>Price 2</v>
      </c>
      <c r="B24" s="59" t="e">
        <f>LN('Sales Predictions'!B15/'Price Test'!B15)*'Price Test'!B45+LN('Sales Predictions'!B15/'Price Test'!B15)^2*'Price Test'!B46</f>
        <v>#VALUE!</v>
      </c>
    </row>
    <row r="25" spans="1:2" ht="12.75" customHeight="1" x14ac:dyDescent="0.2">
      <c r="A25" s="6" t="str">
        <f>Labels!B47</f>
        <v>Price 3</v>
      </c>
      <c r="B25" s="59" t="e">
        <f>LN('Sales Predictions'!B16/'Price Test'!B15)*'Price Test'!B45+LN('Sales Predictions'!B16/'Price Test'!B15)^2*'Price Test'!B46</f>
        <v>#VALUE!</v>
      </c>
    </row>
    <row r="26" spans="1:2" ht="12.75" customHeight="1" x14ac:dyDescent="0.2">
      <c r="A26" s="6" t="str">
        <f>Labels!B48</f>
        <v>Price 4</v>
      </c>
      <c r="B26" s="59" t="e">
        <f>LN('Sales Predictions'!B17/'Price Test'!B15)*'Price Test'!B45+LN('Sales Predictions'!B17/'Price Test'!B15)^2*'Price Test'!B46</f>
        <v>#VALUE!</v>
      </c>
    </row>
    <row r="27" spans="1:2" ht="12.75" customHeight="1" x14ac:dyDescent="0.2">
      <c r="A27" s="8" t="str">
        <f>Labels!B49</f>
        <v>Price 5</v>
      </c>
      <c r="B27" s="60" t="e">
        <f>LN('Sales Predictions'!B18/'Price Test'!B15)*'Price Test'!B45+LN('Sales Predictions'!B18/'Price Test'!B15)^2*'Price Test'!B46</f>
        <v>#VALUE!</v>
      </c>
    </row>
  </sheetData>
  <mergeCells count="5">
    <mergeCell ref="A1:D1"/>
    <mergeCell ref="A2:D2"/>
    <mergeCell ref="A3:D3"/>
    <mergeCell ref="A4:D4"/>
    <mergeCell ref="A5:D5"/>
  </mergeCells>
  <pageMargins left="0.25" right="0.25" top="0.5" bottom="0.5" header="0.5" footer="0.5"/>
  <pageSetup paperSize="9" fitToHeight="32767" orientation="landscape" horizontalDpi="300" verticalDpi="300"/>
  <headerFooter alignWithMargins="0"/>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E54"/>
  <sheetViews>
    <sheetView zoomScaleNormal="100" workbookViewId="0">
      <selection sqref="A1:D1"/>
    </sheetView>
  </sheetViews>
  <sheetFormatPr defaultRowHeight="12.75" customHeight="1" x14ac:dyDescent="0.2"/>
  <cols>
    <col min="1" max="1" width="31.85546875" customWidth="1"/>
    <col min="2" max="2" width="24.85546875" customWidth="1"/>
    <col min="3" max="3" width="13.5703125" customWidth="1"/>
    <col min="4" max="4" width="20.140625" customWidth="1"/>
    <col min="5" max="5" width="60.7109375" style="70" customWidth="1"/>
  </cols>
  <sheetData>
    <row r="1" spans="1:5" ht="12.75" customHeight="1" x14ac:dyDescent="0.2">
      <c r="A1" s="123" t="str">
        <f>'Price Test'!B9</f>
        <v>ABC, Inc.</v>
      </c>
      <c r="B1" s="123"/>
      <c r="C1" s="123"/>
      <c r="D1" s="123"/>
    </row>
    <row r="2" spans="1:5" ht="12.75" customHeight="1" x14ac:dyDescent="0.2">
      <c r="A2" s="123" t="str">
        <f>'Price Test'!B10</f>
        <v>Widgets</v>
      </c>
      <c r="B2" s="123"/>
      <c r="C2" s="123"/>
      <c r="D2" s="123"/>
    </row>
    <row r="3" spans="1:5" ht="12.75" customHeight="1" x14ac:dyDescent="0.2">
      <c r="A3" s="123" t="str">
        <f>'Price Test'!B11</f>
        <v>Price Test with Standard Product</v>
      </c>
      <c r="B3" s="123"/>
      <c r="C3" s="123"/>
      <c r="D3" s="123"/>
    </row>
    <row r="4" spans="1:5" ht="12.75" customHeight="1" x14ac:dyDescent="0.2">
      <c r="A4" s="123" t="str">
        <f>"Labels"</f>
        <v>Labels</v>
      </c>
      <c r="B4" s="123"/>
      <c r="C4" s="123"/>
      <c r="D4" s="123"/>
    </row>
    <row r="5" spans="1:5" ht="12.75" customHeight="1" x14ac:dyDescent="0.2">
      <c r="A5" s="123" t="str">
        <f>""</f>
        <v/>
      </c>
      <c r="B5" s="123"/>
      <c r="C5" s="123"/>
      <c r="D5" s="123"/>
    </row>
    <row r="6" spans="1:5" ht="12.75" customHeight="1" x14ac:dyDescent="0.2">
      <c r="A6" s="61" t="s">
        <v>264</v>
      </c>
      <c r="B6" s="61" t="s">
        <v>261</v>
      </c>
      <c r="C6" s="61"/>
      <c r="D6" s="61"/>
      <c r="E6" s="68" t="s">
        <v>13</v>
      </c>
    </row>
    <row r="7" spans="1:5" ht="12.75" customHeight="1" x14ac:dyDescent="0.2">
      <c r="A7" s="62" t="s">
        <v>185</v>
      </c>
      <c r="B7" s="63" t="s">
        <v>118</v>
      </c>
      <c r="C7" s="64"/>
      <c r="D7" s="64"/>
      <c r="E7" s="69" t="s">
        <v>80</v>
      </c>
    </row>
    <row r="8" spans="1:5" ht="33.75" customHeight="1" x14ac:dyDescent="0.2">
      <c r="A8" s="62" t="s">
        <v>145</v>
      </c>
      <c r="B8" s="63" t="s">
        <v>57</v>
      </c>
      <c r="C8" s="64"/>
      <c r="D8" s="64"/>
      <c r="E8" s="69" t="s">
        <v>124</v>
      </c>
    </row>
    <row r="9" spans="1:5" ht="57" customHeight="1" x14ac:dyDescent="0.2">
      <c r="A9" s="62" t="s">
        <v>123</v>
      </c>
      <c r="B9" s="63" t="s">
        <v>10</v>
      </c>
      <c r="C9" s="64"/>
      <c r="D9" s="64"/>
      <c r="E9" s="69" t="s">
        <v>212</v>
      </c>
    </row>
    <row r="10" spans="1:5" ht="22.5" customHeight="1" x14ac:dyDescent="0.2">
      <c r="A10" s="62" t="s">
        <v>190</v>
      </c>
      <c r="B10" s="63" t="s">
        <v>10</v>
      </c>
      <c r="C10" s="64"/>
      <c r="D10" s="64"/>
      <c r="E10" s="69" t="s">
        <v>116</v>
      </c>
    </row>
    <row r="11" spans="1:5" ht="22.5" customHeight="1" x14ac:dyDescent="0.2">
      <c r="A11" s="62" t="s">
        <v>224</v>
      </c>
      <c r="B11" s="63" t="s">
        <v>83</v>
      </c>
      <c r="C11" s="64"/>
      <c r="D11" s="64"/>
      <c r="E11" s="69" t="s">
        <v>66</v>
      </c>
    </row>
    <row r="12" spans="1:5" ht="22.5" customHeight="1" x14ac:dyDescent="0.2">
      <c r="A12" s="62" t="s">
        <v>193</v>
      </c>
      <c r="B12" s="63" t="s">
        <v>147</v>
      </c>
      <c r="C12" s="64"/>
      <c r="D12" s="64"/>
      <c r="E12" s="69" t="s">
        <v>74</v>
      </c>
    </row>
    <row r="13" spans="1:5" ht="22.5" customHeight="1" x14ac:dyDescent="0.2">
      <c r="A13" s="62" t="s">
        <v>72</v>
      </c>
      <c r="B13" s="63" t="s">
        <v>11</v>
      </c>
      <c r="C13" s="64"/>
      <c r="D13" s="64"/>
      <c r="E13" s="69" t="s">
        <v>38</v>
      </c>
    </row>
    <row r="14" spans="1:5" ht="12.75" customHeight="1" x14ac:dyDescent="0.2">
      <c r="A14" s="62" t="s">
        <v>2</v>
      </c>
      <c r="B14" s="63" t="s">
        <v>55</v>
      </c>
      <c r="C14" s="64"/>
      <c r="D14" s="64"/>
      <c r="E14" s="69" t="s">
        <v>164</v>
      </c>
    </row>
    <row r="15" spans="1:5" ht="12.75" customHeight="1" x14ac:dyDescent="0.2">
      <c r="A15" s="62" t="s">
        <v>222</v>
      </c>
      <c r="B15" s="63" t="s">
        <v>4</v>
      </c>
      <c r="C15" s="64"/>
      <c r="D15" s="64"/>
      <c r="E15" s="69" t="s">
        <v>98</v>
      </c>
    </row>
    <row r="16" spans="1:5" ht="12.75" customHeight="1" x14ac:dyDescent="0.2">
      <c r="A16" s="62" t="s">
        <v>33</v>
      </c>
      <c r="B16" s="63" t="s">
        <v>179</v>
      </c>
      <c r="C16" s="64"/>
      <c r="D16" s="64"/>
      <c r="E16" s="69" t="s">
        <v>201</v>
      </c>
    </row>
    <row r="17" spans="1:5" ht="12.75" customHeight="1" x14ac:dyDescent="0.2">
      <c r="A17" s="62" t="s">
        <v>267</v>
      </c>
      <c r="B17" s="63" t="s">
        <v>153</v>
      </c>
      <c r="C17" s="64"/>
      <c r="D17" s="64"/>
      <c r="E17" s="69" t="s">
        <v>205</v>
      </c>
    </row>
    <row r="18" spans="1:5" ht="12.75" customHeight="1" x14ac:dyDescent="0.2">
      <c r="A18" s="62" t="s">
        <v>260</v>
      </c>
      <c r="B18" s="63" t="s">
        <v>196</v>
      </c>
      <c r="C18" s="64"/>
      <c r="D18" s="64"/>
      <c r="E18" s="69"/>
    </row>
    <row r="19" spans="1:5" ht="22.5" customHeight="1" x14ac:dyDescent="0.2">
      <c r="A19" s="62" t="s">
        <v>65</v>
      </c>
      <c r="B19" s="63" t="s">
        <v>95</v>
      </c>
      <c r="C19" s="64"/>
      <c r="D19" s="64"/>
      <c r="E19" s="69" t="s">
        <v>237</v>
      </c>
    </row>
    <row r="20" spans="1:5" ht="12.75" customHeight="1" x14ac:dyDescent="0.2">
      <c r="A20" s="62" t="s">
        <v>50</v>
      </c>
      <c r="B20" s="63" t="s">
        <v>263</v>
      </c>
      <c r="C20" s="64"/>
      <c r="D20" s="64"/>
      <c r="E20" s="69" t="s">
        <v>136</v>
      </c>
    </row>
    <row r="21" spans="1:5" ht="12.75" customHeight="1" x14ac:dyDescent="0.2">
      <c r="A21" s="62" t="s">
        <v>170</v>
      </c>
      <c r="B21" s="63" t="s">
        <v>266</v>
      </c>
      <c r="C21" s="64"/>
      <c r="D21" s="64"/>
      <c r="E21" s="69" t="s">
        <v>82</v>
      </c>
    </row>
    <row r="22" spans="1:5" ht="12.75" customHeight="1" x14ac:dyDescent="0.2">
      <c r="A22" s="62" t="s">
        <v>120</v>
      </c>
      <c r="B22" s="63" t="s">
        <v>250</v>
      </c>
      <c r="C22" s="64"/>
      <c r="D22" s="64"/>
      <c r="E22" s="69" t="s">
        <v>210</v>
      </c>
    </row>
    <row r="23" spans="1:5" ht="79.5" customHeight="1" x14ac:dyDescent="0.2">
      <c r="A23" s="62" t="s">
        <v>276</v>
      </c>
      <c r="B23" s="63" t="s">
        <v>141</v>
      </c>
      <c r="C23" s="64"/>
      <c r="D23" s="64"/>
      <c r="E23" s="69" t="s">
        <v>236</v>
      </c>
    </row>
    <row r="24" spans="1:5" ht="22.5" customHeight="1" x14ac:dyDescent="0.2">
      <c r="A24" s="62" t="s">
        <v>169</v>
      </c>
      <c r="B24" s="63" t="s">
        <v>219</v>
      </c>
      <c r="C24" s="64"/>
      <c r="D24" s="64"/>
      <c r="E24" s="69" t="s">
        <v>174</v>
      </c>
    </row>
    <row r="25" spans="1:5" ht="12.75" customHeight="1" x14ac:dyDescent="0.2">
      <c r="A25" s="62" t="s">
        <v>214</v>
      </c>
      <c r="B25" s="63" t="s">
        <v>175</v>
      </c>
      <c r="C25" s="64"/>
      <c r="D25" s="64"/>
      <c r="E25" s="69" t="s">
        <v>160</v>
      </c>
    </row>
    <row r="26" spans="1:5" ht="22.5" customHeight="1" x14ac:dyDescent="0.2">
      <c r="A26" s="62" t="s">
        <v>16</v>
      </c>
      <c r="B26" s="63" t="s">
        <v>19</v>
      </c>
      <c r="C26" s="64"/>
      <c r="D26" s="64"/>
      <c r="E26" s="69" t="s">
        <v>241</v>
      </c>
    </row>
    <row r="27" spans="1:5" ht="12.75" customHeight="1" x14ac:dyDescent="0.2">
      <c r="A27" s="62" t="s">
        <v>259</v>
      </c>
      <c r="B27" s="63" t="s">
        <v>178</v>
      </c>
      <c r="C27" s="64"/>
      <c r="D27" s="64"/>
      <c r="E27" s="69" t="s">
        <v>30</v>
      </c>
    </row>
    <row r="28" spans="1:5" ht="12.75" customHeight="1" x14ac:dyDescent="0.2">
      <c r="A28" s="62" t="s">
        <v>177</v>
      </c>
      <c r="B28" s="63" t="s">
        <v>28</v>
      </c>
      <c r="C28" s="64"/>
      <c r="D28" s="64"/>
      <c r="E28" s="69" t="s">
        <v>53</v>
      </c>
    </row>
    <row r="29" spans="1:5" ht="12.75" customHeight="1" x14ac:dyDescent="0.2">
      <c r="A29" s="62" t="s">
        <v>93</v>
      </c>
      <c r="B29" s="63" t="s">
        <v>143</v>
      </c>
      <c r="C29" s="64"/>
      <c r="D29" s="64"/>
      <c r="E29" s="69" t="s">
        <v>181</v>
      </c>
    </row>
    <row r="30" spans="1:5" ht="22.5" customHeight="1" x14ac:dyDescent="0.2">
      <c r="A30" s="62" t="s">
        <v>70</v>
      </c>
      <c r="B30" s="63" t="s">
        <v>162</v>
      </c>
      <c r="C30" s="64"/>
      <c r="D30" s="64"/>
      <c r="E30" s="69" t="s">
        <v>248</v>
      </c>
    </row>
    <row r="31" spans="1:5" ht="22.5" customHeight="1" x14ac:dyDescent="0.2">
      <c r="A31" s="62" t="s">
        <v>12</v>
      </c>
      <c r="B31" s="63" t="s">
        <v>115</v>
      </c>
      <c r="C31" s="64"/>
      <c r="D31" s="64"/>
      <c r="E31" s="69" t="s">
        <v>256</v>
      </c>
    </row>
    <row r="32" spans="1:5" ht="22.5" customHeight="1" x14ac:dyDescent="0.2">
      <c r="A32" s="62" t="s">
        <v>99</v>
      </c>
      <c r="B32" s="63" t="s">
        <v>115</v>
      </c>
      <c r="C32" s="64"/>
      <c r="D32" s="64"/>
      <c r="E32" s="69" t="s">
        <v>256</v>
      </c>
    </row>
    <row r="33" spans="1:5" ht="22.5" customHeight="1" x14ac:dyDescent="0.2">
      <c r="A33" s="62" t="s">
        <v>206</v>
      </c>
      <c r="B33" s="121" t="s">
        <v>396</v>
      </c>
      <c r="C33" s="64"/>
      <c r="D33" s="64"/>
      <c r="E33" s="69" t="s">
        <v>25</v>
      </c>
    </row>
    <row r="34" spans="1:5" ht="12.75" customHeight="1" x14ac:dyDescent="0.2">
      <c r="A34" s="62" t="s">
        <v>101</v>
      </c>
      <c r="B34" s="121" t="s">
        <v>397</v>
      </c>
      <c r="C34" s="64"/>
      <c r="D34" s="64"/>
      <c r="E34" s="69" t="s">
        <v>176</v>
      </c>
    </row>
    <row r="35" spans="1:5" ht="22.5" customHeight="1" x14ac:dyDescent="0.2">
      <c r="A35" s="62" t="s">
        <v>137</v>
      </c>
      <c r="B35" s="63" t="s">
        <v>188</v>
      </c>
      <c r="C35" s="64"/>
      <c r="D35" s="64"/>
      <c r="E35" s="69" t="s">
        <v>184</v>
      </c>
    </row>
    <row r="36" spans="1:5" ht="12.75" customHeight="1" x14ac:dyDescent="0.2">
      <c r="A36" s="62" t="s">
        <v>269</v>
      </c>
      <c r="B36" s="63" t="s">
        <v>128</v>
      </c>
      <c r="C36" s="64"/>
      <c r="D36" s="64"/>
      <c r="E36" s="69" t="s">
        <v>27</v>
      </c>
    </row>
    <row r="37" spans="1:5" ht="12.75" customHeight="1" x14ac:dyDescent="0.2">
      <c r="A37" s="62" t="s">
        <v>85</v>
      </c>
      <c r="B37" s="63" t="s">
        <v>194</v>
      </c>
      <c r="C37" s="64"/>
      <c r="D37" s="64"/>
      <c r="E37" s="69" t="s">
        <v>27</v>
      </c>
    </row>
    <row r="39" spans="1:5" ht="12.75" customHeight="1" x14ac:dyDescent="0.2">
      <c r="A39" s="61" t="s">
        <v>71</v>
      </c>
      <c r="B39" s="61" t="s">
        <v>78</v>
      </c>
      <c r="C39" s="61" t="s">
        <v>73</v>
      </c>
      <c r="D39" s="61" t="s">
        <v>215</v>
      </c>
      <c r="E39" s="68" t="s">
        <v>13</v>
      </c>
    </row>
    <row r="40" spans="1:5" ht="12.75" customHeight="1" x14ac:dyDescent="0.2">
      <c r="A40" s="62" t="s">
        <v>195</v>
      </c>
      <c r="B40" s="65" t="s">
        <v>6</v>
      </c>
      <c r="C40" s="65" t="s">
        <v>189</v>
      </c>
      <c r="D40" s="65" t="s">
        <v>197</v>
      </c>
      <c r="E40" s="69"/>
    </row>
    <row r="41" spans="1:5" ht="12.75" customHeight="1" x14ac:dyDescent="0.2">
      <c r="A41" s="62" t="s">
        <v>100</v>
      </c>
      <c r="B41" s="66" t="s">
        <v>159</v>
      </c>
      <c r="D41" s="66" t="s">
        <v>223</v>
      </c>
    </row>
    <row r="42" spans="1:5" ht="12.75" customHeight="1" x14ac:dyDescent="0.2">
      <c r="A42" s="62" t="s">
        <v>9</v>
      </c>
      <c r="B42" s="66" t="s">
        <v>246</v>
      </c>
    </row>
    <row r="44" spans="1:5" ht="12.75" customHeight="1" x14ac:dyDescent="0.2">
      <c r="A44" s="62" t="s">
        <v>156</v>
      </c>
      <c r="B44" s="65" t="s">
        <v>156</v>
      </c>
      <c r="C44" s="65" t="s">
        <v>189</v>
      </c>
      <c r="D44" s="65" t="s">
        <v>156</v>
      </c>
      <c r="E44" s="69" t="s">
        <v>40</v>
      </c>
    </row>
    <row r="45" spans="1:5" ht="12.75" customHeight="1" x14ac:dyDescent="0.2">
      <c r="A45" s="62" t="s">
        <v>228</v>
      </c>
      <c r="B45" s="66" t="s">
        <v>167</v>
      </c>
      <c r="D45" s="66" t="s">
        <v>156</v>
      </c>
    </row>
    <row r="46" spans="1:5" ht="12.75" customHeight="1" x14ac:dyDescent="0.2">
      <c r="A46" s="62" t="s">
        <v>89</v>
      </c>
      <c r="B46" s="66" t="s">
        <v>272</v>
      </c>
    </row>
    <row r="47" spans="1:5" ht="12.75" customHeight="1" x14ac:dyDescent="0.2">
      <c r="A47" s="62" t="s">
        <v>88</v>
      </c>
      <c r="B47" s="66" t="s">
        <v>52</v>
      </c>
    </row>
    <row r="48" spans="1:5" ht="12.75" customHeight="1" x14ac:dyDescent="0.2">
      <c r="A48" s="62" t="s">
        <v>226</v>
      </c>
      <c r="B48" s="66" t="s">
        <v>152</v>
      </c>
    </row>
    <row r="49" spans="1:5" ht="12.75" customHeight="1" x14ac:dyDescent="0.2">
      <c r="A49" s="62" t="s">
        <v>86</v>
      </c>
      <c r="B49" s="66" t="s">
        <v>257</v>
      </c>
    </row>
    <row r="51" spans="1:5" ht="12.75" customHeight="1" x14ac:dyDescent="0.2">
      <c r="A51" s="62" t="s">
        <v>199</v>
      </c>
      <c r="B51" s="65" t="s">
        <v>199</v>
      </c>
      <c r="C51" s="65" t="s">
        <v>189</v>
      </c>
      <c r="D51" s="65" t="s">
        <v>199</v>
      </c>
      <c r="E51" s="69" t="s">
        <v>122</v>
      </c>
    </row>
    <row r="52" spans="1:5" ht="12.75" customHeight="1" x14ac:dyDescent="0.2">
      <c r="A52" s="62" t="s">
        <v>208</v>
      </c>
      <c r="B52" s="66" t="s">
        <v>14</v>
      </c>
      <c r="D52" s="66" t="s">
        <v>199</v>
      </c>
    </row>
    <row r="53" spans="1:5" ht="12.75" customHeight="1" x14ac:dyDescent="0.2">
      <c r="A53" s="62" t="s">
        <v>105</v>
      </c>
      <c r="B53" s="66" t="s">
        <v>180</v>
      </c>
    </row>
    <row r="54" spans="1:5" ht="12.75" customHeight="1" x14ac:dyDescent="0.2">
      <c r="A54" s="62" t="s">
        <v>138</v>
      </c>
      <c r="B54" s="66" t="s">
        <v>109</v>
      </c>
    </row>
  </sheetData>
  <mergeCells count="5">
    <mergeCell ref="A1:D1"/>
    <mergeCell ref="A2:D2"/>
    <mergeCell ref="A3:D3"/>
    <mergeCell ref="A4:D4"/>
    <mergeCell ref="A5:D5"/>
  </mergeCells>
  <pageMargins left="0.25" right="0.25" top="0.5" bottom="0.5" header="0.5" footer="0.5"/>
  <pageSetup paperSize="9" fitToHeight="32767" orientation="landscape" horizontalDpi="300" verticalDpi="300"/>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4FE0E227-1D11-4449-8621-4EFFF81F86F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Intro</vt:lpstr>
      <vt:lpstr>Graphs</vt:lpstr>
      <vt:lpstr>Price Test</vt:lpstr>
      <vt:lpstr>Sales Predictions</vt:lpstr>
      <vt:lpstr>Formulas</vt:lpstr>
      <vt:lpstr>Plot Vars</vt:lpstr>
      <vt:lpstr>(FnCalls 1)</vt:lpstr>
      <vt:lpstr>(Other Variables)</vt:lpstr>
      <vt:lpstr>Labels</vt:lpstr>
      <vt:lpstr>(Ranges)</vt:lpstr>
      <vt:lpstr>(Import)</vt:lpstr>
      <vt:lpstr>Cost_Elasticity</vt:lpstr>
      <vt:lpstr>Non_Constant_ElasticityQ_plt</vt:lpstr>
      <vt:lpstr>Predicted_Margin</vt:lpstr>
      <vt:lpstr>Predicted_Revenue</vt:lpstr>
      <vt:lpstr>Predicted_Sales_Units</vt:lpstr>
      <vt:lpstr>Prediction_Prices</vt:lpstr>
      <vt:lpstr>Prediction_Units_Factor_NonConst</vt:lpstr>
      <vt:lpstr>Intro!Print_Titles</vt:lpstr>
      <vt:lpstr>Test_Elasticity</vt:lpstr>
      <vt:lpstr>Test_Elasticity_NonConst</vt:lpstr>
      <vt:lpstr>Test_Elasticity_NonConst12</vt:lpstr>
      <vt:lpstr>Test_Prices</vt:lpstr>
      <vt:lpstr>Test_Prices_Normed</vt:lpstr>
      <vt:lpstr>Test_Sales_Units</vt:lpstr>
      <vt:lpstr>Test_Sales_Units_Normed</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Kenan Çılman</dc:creator>
  <cp:keywords/>
  <cp:lastModifiedBy>Kenan Çılman</cp:lastModifiedBy>
  <cp:lastPrinted>2010-06-24T04:20:43Z</cp:lastPrinted>
  <dcterms:created xsi:type="dcterms:W3CDTF">2014-10-25T21:17:26Z</dcterms:created>
  <dcterms:modified xsi:type="dcterms:W3CDTF">2014-10-25T21:17:26Z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TC103609669990</vt:lpwstr>
  </property>
</Properties>
</file>