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Kenan Çılman\Desktop\İTÜSEM\Finansal Excel Dökumanları\Şablonlar\"/>
    </mc:Choice>
  </mc:AlternateContent>
  <bookViews>
    <workbookView xWindow="240" yWindow="120" windowWidth="14940" windowHeight="9225"/>
  </bookViews>
  <sheets>
    <sheet name="Intro" sheetId="11" r:id="rId1"/>
    <sheet name="Graphs" sheetId="1" r:id="rId2"/>
    <sheet name="Price Tests" sheetId="2" r:id="rId3"/>
    <sheet name="Predictions" sheetId="3" r:id="rId4"/>
    <sheet name="Formulas" sheetId="4" r:id="rId5"/>
    <sheet name="Plot Vars" sheetId="5" state="hidden" r:id="rId6"/>
    <sheet name="(FnCalls 1)" sheetId="6" state="hidden" r:id="rId7"/>
    <sheet name="(Other Variables)" sheetId="7" state="hidden" r:id="rId8"/>
    <sheet name="Labels" sheetId="8" r:id="rId9"/>
    <sheet name="(Ranges)" sheetId="9" state="hidden" r:id="rId10"/>
    <sheet name="(Import)" sheetId="10" state="hidden" r:id="rId11"/>
  </sheets>
  <definedNames>
    <definedName name="Model_Start_Date">#REF!</definedName>
    <definedName name="Non_Constant_ElasticityQ_plt">'Plot Vars'!$B$8:$B$9</definedName>
    <definedName name="Predicted_Costs" localSheetId="0">#REF!</definedName>
    <definedName name="Predicted_Costs">Predictions!$B$66:$D$67</definedName>
    <definedName name="Predicted_Costs_Yours" localSheetId="0">#REF!</definedName>
    <definedName name="Predicted_Costs_Yours">Predictions!$B$86:$D$87</definedName>
    <definedName name="Predicted_Margin">#REF!</definedName>
    <definedName name="Predicted_Margin_pct_plt">'Plot Vars'!$E$17:$E$19</definedName>
    <definedName name="Predicted_Margin_pct_Yours_plt">'Plot Vars'!$B$38:$B$40</definedName>
    <definedName name="Predicted_Margin_plt">'Plot Vars'!$D$17:$D$19</definedName>
    <definedName name="Predicted_Margin_Yours">#REF!</definedName>
    <definedName name="Predicted_Margin_Yours_plt">'Plot Vars'!$B$33:$B$35</definedName>
    <definedName name="Predicted_Revenue">#REF!</definedName>
    <definedName name="Predicted_Revenue_plt">'Plot Vars'!$B$17:$B$19</definedName>
    <definedName name="Predicted_Revenue_Yours">#REF!</definedName>
    <definedName name="Predicted_Revenue_Yours_plt">'Plot Vars'!$B$23:$B$25</definedName>
    <definedName name="Predicted_Sales_Units">#REF!</definedName>
    <definedName name="Predicted_Sales_Units_plt">'Plot Vars'!$C$17:$C$19</definedName>
    <definedName name="Predicted_Sales_Units_Yours">#REF!</definedName>
    <definedName name="Predicted_Sales_Units_Yours_plt">'Plot Vars'!$B$28:$B$30</definedName>
    <definedName name="Prediction_Price_Norm" localSheetId="0">#REF!</definedName>
    <definedName name="Prediction_Price_Norm">'(Other Variables)'!$B$60:$D$61</definedName>
    <definedName name="Prediction_Prices">#REF!</definedName>
    <definedName name="Prediction_Prices_plt">'Plot Vars'!$F$17:$F$19</definedName>
    <definedName name="Prediction_PriceX_Norm">'(Other Variables)'!$B$55:$D$56</definedName>
    <definedName name="Predictions_plt">'Plot Vars'!$B$12:$B$14</definedName>
    <definedName name="_xlnm.Print_Titles" localSheetId="0">Intro!$1:$4</definedName>
    <definedName name="Test_Prices" localSheetId="0">#REF!</definedName>
    <definedName name="Test_Prices">'Price Tests'!$B$26:$C$28</definedName>
    <definedName name="Test_Prices_Normed" localSheetId="0">#REF!</definedName>
    <definedName name="Test_Prices_Normed">'Price Tests'!$G$26:$H$28</definedName>
    <definedName name="Test_Revenue" localSheetId="0">#REF!</definedName>
    <definedName name="Test_Revenue">'Price Tests'!$G$50:$H$52</definedName>
    <definedName name="Test_Revenue_Normed" localSheetId="0">#REF!</definedName>
    <definedName name="Test_Revenue_Normed">'Price Tests'!$L$50:$M$52</definedName>
    <definedName name="Test_Revenue_Normed_Yours" localSheetId="0">#REF!</definedName>
    <definedName name="Test_Revenue_Normed_Yours">'Price Tests'!$L$70:$M$72</definedName>
    <definedName name="Test_Revenue_Yours" localSheetId="0">#REF!</definedName>
    <definedName name="Test_Revenue_Yours">'Price Tests'!$G$70:$H$72</definedName>
    <definedName name="Test_Sales_Units" localSheetId="0">#REF!</definedName>
    <definedName name="Test_Sales_Units">'Price Tests'!$G$40:$H$42</definedName>
    <definedName name="Test_Sales_Units_Normed" localSheetId="0">#REF!</definedName>
    <definedName name="Test_Sales_Units_Normed">'Price Tests'!$L$40:$M$42</definedName>
    <definedName name="Test_Sales_Units_Normed_Yours" localSheetId="0">#REF!</definedName>
    <definedName name="Test_Sales_Units_Normed_Yours">'Price Tests'!$L$60:$M$62</definedName>
    <definedName name="Test_Sales_Units_Yours" localSheetId="0">#REF!</definedName>
    <definedName name="Test_Sales_Units_Yours">'Price Tests'!$G$60:$H$62</definedName>
  </definedNames>
  <calcPr calcId="152511"/>
</workbook>
</file>

<file path=xl/calcChain.xml><?xml version="1.0" encoding="utf-8"?>
<calcChain xmlns="http://schemas.openxmlformats.org/spreadsheetml/2006/main">
  <c r="A1" i="2" l="1"/>
  <c r="A2" i="2"/>
  <c r="A3" i="2"/>
  <c r="A4" i="2"/>
  <c r="A5" i="2"/>
  <c r="A6" i="2"/>
  <c r="A7" i="2"/>
  <c r="A8" i="2"/>
  <c r="A9" i="2"/>
  <c r="A12" i="2"/>
  <c r="A13" i="2"/>
  <c r="B14" i="2"/>
  <c r="C14" i="2"/>
  <c r="A15" i="2"/>
  <c r="B15" i="2"/>
  <c r="G62" i="2" s="1"/>
  <c r="L62" i="2" s="1"/>
  <c r="C15" i="2"/>
  <c r="H8" i="10" s="1"/>
  <c r="A17" i="2"/>
  <c r="B17" i="2"/>
  <c r="C17" i="2"/>
  <c r="A18" i="2"/>
  <c r="B18" i="2"/>
  <c r="D18" i="2" s="1"/>
  <c r="C18" i="2"/>
  <c r="P8" i="10"/>
  <c r="A22" i="2"/>
  <c r="A23" i="2"/>
  <c r="B24" i="2"/>
  <c r="C24" i="2"/>
  <c r="D24" i="2"/>
  <c r="G24" i="2"/>
  <c r="H24" i="2"/>
  <c r="I24" i="2"/>
  <c r="A25" i="2"/>
  <c r="F25" i="2"/>
  <c r="A26" i="2"/>
  <c r="B26" i="2"/>
  <c r="C26" i="2"/>
  <c r="H26" i="2" s="1"/>
  <c r="B25" i="7" s="1"/>
  <c r="F26" i="2"/>
  <c r="A27" i="2"/>
  <c r="B27" i="2"/>
  <c r="G27" i="2"/>
  <c r="C24" i="7" s="1"/>
  <c r="C27" i="2"/>
  <c r="X8" i="10" s="1"/>
  <c r="F27" i="2"/>
  <c r="A28" i="2"/>
  <c r="B28" i="2"/>
  <c r="G28" i="2" s="1"/>
  <c r="D24" i="7" s="1"/>
  <c r="C28" i="2"/>
  <c r="F28" i="2"/>
  <c r="A29" i="2"/>
  <c r="F29" i="2"/>
  <c r="A32" i="2"/>
  <c r="A33" i="2"/>
  <c r="A36" i="2"/>
  <c r="A37" i="2"/>
  <c r="B38" i="2"/>
  <c r="C38" i="2"/>
  <c r="D38" i="2"/>
  <c r="G38" i="2"/>
  <c r="H38" i="2"/>
  <c r="I38" i="2"/>
  <c r="L38" i="2"/>
  <c r="M38" i="2"/>
  <c r="N38" i="2"/>
  <c r="A39" i="2"/>
  <c r="F39" i="2"/>
  <c r="K39" i="2"/>
  <c r="A40" i="2"/>
  <c r="B40" i="2"/>
  <c r="C40" i="2"/>
  <c r="AF8" i="10" s="1"/>
  <c r="F40" i="2"/>
  <c r="G40" i="2"/>
  <c r="H40" i="2"/>
  <c r="K40" i="2"/>
  <c r="A41" i="2"/>
  <c r="B41" i="2"/>
  <c r="C41" i="2"/>
  <c r="F41" i="2"/>
  <c r="G41" i="2"/>
  <c r="G61" i="2" s="1"/>
  <c r="H41" i="2"/>
  <c r="K41" i="2"/>
  <c r="A42" i="2"/>
  <c r="B42" i="2"/>
  <c r="L42" i="2" s="1"/>
  <c r="D12" i="7" s="1"/>
  <c r="C42" i="2"/>
  <c r="AN8" i="10" s="1"/>
  <c r="F42" i="2"/>
  <c r="G42" i="2"/>
  <c r="I42" i="2" s="1"/>
  <c r="H42" i="2"/>
  <c r="M42" i="2" s="1"/>
  <c r="D13" i="7" s="1"/>
  <c r="K42" i="2"/>
  <c r="A43" i="2"/>
  <c r="F43" i="2"/>
  <c r="K43" i="2"/>
  <c r="A46" i="2"/>
  <c r="A47" i="2"/>
  <c r="B48" i="2"/>
  <c r="C48" i="2"/>
  <c r="D48" i="2"/>
  <c r="G48" i="2"/>
  <c r="H48" i="2"/>
  <c r="I48" i="2"/>
  <c r="L48" i="2"/>
  <c r="M48" i="2"/>
  <c r="N48" i="2"/>
  <c r="A49" i="2"/>
  <c r="F49" i="2"/>
  <c r="K49" i="2"/>
  <c r="A50" i="2"/>
  <c r="C50" i="2"/>
  <c r="F50" i="2"/>
  <c r="K50" i="2"/>
  <c r="A51" i="2"/>
  <c r="F51" i="2"/>
  <c r="K51" i="2"/>
  <c r="A52" i="2"/>
  <c r="C52" i="2"/>
  <c r="F52" i="2"/>
  <c r="K52" i="2"/>
  <c r="A53" i="2"/>
  <c r="F53" i="2"/>
  <c r="K53" i="2"/>
  <c r="A56" i="2"/>
  <c r="A57" i="2"/>
  <c r="B58" i="2"/>
  <c r="C58" i="2"/>
  <c r="D58" i="2"/>
  <c r="G58" i="2"/>
  <c r="H58" i="2"/>
  <c r="I58" i="2"/>
  <c r="L58" i="2"/>
  <c r="M58" i="2"/>
  <c r="N58" i="2"/>
  <c r="A59" i="2"/>
  <c r="F59" i="2"/>
  <c r="K59" i="2"/>
  <c r="A60" i="2"/>
  <c r="F60" i="2"/>
  <c r="K60" i="2"/>
  <c r="A61" i="2"/>
  <c r="C61" i="2"/>
  <c r="F61" i="2"/>
  <c r="K61" i="2"/>
  <c r="A62" i="2"/>
  <c r="B62" i="2"/>
  <c r="F62" i="2"/>
  <c r="K62" i="2"/>
  <c r="A63" i="2"/>
  <c r="F63" i="2"/>
  <c r="K63" i="2"/>
  <c r="A66" i="2"/>
  <c r="A67" i="2"/>
  <c r="B68" i="2"/>
  <c r="C68" i="2"/>
  <c r="D68" i="2"/>
  <c r="G68" i="2"/>
  <c r="H68" i="2"/>
  <c r="I68" i="2"/>
  <c r="L68" i="2"/>
  <c r="M68" i="2"/>
  <c r="N68" i="2"/>
  <c r="A69" i="2"/>
  <c r="F69" i="2"/>
  <c r="K69" i="2"/>
  <c r="A70" i="2"/>
  <c r="F70" i="2"/>
  <c r="K70" i="2"/>
  <c r="A71" i="2"/>
  <c r="F71" i="2"/>
  <c r="K71" i="2"/>
  <c r="A72" i="2"/>
  <c r="F72" i="2"/>
  <c r="K72" i="2"/>
  <c r="A73" i="2"/>
  <c r="F73" i="2"/>
  <c r="K73" i="2"/>
  <c r="A76" i="2"/>
  <c r="A77" i="2"/>
  <c r="A78" i="2"/>
  <c r="B79" i="2"/>
  <c r="C79" i="2"/>
  <c r="G79" i="2"/>
  <c r="H79" i="2"/>
  <c r="L79" i="2"/>
  <c r="M79" i="2"/>
  <c r="A80" i="2"/>
  <c r="F80" i="2"/>
  <c r="K80" i="2"/>
  <c r="A81" i="2"/>
  <c r="F81" i="2"/>
  <c r="K81" i="2"/>
  <c r="A82" i="2"/>
  <c r="F82" i="2"/>
  <c r="K82" i="2"/>
  <c r="A83" i="2"/>
  <c r="A84" i="2"/>
  <c r="A86" i="2"/>
  <c r="A87" i="2"/>
  <c r="B88" i="2"/>
  <c r="C88" i="2"/>
  <c r="G88" i="2"/>
  <c r="H88" i="2"/>
  <c r="L88" i="2"/>
  <c r="M88" i="2"/>
  <c r="A89" i="2"/>
  <c r="F89" i="2"/>
  <c r="K89" i="2"/>
  <c r="A90" i="2"/>
  <c r="F90" i="2"/>
  <c r="K90" i="2"/>
  <c r="A91" i="2"/>
  <c r="F91" i="2"/>
  <c r="K91" i="2"/>
  <c r="A92" i="2"/>
  <c r="F92" i="2"/>
  <c r="K92" i="2"/>
  <c r="A93" i="2"/>
  <c r="F93" i="2"/>
  <c r="K93" i="2"/>
  <c r="A94" i="2"/>
  <c r="F94" i="2"/>
  <c r="K94" i="2"/>
  <c r="A95" i="2"/>
  <c r="F95" i="2"/>
  <c r="K95" i="2"/>
  <c r="A96" i="2"/>
  <c r="A97" i="2"/>
  <c r="A1" i="3"/>
  <c r="F7" i="10" s="1"/>
  <c r="A2" i="3"/>
  <c r="A3" i="3"/>
  <c r="A4" i="3"/>
  <c r="A5" i="3"/>
  <c r="A6" i="3"/>
  <c r="B9" i="3"/>
  <c r="C9" i="3"/>
  <c r="A10" i="3"/>
  <c r="C10" i="3"/>
  <c r="A11" i="3"/>
  <c r="B11" i="3"/>
  <c r="A12" i="3"/>
  <c r="A15" i="3"/>
  <c r="B15" i="3"/>
  <c r="A18" i="3"/>
  <c r="A19" i="3"/>
  <c r="B20" i="3"/>
  <c r="C20" i="3"/>
  <c r="D20" i="3"/>
  <c r="E20" i="3"/>
  <c r="A21" i="3"/>
  <c r="A22" i="3"/>
  <c r="B22" i="3"/>
  <c r="B60" i="7" s="1"/>
  <c r="C22" i="3"/>
  <c r="C60" i="7" s="1"/>
  <c r="D22" i="3"/>
  <c r="A23" i="3"/>
  <c r="B23" i="3"/>
  <c r="B61" i="7" s="1"/>
  <c r="C23" i="3"/>
  <c r="BL8" i="10" s="1"/>
  <c r="D23" i="3"/>
  <c r="B9" i="10" s="1"/>
  <c r="A24" i="3"/>
  <c r="A26" i="3"/>
  <c r="A27" i="3"/>
  <c r="A28" i="3"/>
  <c r="A29" i="3"/>
  <c r="A31" i="3"/>
  <c r="A32" i="3"/>
  <c r="A33" i="3"/>
  <c r="A34" i="3"/>
  <c r="A35" i="3"/>
  <c r="A39" i="3"/>
  <c r="A40" i="3"/>
  <c r="B41" i="3"/>
  <c r="C41" i="3"/>
  <c r="D41" i="3"/>
  <c r="E41" i="3"/>
  <c r="A42" i="3"/>
  <c r="A43" i="3"/>
  <c r="A44" i="3"/>
  <c r="A45" i="3"/>
  <c r="A47" i="3"/>
  <c r="A48" i="3"/>
  <c r="A49" i="3"/>
  <c r="A50" i="3"/>
  <c r="A54" i="3"/>
  <c r="A55" i="3"/>
  <c r="B56" i="3"/>
  <c r="C56" i="3"/>
  <c r="A57" i="3"/>
  <c r="B57" i="3"/>
  <c r="D9" i="10" s="1"/>
  <c r="C57" i="3"/>
  <c r="F9" i="10" s="1"/>
  <c r="A58" i="3"/>
  <c r="B58" i="3"/>
  <c r="H9" i="10" s="1"/>
  <c r="C58" i="3"/>
  <c r="A59" i="3"/>
  <c r="A62" i="3"/>
  <c r="A63" i="3"/>
  <c r="B64" i="3"/>
  <c r="C64" i="3"/>
  <c r="D64" i="3"/>
  <c r="E64" i="3"/>
  <c r="A65" i="3"/>
  <c r="A66" i="3"/>
  <c r="A67" i="3"/>
  <c r="A68" i="3"/>
  <c r="A69" i="3"/>
  <c r="A71" i="3"/>
  <c r="A72" i="3"/>
  <c r="A73" i="3"/>
  <c r="A74" i="3"/>
  <c r="A76" i="3"/>
  <c r="A77" i="3"/>
  <c r="A78" i="3"/>
  <c r="A79" i="3"/>
  <c r="A83" i="3"/>
  <c r="B84" i="3"/>
  <c r="C84" i="3"/>
  <c r="D84" i="3"/>
  <c r="E84" i="3"/>
  <c r="A85" i="3"/>
  <c r="A86" i="3"/>
  <c r="A87" i="3"/>
  <c r="A88" i="3"/>
  <c r="A89" i="3"/>
  <c r="A91" i="3"/>
  <c r="A92" i="3"/>
  <c r="A93" i="3"/>
  <c r="A94" i="3"/>
  <c r="A96" i="3"/>
  <c r="A97" i="3"/>
  <c r="A98" i="3"/>
  <c r="A99" i="3"/>
  <c r="A1" i="4"/>
  <c r="A2" i="4"/>
  <c r="A3" i="4"/>
  <c r="A4" i="4"/>
  <c r="B6" i="4"/>
  <c r="B8" i="4"/>
  <c r="B10" i="4"/>
  <c r="B12" i="4"/>
  <c r="B14" i="4"/>
  <c r="B16" i="4"/>
  <c r="B18" i="4"/>
  <c r="B20" i="4"/>
  <c r="B22" i="4"/>
  <c r="B24" i="4"/>
  <c r="B26" i="4"/>
  <c r="B28" i="4"/>
  <c r="B30" i="4"/>
  <c r="B32" i="4"/>
  <c r="B34" i="4"/>
  <c r="B36" i="4"/>
  <c r="B38" i="4"/>
  <c r="B40" i="4"/>
  <c r="B42" i="4"/>
  <c r="B44" i="4"/>
  <c r="B46" i="4"/>
  <c r="B48" i="4"/>
  <c r="B50" i="4"/>
  <c r="B52" i="4"/>
  <c r="B55" i="4"/>
  <c r="B57" i="4"/>
  <c r="B59" i="4"/>
  <c r="B62" i="4"/>
  <c r="B65" i="4"/>
  <c r="B68" i="4"/>
  <c r="B70" i="4"/>
  <c r="B72" i="4"/>
  <c r="B74" i="4"/>
  <c r="B76" i="4"/>
  <c r="B78" i="4"/>
  <c r="B80" i="4"/>
  <c r="B82" i="4"/>
  <c r="B84" i="4"/>
  <c r="B86" i="4"/>
  <c r="B88" i="4"/>
  <c r="B90" i="4"/>
  <c r="B92" i="4"/>
  <c r="B94" i="4"/>
  <c r="B96" i="4"/>
  <c r="B98" i="4"/>
  <c r="B100" i="4"/>
  <c r="B102" i="4"/>
  <c r="B104" i="4"/>
  <c r="B106" i="4"/>
  <c r="B108" i="4"/>
  <c r="B110" i="4"/>
  <c r="B112" i="4"/>
  <c r="B114" i="4"/>
  <c r="B116" i="4"/>
  <c r="B118" i="4"/>
  <c r="B120" i="4"/>
  <c r="B122" i="4"/>
  <c r="B124" i="4"/>
  <c r="B126" i="4"/>
  <c r="B128" i="4"/>
  <c r="B130" i="4"/>
  <c r="B132" i="4"/>
  <c r="B134" i="4"/>
  <c r="B136" i="4"/>
  <c r="A1" i="5"/>
  <c r="J7" i="10" s="1"/>
  <c r="A2" i="5"/>
  <c r="A3" i="5"/>
  <c r="A4" i="5"/>
  <c r="A5" i="5"/>
  <c r="A6" i="5"/>
  <c r="A7" i="5"/>
  <c r="A8" i="5"/>
  <c r="A9" i="5"/>
  <c r="A10" i="5"/>
  <c r="A11" i="5"/>
  <c r="A12" i="5"/>
  <c r="B12" i="5"/>
  <c r="A13" i="5"/>
  <c r="B13" i="5"/>
  <c r="A14" i="5"/>
  <c r="B14" i="5"/>
  <c r="B16" i="5"/>
  <c r="C16" i="5"/>
  <c r="D16" i="5"/>
  <c r="E16" i="5"/>
  <c r="F16" i="5"/>
  <c r="A17" i="5"/>
  <c r="A18" i="5"/>
  <c r="A19" i="5"/>
  <c r="A20" i="5"/>
  <c r="A22" i="5"/>
  <c r="A23" i="5"/>
  <c r="A24" i="5"/>
  <c r="A25" i="5"/>
  <c r="A26" i="5"/>
  <c r="A27" i="5"/>
  <c r="A28" i="5"/>
  <c r="A29" i="5"/>
  <c r="A30" i="5"/>
  <c r="A31" i="5"/>
  <c r="A32" i="5"/>
  <c r="A33" i="5"/>
  <c r="A34" i="5"/>
  <c r="A35" i="5"/>
  <c r="A36" i="5"/>
  <c r="A37" i="5"/>
  <c r="A38" i="5"/>
  <c r="A39" i="5"/>
  <c r="A40" i="5"/>
  <c r="A41" i="5"/>
  <c r="A1" i="6"/>
  <c r="L7" i="10" s="1"/>
  <c r="A2" i="6"/>
  <c r="A3" i="6"/>
  <c r="A4" i="6"/>
  <c r="A1" i="7"/>
  <c r="N7" i="10" s="1"/>
  <c r="A2" i="7"/>
  <c r="A3" i="7"/>
  <c r="A4" i="7"/>
  <c r="A5" i="7"/>
  <c r="A6" i="7"/>
  <c r="A7" i="7"/>
  <c r="A8" i="7"/>
  <c r="B8" i="7"/>
  <c r="A9" i="7"/>
  <c r="A10" i="7"/>
  <c r="A11" i="7"/>
  <c r="B11" i="7"/>
  <c r="C11" i="7"/>
  <c r="D11" i="7"/>
  <c r="A12" i="7"/>
  <c r="A13" i="7"/>
  <c r="A14" i="7"/>
  <c r="A15" i="7"/>
  <c r="B15" i="7"/>
  <c r="C15" i="7"/>
  <c r="D15" i="7"/>
  <c r="A16" i="7"/>
  <c r="A17" i="7"/>
  <c r="A18" i="7"/>
  <c r="A19" i="7"/>
  <c r="B19" i="7"/>
  <c r="C19" i="7"/>
  <c r="A20" i="7"/>
  <c r="B20" i="7"/>
  <c r="C20" i="7"/>
  <c r="A21" i="7"/>
  <c r="B21" i="7"/>
  <c r="D56" i="7" s="1"/>
  <c r="C21" i="7"/>
  <c r="A22" i="7"/>
  <c r="A23" i="7"/>
  <c r="B23" i="7"/>
  <c r="C23" i="7"/>
  <c r="D23" i="7"/>
  <c r="A24" i="7"/>
  <c r="A25" i="7"/>
  <c r="A26" i="7"/>
  <c r="A27" i="7"/>
  <c r="B27" i="7"/>
  <c r="C27" i="7"/>
  <c r="D27" i="7"/>
  <c r="A28" i="7"/>
  <c r="A29" i="7"/>
  <c r="A30" i="7"/>
  <c r="A31" i="7"/>
  <c r="B31" i="7"/>
  <c r="C31" i="7"/>
  <c r="A32" i="7"/>
  <c r="A33" i="7"/>
  <c r="A34" i="7"/>
  <c r="A35" i="7"/>
  <c r="A36" i="7"/>
  <c r="A37" i="7"/>
  <c r="A38" i="7"/>
  <c r="A39" i="7"/>
  <c r="A40" i="7"/>
  <c r="A41" i="7"/>
  <c r="A42" i="7"/>
  <c r="A43" i="7"/>
  <c r="A44" i="7"/>
  <c r="A45" i="7"/>
  <c r="A46" i="7"/>
  <c r="A47" i="7"/>
  <c r="A48" i="7"/>
  <c r="A49" i="7"/>
  <c r="A50" i="7"/>
  <c r="A51" i="7"/>
  <c r="A52" i="7"/>
  <c r="A53" i="7"/>
  <c r="A54" i="7"/>
  <c r="B54" i="7"/>
  <c r="C54" i="7"/>
  <c r="D54" i="7"/>
  <c r="E54" i="7"/>
  <c r="A55" i="7"/>
  <c r="A56" i="7"/>
  <c r="A57" i="7"/>
  <c r="A58" i="7"/>
  <c r="A59" i="7"/>
  <c r="B59" i="7"/>
  <c r="C59" i="7"/>
  <c r="D59" i="7"/>
  <c r="E59" i="7"/>
  <c r="A60" i="7"/>
  <c r="A61" i="7"/>
  <c r="A62" i="7"/>
  <c r="A63" i="7"/>
  <c r="A64" i="7"/>
  <c r="B64" i="7"/>
  <c r="C64" i="7"/>
  <c r="A65" i="7"/>
  <c r="A66" i="7"/>
  <c r="A67" i="7"/>
  <c r="A68" i="7"/>
  <c r="A69" i="7"/>
  <c r="A70" i="7"/>
  <c r="A71" i="7"/>
  <c r="A72" i="7"/>
  <c r="A73" i="7"/>
  <c r="A1" i="8"/>
  <c r="A2" i="8"/>
  <c r="A3" i="8"/>
  <c r="A4" i="8"/>
  <c r="B1" i="10"/>
  <c r="D1" i="10"/>
  <c r="F1" i="10"/>
  <c r="H1" i="10"/>
  <c r="J1" i="10"/>
  <c r="L1" i="10"/>
  <c r="N1" i="10"/>
  <c r="P1" i="10"/>
  <c r="R1" i="10"/>
  <c r="T1" i="10"/>
  <c r="V1" i="10"/>
  <c r="X1" i="10"/>
  <c r="Z1" i="10"/>
  <c r="AB1" i="10"/>
  <c r="AD1" i="10"/>
  <c r="AF1" i="10"/>
  <c r="AH1" i="10"/>
  <c r="AJ1" i="10"/>
  <c r="AL1" i="10"/>
  <c r="AN1" i="10"/>
  <c r="AP1" i="10"/>
  <c r="AR1" i="10"/>
  <c r="AT1" i="10"/>
  <c r="AV1" i="10"/>
  <c r="AX1" i="10"/>
  <c r="AZ1" i="10"/>
  <c r="BB1" i="10"/>
  <c r="BD1" i="10"/>
  <c r="BF1" i="10"/>
  <c r="BH1" i="10"/>
  <c r="BJ1" i="10"/>
  <c r="BL1" i="10"/>
  <c r="B2" i="10"/>
  <c r="D2" i="10"/>
  <c r="F2" i="10"/>
  <c r="H2" i="10"/>
  <c r="J2" i="10"/>
  <c r="L2" i="10"/>
  <c r="N2" i="10"/>
  <c r="P2" i="10"/>
  <c r="R2" i="10"/>
  <c r="T2" i="10"/>
  <c r="V2" i="10"/>
  <c r="X2" i="10"/>
  <c r="Z2" i="10"/>
  <c r="AB2" i="10"/>
  <c r="AD2" i="10"/>
  <c r="AF2" i="10"/>
  <c r="AH2" i="10"/>
  <c r="AJ2" i="10"/>
  <c r="AL2" i="10"/>
  <c r="AN2" i="10"/>
  <c r="AP2" i="10"/>
  <c r="AR2" i="10"/>
  <c r="AT2" i="10"/>
  <c r="AV2" i="10"/>
  <c r="AX2" i="10"/>
  <c r="AZ2" i="10"/>
  <c r="BB2" i="10"/>
  <c r="BD2" i="10"/>
  <c r="BF2" i="10"/>
  <c r="BH2" i="10"/>
  <c r="BJ2" i="10"/>
  <c r="BL2" i="10"/>
  <c r="B3" i="10"/>
  <c r="D3" i="10"/>
  <c r="F3" i="10"/>
  <c r="H3" i="10"/>
  <c r="J3" i="10"/>
  <c r="L3" i="10"/>
  <c r="N3" i="10"/>
  <c r="P3" i="10"/>
  <c r="R3" i="10"/>
  <c r="T3" i="10"/>
  <c r="V3" i="10"/>
  <c r="X3" i="10"/>
  <c r="Z3" i="10"/>
  <c r="AB3" i="10"/>
  <c r="AD3" i="10"/>
  <c r="AF3" i="10"/>
  <c r="AH3" i="10"/>
  <c r="AJ3" i="10"/>
  <c r="AL3" i="10"/>
  <c r="AN3" i="10"/>
  <c r="AP3" i="10"/>
  <c r="AR3" i="10"/>
  <c r="AT3" i="10"/>
  <c r="AV3" i="10"/>
  <c r="AX3" i="10"/>
  <c r="AZ3" i="10"/>
  <c r="BB3" i="10"/>
  <c r="BD3" i="10"/>
  <c r="BF3" i="10"/>
  <c r="BH3" i="10"/>
  <c r="BJ3" i="10"/>
  <c r="BL3" i="10"/>
  <c r="B4" i="10"/>
  <c r="D4" i="10"/>
  <c r="F4" i="10"/>
  <c r="H4" i="10"/>
  <c r="J4" i="10"/>
  <c r="L4" i="10"/>
  <c r="N4" i="10"/>
  <c r="P4" i="10"/>
  <c r="R4" i="10"/>
  <c r="T4" i="10"/>
  <c r="V4" i="10"/>
  <c r="X4" i="10"/>
  <c r="Z4" i="10"/>
  <c r="AB4" i="10"/>
  <c r="AD4" i="10"/>
  <c r="AF4" i="10"/>
  <c r="AH4" i="10"/>
  <c r="AJ4" i="10"/>
  <c r="AL4" i="10"/>
  <c r="AN4" i="10"/>
  <c r="AP4" i="10"/>
  <c r="AR4" i="10"/>
  <c r="AT4" i="10"/>
  <c r="AV4" i="10"/>
  <c r="AX4" i="10"/>
  <c r="AZ4" i="10"/>
  <c r="BB4" i="10"/>
  <c r="BD4" i="10"/>
  <c r="BF4" i="10"/>
  <c r="BH4" i="10"/>
  <c r="BJ4" i="10"/>
  <c r="BL4" i="10"/>
  <c r="B5" i="10"/>
  <c r="D5" i="10"/>
  <c r="F5" i="10"/>
  <c r="H5" i="10"/>
  <c r="J5" i="10"/>
  <c r="L5" i="10"/>
  <c r="N5" i="10"/>
  <c r="P5" i="10"/>
  <c r="R5" i="10"/>
  <c r="T5" i="10"/>
  <c r="V5" i="10"/>
  <c r="X5" i="10"/>
  <c r="Z5" i="10"/>
  <c r="AB5" i="10"/>
  <c r="AD5" i="10"/>
  <c r="AF5" i="10"/>
  <c r="AH5" i="10"/>
  <c r="AJ5" i="10"/>
  <c r="AL5" i="10"/>
  <c r="AN5" i="10"/>
  <c r="AP5" i="10"/>
  <c r="AR5" i="10"/>
  <c r="AT5" i="10"/>
  <c r="AV5" i="10"/>
  <c r="AX5" i="10"/>
  <c r="AZ5" i="10"/>
  <c r="BB5" i="10"/>
  <c r="BD5" i="10"/>
  <c r="BF5" i="10"/>
  <c r="BH5" i="10"/>
  <c r="BJ5" i="10"/>
  <c r="BL5" i="10"/>
  <c r="B6" i="10"/>
  <c r="D6" i="10"/>
  <c r="F6" i="10"/>
  <c r="H6" i="10"/>
  <c r="J6" i="10"/>
  <c r="B7" i="10"/>
  <c r="D7" i="10"/>
  <c r="H7" i="10"/>
  <c r="P7" i="10"/>
  <c r="R7" i="10"/>
  <c r="T7" i="10"/>
  <c r="B8" i="10"/>
  <c r="D8" i="10"/>
  <c r="F8" i="10"/>
  <c r="J8" i="10"/>
  <c r="L8" i="10"/>
  <c r="N8" i="10"/>
  <c r="R8" i="10"/>
  <c r="V8" i="10"/>
  <c r="Z8" i="10"/>
  <c r="AR8" i="10"/>
  <c r="AT8" i="10"/>
  <c r="AV8" i="10"/>
  <c r="BJ8" i="10"/>
  <c r="J9" i="10"/>
  <c r="AZ8" i="10"/>
  <c r="AJ8" i="10"/>
  <c r="D60" i="7"/>
  <c r="C11" i="3"/>
  <c r="C12" i="3" s="1"/>
  <c r="B10" i="3"/>
  <c r="B55" i="7"/>
  <c r="C24" i="3"/>
  <c r="F18" i="5" s="1"/>
  <c r="N9" i="10" s="1"/>
  <c r="I40" i="2"/>
  <c r="C51" i="2"/>
  <c r="C43" i="2"/>
  <c r="B24" i="3"/>
  <c r="F17" i="5" s="1"/>
  <c r="L9" i="10" s="1"/>
  <c r="H27" i="2"/>
  <c r="C25" i="7" s="1"/>
  <c r="B50" i="2"/>
  <c r="C80" i="6" l="1"/>
  <c r="C5" i="6"/>
  <c r="C29" i="6"/>
  <c r="B52" i="2"/>
  <c r="B72" i="2" s="1"/>
  <c r="G51" i="2"/>
  <c r="G71" i="2" s="1"/>
  <c r="B43" i="2"/>
  <c r="BF8" i="10"/>
  <c r="C17" i="7"/>
  <c r="B63" i="6" s="1"/>
  <c r="H43" i="2"/>
  <c r="M43" i="2" s="1"/>
  <c r="BD8" i="10"/>
  <c r="AX8" i="10"/>
  <c r="AL8" i="10"/>
  <c r="T8" i="10"/>
  <c r="H50" i="2"/>
  <c r="M40" i="2"/>
  <c r="B13" i="7" s="1"/>
  <c r="D40" i="2"/>
  <c r="N40" i="2" s="1"/>
  <c r="C61" i="7"/>
  <c r="B61" i="2"/>
  <c r="L61" i="2" s="1"/>
  <c r="C107" i="6"/>
  <c r="C13" i="6"/>
  <c r="M41" i="2"/>
  <c r="C13" i="7" s="1"/>
  <c r="B116" i="6" s="1"/>
  <c r="L40" i="2"/>
  <c r="B12" i="7" s="1"/>
  <c r="H52" i="2"/>
  <c r="C21" i="6"/>
  <c r="C56" i="7"/>
  <c r="C55" i="7"/>
  <c r="D42" i="2"/>
  <c r="N42" i="2" s="1"/>
  <c r="I41" i="2"/>
  <c r="I43" i="2" s="1"/>
  <c r="G26" i="2"/>
  <c r="B24" i="7" s="1"/>
  <c r="B17" i="7" s="1"/>
  <c r="A63" i="6" s="1"/>
  <c r="C60" i="2"/>
  <c r="C71" i="6"/>
  <c r="B59" i="3"/>
  <c r="M50" i="2"/>
  <c r="G52" i="2"/>
  <c r="G72" i="2" s="1"/>
  <c r="L72" i="2" s="1"/>
  <c r="M52" i="2"/>
  <c r="B7" i="7"/>
  <c r="B9" i="7" s="1"/>
  <c r="B12" i="3" s="1"/>
  <c r="C53" i="2"/>
  <c r="C16" i="7"/>
  <c r="B6" i="6" s="1"/>
  <c r="B46" i="6"/>
  <c r="B30" i="6"/>
  <c r="B18" i="6"/>
  <c r="B10" i="6"/>
  <c r="C29" i="7"/>
  <c r="B117" i="6"/>
  <c r="B99" i="6"/>
  <c r="B29" i="7"/>
  <c r="C17" i="6"/>
  <c r="C37" i="6"/>
  <c r="C45" i="6"/>
  <c r="C98" i="6"/>
  <c r="C116" i="6"/>
  <c r="B89" i="6"/>
  <c r="B37" i="6"/>
  <c r="C28" i="7"/>
  <c r="B72" i="6"/>
  <c r="B54" i="6"/>
  <c r="D50" i="2"/>
  <c r="B70" i="2"/>
  <c r="A5" i="6"/>
  <c r="A62" i="6"/>
  <c r="A80" i="6"/>
  <c r="A9" i="6"/>
  <c r="A53" i="6"/>
  <c r="E22" i="3"/>
  <c r="D55" i="7"/>
  <c r="D24" i="3"/>
  <c r="F19" i="5" s="1"/>
  <c r="P9" i="10" s="1"/>
  <c r="BH8" i="10"/>
  <c r="I52" i="2"/>
  <c r="D28" i="2" s="1"/>
  <c r="L52" i="2"/>
  <c r="N52" i="2" s="1"/>
  <c r="B81" i="6"/>
  <c r="D52" i="2"/>
  <c r="A29" i="6"/>
  <c r="C89" i="6"/>
  <c r="D61" i="7"/>
  <c r="E23" i="3"/>
  <c r="E61" i="7" s="1"/>
  <c r="BB8" i="10"/>
  <c r="B8" i="5"/>
  <c r="B9" i="5"/>
  <c r="A107" i="6"/>
  <c r="A17" i="6"/>
  <c r="A98" i="6"/>
  <c r="A13" i="6"/>
  <c r="A37" i="6"/>
  <c r="A116" i="6"/>
  <c r="A45" i="6"/>
  <c r="A89" i="6"/>
  <c r="C62" i="6"/>
  <c r="C9" i="6"/>
  <c r="AD8" i="10"/>
  <c r="C72" i="2"/>
  <c r="H70" i="2"/>
  <c r="H62" i="2"/>
  <c r="H61" i="2"/>
  <c r="G60" i="2"/>
  <c r="B60" i="2"/>
  <c r="H51" i="2"/>
  <c r="H71" i="2" s="1"/>
  <c r="I71" i="2" s="1"/>
  <c r="G43" i="2"/>
  <c r="B51" i="2"/>
  <c r="C71" i="2"/>
  <c r="G50" i="2"/>
  <c r="L41" i="2"/>
  <c r="C12" i="7" s="1"/>
  <c r="D41" i="2"/>
  <c r="D43" i="2" s="1"/>
  <c r="H72" i="2"/>
  <c r="I72" i="2" s="1"/>
  <c r="AP8" i="10"/>
  <c r="C62" i="2"/>
  <c r="D62" i="2" s="1"/>
  <c r="H60" i="2"/>
  <c r="C53" i="6"/>
  <c r="H28" i="2"/>
  <c r="D25" i="7" s="1"/>
  <c r="D16" i="7" s="1"/>
  <c r="B56" i="7"/>
  <c r="AB8" i="10"/>
  <c r="AH8" i="10"/>
  <c r="C70" i="2"/>
  <c r="A46" i="6" l="1"/>
  <c r="B107" i="6"/>
  <c r="A10" i="6"/>
  <c r="B16" i="7"/>
  <c r="A54" i="6" s="1"/>
  <c r="B13" i="6"/>
  <c r="B17" i="6"/>
  <c r="B98" i="6"/>
  <c r="A81" i="6"/>
  <c r="A30" i="6"/>
  <c r="D61" i="2"/>
  <c r="B45" i="6"/>
  <c r="A117" i="6"/>
  <c r="B90" i="6"/>
  <c r="A71" i="6"/>
  <c r="A21" i="6"/>
  <c r="N43" i="2"/>
  <c r="B22" i="6"/>
  <c r="B14" i="6"/>
  <c r="D17" i="2"/>
  <c r="F20" i="5"/>
  <c r="B38" i="6"/>
  <c r="B108" i="6"/>
  <c r="A99" i="6"/>
  <c r="A18" i="6"/>
  <c r="C72" i="6"/>
  <c r="C54" i="6"/>
  <c r="C38" i="6"/>
  <c r="C22" i="6"/>
  <c r="C14" i="6"/>
  <c r="C6" i="6"/>
  <c r="D28" i="7"/>
  <c r="C108" i="6"/>
  <c r="C90" i="6"/>
  <c r="G63" i="2"/>
  <c r="L60" i="2"/>
  <c r="I60" i="2"/>
  <c r="B9" i="6"/>
  <c r="B62" i="6"/>
  <c r="B80" i="6"/>
  <c r="B5" i="6"/>
  <c r="B21" i="6"/>
  <c r="B53" i="6"/>
  <c r="B71" i="6"/>
  <c r="B29" i="6"/>
  <c r="L43" i="2"/>
  <c r="M61" i="2"/>
  <c r="I61" i="2"/>
  <c r="N61" i="2" s="1"/>
  <c r="R1" i="1"/>
  <c r="B10" i="5"/>
  <c r="D1" i="1"/>
  <c r="N41" i="2"/>
  <c r="L51" i="2"/>
  <c r="B71" i="2"/>
  <c r="D51" i="2"/>
  <c r="D53" i="2" s="1"/>
  <c r="M72" i="2"/>
  <c r="N72" i="2" s="1"/>
  <c r="D72" i="2"/>
  <c r="A14" i="6"/>
  <c r="A15" i="6" s="1" a="1"/>
  <c r="B28" i="7"/>
  <c r="A72" i="6"/>
  <c r="E60" i="7"/>
  <c r="E24" i="3"/>
  <c r="B118" i="6"/>
  <c r="B82" i="6"/>
  <c r="B100" i="6"/>
  <c r="B64" i="6"/>
  <c r="M60" i="2"/>
  <c r="H63" i="2"/>
  <c r="D60" i="2"/>
  <c r="D63" i="2" s="1"/>
  <c r="B63" i="2"/>
  <c r="M71" i="2"/>
  <c r="H73" i="2"/>
  <c r="C63" i="2"/>
  <c r="B53" i="2"/>
  <c r="M70" i="2"/>
  <c r="M73" i="2" s="1"/>
  <c r="C73" i="2"/>
  <c r="D70" i="2"/>
  <c r="B73" i="2"/>
  <c r="G70" i="2"/>
  <c r="L70" i="2" s="1"/>
  <c r="I50" i="2"/>
  <c r="L50" i="2"/>
  <c r="G53" i="2"/>
  <c r="B29" i="2" s="1"/>
  <c r="G29" i="2" s="1"/>
  <c r="M51" i="2"/>
  <c r="M53" i="2" s="1"/>
  <c r="H53" i="2"/>
  <c r="C29" i="2" s="1"/>
  <c r="H29" i="2" s="1"/>
  <c r="I51" i="2"/>
  <c r="D27" i="2" s="1"/>
  <c r="I27" i="2" s="1"/>
  <c r="B55" i="6"/>
  <c r="B73" i="6"/>
  <c r="B91" i="6"/>
  <c r="B109" i="6"/>
  <c r="A118" i="6"/>
  <c r="A100" i="6"/>
  <c r="A64" i="6"/>
  <c r="A82" i="6"/>
  <c r="D17" i="7"/>
  <c r="M62" i="2"/>
  <c r="I62" i="2"/>
  <c r="N62" i="2" s="1"/>
  <c r="D62" i="7"/>
  <c r="A108" i="6" l="1"/>
  <c r="A22" i="6"/>
  <c r="A23" i="6" s="1" a="1"/>
  <c r="A38" i="6"/>
  <c r="A39" i="6" s="1" a="1"/>
  <c r="A90" i="6"/>
  <c r="A6" i="6"/>
  <c r="L63" i="2"/>
  <c r="C62" i="7"/>
  <c r="C57" i="7"/>
  <c r="D57" i="7"/>
  <c r="B57" i="7"/>
  <c r="B62" i="7"/>
  <c r="I28" i="2"/>
  <c r="A91" i="6"/>
  <c r="A109" i="6"/>
  <c r="A73" i="6"/>
  <c r="A55" i="6"/>
  <c r="C30" i="6"/>
  <c r="A31" i="6" s="1" a="1"/>
  <c r="D29" i="7"/>
  <c r="C117" i="6"/>
  <c r="C63" i="6"/>
  <c r="C46" i="6"/>
  <c r="A47" i="6" s="1" a="1"/>
  <c r="C99" i="6"/>
  <c r="C18" i="6"/>
  <c r="A19" i="6" s="1" a="1"/>
  <c r="C81" i="6"/>
  <c r="C10" i="6"/>
  <c r="A11" i="6" s="1" a="1"/>
  <c r="I70" i="2"/>
  <c r="I73" i="2" s="1"/>
  <c r="G73" i="2"/>
  <c r="L71" i="2"/>
  <c r="N71" i="2" s="1"/>
  <c r="D71" i="2"/>
  <c r="D73" i="2" s="1"/>
  <c r="A7" i="6" a="1"/>
  <c r="A39" i="6"/>
  <c r="B43" i="6"/>
  <c r="B42" i="6"/>
  <c r="B39" i="6"/>
  <c r="B41" i="6"/>
  <c r="A42" i="6"/>
  <c r="A40" i="6"/>
  <c r="G82" i="2" s="1"/>
  <c r="A43" i="6"/>
  <c r="B40" i="6"/>
  <c r="A41" i="6"/>
  <c r="L82" i="2" s="1"/>
  <c r="N50" i="2"/>
  <c r="L53" i="2"/>
  <c r="N70" i="2"/>
  <c r="L73" i="2"/>
  <c r="E57" i="7"/>
  <c r="E62" i="7"/>
  <c r="E55" i="7"/>
  <c r="E56" i="7"/>
  <c r="A25" i="6"/>
  <c r="L81" i="2" s="1"/>
  <c r="B24" i="6"/>
  <c r="A26" i="6"/>
  <c r="B25" i="6"/>
  <c r="A27" i="6"/>
  <c r="A24" i="6"/>
  <c r="G81" i="2" s="1"/>
  <c r="B27" i="6"/>
  <c r="B23" i="6"/>
  <c r="B26" i="6"/>
  <c r="A23" i="6"/>
  <c r="C109" i="6"/>
  <c r="C91" i="6"/>
  <c r="A92" i="6" s="1" a="1"/>
  <c r="C73" i="6"/>
  <c r="A74" i="6" s="1" a="1"/>
  <c r="C55" i="6"/>
  <c r="A56" i="6" s="1" a="1"/>
  <c r="M63" i="2"/>
  <c r="A110" i="6" a="1"/>
  <c r="I53" i="2"/>
  <c r="D29" i="2" s="1"/>
  <c r="I29" i="2" s="1"/>
  <c r="D26" i="2"/>
  <c r="I26" i="2" s="1"/>
  <c r="A15" i="6"/>
  <c r="B82" i="2" s="1"/>
  <c r="B15" i="6"/>
  <c r="N60" i="2"/>
  <c r="I63" i="2"/>
  <c r="N63" i="2" s="1"/>
  <c r="N51" i="2"/>
  <c r="N73" i="2" l="1"/>
  <c r="B59" i="6"/>
  <c r="C57" i="6"/>
  <c r="A57" i="6"/>
  <c r="A58" i="6"/>
  <c r="L91" i="2" s="1"/>
  <c r="B56" i="6"/>
  <c r="B91" i="2" s="1"/>
  <c r="B60" i="6"/>
  <c r="A60" i="6"/>
  <c r="C59" i="6"/>
  <c r="A56" i="6"/>
  <c r="C60" i="6"/>
  <c r="C58" i="6"/>
  <c r="A59" i="6"/>
  <c r="B57" i="6"/>
  <c r="G91" i="2" s="1"/>
  <c r="C56" i="6"/>
  <c r="B58" i="6"/>
  <c r="C92" i="6"/>
  <c r="C96" i="6"/>
  <c r="A95" i="6"/>
  <c r="C94" i="6"/>
  <c r="B94" i="6"/>
  <c r="B93" i="6"/>
  <c r="G94" i="2" s="1"/>
  <c r="A92" i="6"/>
  <c r="A96" i="6"/>
  <c r="B95" i="6"/>
  <c r="A94" i="6"/>
  <c r="L94" i="2" s="1"/>
  <c r="B96" i="6"/>
  <c r="C95" i="6"/>
  <c r="B92" i="6"/>
  <c r="B94" i="2" s="1"/>
  <c r="C93" i="6"/>
  <c r="A93" i="6"/>
  <c r="B67" i="7"/>
  <c r="B70" i="7"/>
  <c r="B73" i="7"/>
  <c r="A11" i="6"/>
  <c r="C81" i="2" s="1"/>
  <c r="B11" i="6"/>
  <c r="A50" i="6"/>
  <c r="A49" i="6"/>
  <c r="M82" i="2" s="1"/>
  <c r="B48" i="6"/>
  <c r="A48" i="6"/>
  <c r="H82" i="2" s="1"/>
  <c r="B49" i="6"/>
  <c r="A51" i="6"/>
  <c r="A47" i="6"/>
  <c r="B47" i="6"/>
  <c r="B50" i="6"/>
  <c r="B51" i="6"/>
  <c r="A35" i="6"/>
  <c r="A32" i="6"/>
  <c r="H81" i="2" s="1"/>
  <c r="B33" i="6"/>
  <c r="A33" i="6"/>
  <c r="M81" i="2" s="1"/>
  <c r="B32" i="6"/>
  <c r="A34" i="6"/>
  <c r="B34" i="6"/>
  <c r="A31" i="6"/>
  <c r="B35" i="6"/>
  <c r="B31" i="6"/>
  <c r="A114" i="6"/>
  <c r="A112" i="6"/>
  <c r="L95" i="2" s="1"/>
  <c r="B110" i="6"/>
  <c r="B111" i="6"/>
  <c r="C113" i="6"/>
  <c r="B113" i="6"/>
  <c r="A113" i="6"/>
  <c r="C112" i="6"/>
  <c r="C110" i="6"/>
  <c r="B114" i="6"/>
  <c r="B112" i="6"/>
  <c r="C111" i="6"/>
  <c r="A111" i="6"/>
  <c r="G95" i="2" s="1"/>
  <c r="C114" i="6"/>
  <c r="A110" i="6"/>
  <c r="B95" i="2" s="1"/>
  <c r="C82" i="6"/>
  <c r="A83" i="6" s="1" a="1"/>
  <c r="C100" i="6"/>
  <c r="C64" i="6"/>
  <c r="A65" i="6" s="1" a="1"/>
  <c r="C118" i="6"/>
  <c r="A7" i="6"/>
  <c r="B81" i="2" s="1"/>
  <c r="B7" i="6"/>
  <c r="B19" i="6"/>
  <c r="A19" i="6"/>
  <c r="C82" i="2" s="1"/>
  <c r="N53" i="2"/>
  <c r="A119" i="6" a="1"/>
  <c r="B75" i="6"/>
  <c r="C77" i="6"/>
  <c r="B77" i="6"/>
  <c r="A77" i="6"/>
  <c r="A78" i="6"/>
  <c r="A76" i="6"/>
  <c r="L92" i="2" s="1"/>
  <c r="B74" i="6"/>
  <c r="A74" i="6"/>
  <c r="B92" i="2" s="1"/>
  <c r="C76" i="6"/>
  <c r="C74" i="6"/>
  <c r="B78" i="6"/>
  <c r="A75" i="6"/>
  <c r="G92" i="2" s="1"/>
  <c r="C78" i="6"/>
  <c r="B76" i="6"/>
  <c r="C75" i="6"/>
  <c r="A101" i="6" a="1"/>
  <c r="A83" i="6" l="1"/>
  <c r="C92" i="2" s="1"/>
  <c r="B85" i="6"/>
  <c r="C84" i="6"/>
  <c r="C85" i="6"/>
  <c r="A84" i="6"/>
  <c r="H92" i="2" s="1"/>
  <c r="C83" i="6"/>
  <c r="C87" i="6"/>
  <c r="B87" i="6"/>
  <c r="A85" i="6"/>
  <c r="M92" i="2" s="1"/>
  <c r="B84" i="6"/>
  <c r="C86" i="6"/>
  <c r="A86" i="6"/>
  <c r="B86" i="6"/>
  <c r="B83" i="6"/>
  <c r="A87" i="6"/>
  <c r="B41" i="7"/>
  <c r="B37" i="7"/>
  <c r="B34" i="7"/>
  <c r="B44" i="7"/>
  <c r="B48" i="7"/>
  <c r="B51" i="7"/>
  <c r="C102" i="6"/>
  <c r="A102" i="6"/>
  <c r="A103" i="6"/>
  <c r="M94" i="2" s="1"/>
  <c r="B101" i="6"/>
  <c r="C94" i="2" s="1"/>
  <c r="B105" i="6"/>
  <c r="A105" i="6"/>
  <c r="C104" i="6"/>
  <c r="B104" i="6"/>
  <c r="B102" i="6"/>
  <c r="H94" i="2" s="1"/>
  <c r="C101" i="6"/>
  <c r="A104" i="6"/>
  <c r="B103" i="6"/>
  <c r="C103" i="6"/>
  <c r="A101" i="6"/>
  <c r="C105" i="6"/>
  <c r="C66" i="6"/>
  <c r="A66" i="6"/>
  <c r="A67" i="6"/>
  <c r="M91" i="2" s="1"/>
  <c r="B65" i="6"/>
  <c r="C91" i="2" s="1"/>
  <c r="B69" i="6"/>
  <c r="A69" i="6"/>
  <c r="C68" i="6"/>
  <c r="B68" i="6"/>
  <c r="B66" i="6"/>
  <c r="H91" i="2" s="1"/>
  <c r="C65" i="6"/>
  <c r="A68" i="6"/>
  <c r="B67" i="6"/>
  <c r="A65" i="6"/>
  <c r="C69" i="6"/>
  <c r="C67" i="6"/>
  <c r="C70" i="7"/>
  <c r="C73" i="7"/>
  <c r="C67" i="7"/>
  <c r="C69" i="7"/>
  <c r="C72" i="7"/>
  <c r="C66" i="7"/>
  <c r="B69" i="7"/>
  <c r="B66" i="7"/>
  <c r="B72" i="7"/>
  <c r="A121" i="6"/>
  <c r="M95" i="2" s="1"/>
  <c r="B119" i="6"/>
  <c r="B120" i="6"/>
  <c r="C122" i="6"/>
  <c r="B122" i="6"/>
  <c r="A122" i="6"/>
  <c r="A123" i="6"/>
  <c r="C119" i="6"/>
  <c r="B123" i="6"/>
  <c r="B121" i="6"/>
  <c r="C120" i="6"/>
  <c r="A119" i="6"/>
  <c r="C95" i="2" s="1"/>
  <c r="A120" i="6"/>
  <c r="H95" i="2" s="1"/>
  <c r="C123" i="6"/>
  <c r="C121" i="6"/>
  <c r="B38" i="7"/>
  <c r="B42" i="7"/>
  <c r="B35" i="7"/>
  <c r="B45" i="7"/>
  <c r="B52" i="7"/>
  <c r="B49" i="7"/>
  <c r="C49" i="7" l="1"/>
  <c r="C45" i="7"/>
  <c r="C52" i="7"/>
  <c r="C42" i="7"/>
  <c r="C33" i="3" s="1"/>
  <c r="C35" i="7"/>
  <c r="C38" i="7"/>
  <c r="C44" i="7"/>
  <c r="C32" i="3" s="1"/>
  <c r="C41" i="7"/>
  <c r="C48" i="7"/>
  <c r="C51" i="7"/>
  <c r="C37" i="7"/>
  <c r="C34" i="7"/>
  <c r="B33" i="3"/>
  <c r="B32" i="3" l="1"/>
  <c r="D33" i="3"/>
  <c r="D32" i="3"/>
  <c r="D66" i="3" s="1"/>
  <c r="D67" i="3"/>
  <c r="D87" i="3" s="1"/>
  <c r="D49" i="3"/>
  <c r="D28" i="3"/>
  <c r="D44" i="3" s="1"/>
  <c r="D34" i="3"/>
  <c r="C19" i="5" s="1"/>
  <c r="D48" i="3"/>
  <c r="D50" i="3" s="1"/>
  <c r="B30" i="5" s="1"/>
  <c r="D27" i="3"/>
  <c r="B34" i="3"/>
  <c r="C17" i="5" s="1"/>
  <c r="B66" i="3"/>
  <c r="B72" i="3"/>
  <c r="E32" i="3"/>
  <c r="B27" i="3"/>
  <c r="B48" i="3"/>
  <c r="E33" i="3"/>
  <c r="B67" i="3"/>
  <c r="B73" i="3" s="1"/>
  <c r="B28" i="3"/>
  <c r="B49" i="3"/>
  <c r="C48" i="3"/>
  <c r="C34" i="3"/>
  <c r="C18" i="5" s="1"/>
  <c r="C27" i="3"/>
  <c r="C66" i="3"/>
  <c r="C28" i="3"/>
  <c r="C44" i="3" s="1"/>
  <c r="C67" i="3"/>
  <c r="C87" i="3" s="1"/>
  <c r="C49" i="3"/>
  <c r="E34" i="3" l="1"/>
  <c r="C86" i="3"/>
  <c r="C88" i="3" s="1"/>
  <c r="C68" i="3"/>
  <c r="B78" i="3"/>
  <c r="B93" i="3"/>
  <c r="D43" i="3"/>
  <c r="D29" i="3"/>
  <c r="B19" i="5" s="1"/>
  <c r="D73" i="3"/>
  <c r="E67" i="3"/>
  <c r="B87" i="3"/>
  <c r="E87" i="3" s="1"/>
  <c r="B29" i="3"/>
  <c r="B17" i="5" s="1"/>
  <c r="B43" i="3"/>
  <c r="E27" i="3"/>
  <c r="D86" i="3"/>
  <c r="D88" i="3" s="1"/>
  <c r="D68" i="3"/>
  <c r="E28" i="3"/>
  <c r="B44" i="3"/>
  <c r="B50" i="3"/>
  <c r="B28" i="5" s="1"/>
  <c r="E48" i="3"/>
  <c r="B68" i="3"/>
  <c r="E66" i="3"/>
  <c r="E68" i="3" s="1"/>
  <c r="B86" i="3"/>
  <c r="C50" i="3"/>
  <c r="B29" i="5" s="1"/>
  <c r="C20" i="5"/>
  <c r="C73" i="3"/>
  <c r="C72" i="3"/>
  <c r="C29" i="3"/>
  <c r="B18" i="5" s="1"/>
  <c r="C43" i="3"/>
  <c r="B77" i="3"/>
  <c r="B74" i="3"/>
  <c r="B92" i="3"/>
  <c r="E49" i="3"/>
  <c r="D72" i="3"/>
  <c r="E72" i="3" s="1"/>
  <c r="E73" i="3" l="1"/>
  <c r="B31" i="5"/>
  <c r="E78" i="3"/>
  <c r="E29" i="3"/>
  <c r="E77" i="3"/>
  <c r="E74" i="3"/>
  <c r="C45" i="3"/>
  <c r="B98" i="3"/>
  <c r="E44" i="3"/>
  <c r="C78" i="3"/>
  <c r="C93" i="3"/>
  <c r="C98" i="3" s="1"/>
  <c r="E86" i="3"/>
  <c r="E88" i="3" s="1"/>
  <c r="B88" i="3"/>
  <c r="D45" i="3"/>
  <c r="D92" i="3"/>
  <c r="D77" i="3"/>
  <c r="D74" i="3"/>
  <c r="B79" i="3"/>
  <c r="D17" i="5"/>
  <c r="E17" i="5"/>
  <c r="C92" i="3"/>
  <c r="C77" i="3"/>
  <c r="C74" i="3"/>
  <c r="E50" i="3"/>
  <c r="B20" i="5"/>
  <c r="B94" i="3"/>
  <c r="B33" i="5" s="1"/>
  <c r="B97" i="3"/>
  <c r="E43" i="3"/>
  <c r="B45" i="3"/>
  <c r="D78" i="3"/>
  <c r="D93" i="3"/>
  <c r="D98" i="3" s="1"/>
  <c r="E92" i="3" l="1"/>
  <c r="D94" i="3"/>
  <c r="B35" i="5" s="1"/>
  <c r="E18" i="5"/>
  <c r="D18" i="5"/>
  <c r="C79" i="3"/>
  <c r="E79" i="3"/>
  <c r="E20" i="5"/>
  <c r="E45" i="3"/>
  <c r="E97" i="3"/>
  <c r="D79" i="3"/>
  <c r="E19" i="5"/>
  <c r="D19" i="5"/>
  <c r="B25" i="5"/>
  <c r="D99" i="3"/>
  <c r="B40" i="5" s="1"/>
  <c r="E93" i="3"/>
  <c r="E94" i="3" s="1"/>
  <c r="C94" i="3"/>
  <c r="B34" i="5" s="1"/>
  <c r="B36" i="5" s="1"/>
  <c r="C97" i="3"/>
  <c r="B23" i="5"/>
  <c r="B99" i="3"/>
  <c r="B38" i="5" s="1"/>
  <c r="B24" i="5"/>
  <c r="D97" i="3"/>
  <c r="D20" i="5" l="1"/>
  <c r="E98" i="3"/>
  <c r="C99" i="3"/>
  <c r="B39" i="5" s="1"/>
  <c r="B26" i="5"/>
  <c r="E99" i="3"/>
  <c r="B41" i="5" s="1"/>
</calcChain>
</file>

<file path=xl/comments1.xml><?xml version="1.0" encoding="utf-8"?>
<comments xmlns="http://schemas.openxmlformats.org/spreadsheetml/2006/main">
  <authors>
    <author>VISTA$</author>
  </authors>
  <commentList>
    <comment ref="A8" authorId="0" shapeId="0">
      <text>
        <r>
          <rPr>
            <b/>
            <sz val="8"/>
            <rFont val="Arial"/>
            <family val="2"/>
          </rPr>
          <t>Name of the company or organization doing the
pricing test
(variable Company_Name)</t>
        </r>
      </text>
    </comment>
    <comment ref="A9" authorId="0" shapeId="0">
      <text>
        <r>
          <rPr>
            <b/>
            <sz val="8"/>
            <rFont val="Arial"/>
            <family val="2"/>
          </rPr>
          <t>the name of the product line being tested. The
product line can consist of your ompany's products
or competing products or a mix of both. 
(variable Product_Line)</t>
        </r>
      </text>
    </comment>
    <comment ref="A15" authorId="0" shapeId="0">
      <text>
        <r>
          <rPr>
            <b/>
            <sz val="8"/>
            <rFont val="Arial"/>
            <family val="2"/>
          </rPr>
          <t>Enter '1' for your product, and '0' for a product
that does not contribute to your revenue, costs or
profits (such as a product belonging to a
competitor). This information enables the model to
report the impact of price changes on your
products.
(variable Products_YoursQ)</t>
        </r>
      </text>
    </comment>
    <comment ref="A17" authorId="0" shapeId="0">
      <text>
        <r>
          <rPr>
            <b/>
            <sz val="8"/>
            <rFont val="Arial"/>
            <family val="2"/>
          </rPr>
          <t>The reference price at which we know that sales
units for each test market equal Reference Sales
Units
(variable Reference_Prices)</t>
        </r>
      </text>
    </comment>
    <comment ref="A18" authorId="0" shapeId="0">
      <text>
        <r>
          <rPr>
            <b/>
            <sz val="8"/>
            <rFont val="Arial"/>
            <family val="2"/>
          </rPr>
          <t>The number of units sold in all markets when the
prices are the reference prices (Reference_Price)
(variable Reference_Sales_Units)</t>
        </r>
      </text>
    </comment>
    <comment ref="A25" authorId="0" shapeId="0">
      <text>
        <r>
          <rPr>
            <b/>
            <sz val="8"/>
            <rFont val="Arial"/>
            <family val="2"/>
          </rPr>
          <t>The prices for each product in each market to test
prices
(variable Test_Prices)</t>
        </r>
      </text>
    </comment>
    <comment ref="F25" authorId="0" shapeId="0">
      <text>
        <r>
          <rPr>
            <b/>
            <sz val="8"/>
            <rFont val="Arial"/>
            <family val="2"/>
          </rPr>
          <t>Test prices for each product in each test market,
normalized by the Reference Price in each test
market
(variable Test_Prices_Normed)</t>
        </r>
      </text>
    </comment>
    <comment ref="A39" authorId="0" shapeId="0">
      <text>
        <r>
          <rPr>
            <b/>
            <sz val="8"/>
            <rFont val="Arial"/>
            <family val="2"/>
          </rPr>
          <t>The sales units that can be sold in each test
market when prices are the reference prices
(Reference_Price)
(variable Test_Ref_Sales_Units)</t>
        </r>
      </text>
    </comment>
    <comment ref="F39" authorId="0" shapeId="0">
      <text>
        <r>
          <rPr>
            <b/>
            <sz val="8"/>
            <rFont val="Arial"/>
            <family val="2"/>
          </rPr>
          <t>The units of each product sold at the test prices
in each test market in the pricing test
(variable Test_Sales_Units)</t>
        </r>
      </text>
    </comment>
    <comment ref="K39" authorId="0" shapeId="0">
      <text>
        <r>
          <rPr>
            <b/>
            <sz val="8"/>
            <rFont val="Arial"/>
            <family val="2"/>
          </rPr>
          <t>Sales units in the various test markets,
normalized by the reference sales units for each
test market
(variable Test_Sales_Units_Normed)</t>
        </r>
      </text>
    </comment>
    <comment ref="A49" authorId="0" shapeId="0">
      <text>
        <r>
          <rPr>
            <b/>
            <sz val="8"/>
            <rFont val="Arial"/>
            <family val="2"/>
          </rPr>
          <t>Revenue generated in each test market when prices
are the Reference Prices
(variable Test_Ref_Revenue)</t>
        </r>
      </text>
    </comment>
    <comment ref="F49" authorId="0" shapeId="0">
      <text>
        <r>
          <rPr>
            <b/>
            <sz val="8"/>
            <rFont val="Arial"/>
            <family val="2"/>
          </rPr>
          <t>Revenue generated by each product at the test
prices in each test market in the pricing test
(variable Test_Revenue)</t>
        </r>
      </text>
    </comment>
    <comment ref="K49" authorId="0" shapeId="0">
      <text>
        <r>
          <rPr>
            <b/>
            <sz val="8"/>
            <rFont val="Arial"/>
            <family val="2"/>
          </rPr>
          <t>Revenue in the various test markets, normalized by
the reference revenue for each test market
(variable Test_Revenue_Normed)</t>
        </r>
      </text>
    </comment>
    <comment ref="A59" authorId="0" shapeId="0">
      <text>
        <r>
          <rPr>
            <b/>
            <sz val="8"/>
            <rFont val="Arial"/>
            <family val="2"/>
          </rPr>
          <t>The sales units that can be sold in each test
market when prices are the reference prices
(Reference_Price). Includes only your products.
(variable Test_Ref_Sales_Units_Yours)</t>
        </r>
      </text>
    </comment>
    <comment ref="F59" authorId="0" shapeId="0">
      <text>
        <r>
          <rPr>
            <b/>
            <sz val="8"/>
            <rFont val="Arial"/>
            <family val="2"/>
          </rPr>
          <t>The units of each product sold at the test prices
in each test market in the pricing test
(variable Test_Sales_Units_Yours)</t>
        </r>
      </text>
    </comment>
    <comment ref="K59" authorId="0" shapeId="0">
      <text>
        <r>
          <rPr>
            <b/>
            <sz val="8"/>
            <rFont val="Arial"/>
            <family val="2"/>
          </rPr>
          <t>Sales units in the various test markets,
normalized by the reference sales units for each
test market
(variable Test_Sales_Units_Normed_Yours)</t>
        </r>
      </text>
    </comment>
    <comment ref="A69" authorId="0" shapeId="0">
      <text>
        <r>
          <rPr>
            <b/>
            <sz val="8"/>
            <rFont val="Arial"/>
            <family val="2"/>
          </rPr>
          <t>Revenue generated in each test market when prices
are the Reference Prices. Includes only your
products.
(variable Test_Ref_Revenue_Yours)</t>
        </r>
      </text>
    </comment>
    <comment ref="F69" authorId="0" shapeId="0">
      <text>
        <r>
          <rPr>
            <b/>
            <sz val="8"/>
            <rFont val="Arial"/>
            <family val="2"/>
          </rPr>
          <t>Revenue generated by each product at the test
prices in each test market in the pricing test.
Includes only your products.
(variable Test_Revenue_Yours)</t>
        </r>
      </text>
    </comment>
    <comment ref="K69" authorId="0" shapeId="0">
      <text>
        <r>
          <rPr>
            <b/>
            <sz val="8"/>
            <rFont val="Arial"/>
            <family val="2"/>
          </rPr>
          <t>Revenue in the various test markets, normalized by
the reference revenue for each test market.
Includes only your products.
(variable Test_Revenue_Normed_Yours)</t>
        </r>
      </text>
    </comment>
    <comment ref="A80" authorId="0" shapeId="0">
      <text>
        <r>
          <rPr>
            <b/>
            <sz val="8"/>
            <rFont val="Arial"/>
            <family val="2"/>
          </rPr>
          <t>The elasticity of sales units with respect to
changes in price, estimated from the pricing test.
When prices of products on top of table change,
sales units of products on the left change.
(variable Test_Elasticity)</t>
        </r>
      </text>
    </comment>
    <comment ref="F80" authorId="0" shapeId="0">
      <text>
        <r>
          <rPr>
            <b/>
            <sz val="8"/>
            <rFont val="Arial"/>
            <family val="2"/>
          </rPr>
          <t>The standard error of the estimate of the
elasticity from the market test. The range of
likely values for price elasiticity is the stated
amount +/- the standard error.
(variable Test_Std_Err_Elasticity)</t>
        </r>
      </text>
    </comment>
    <comment ref="K80" authorId="0" shapeId="0">
      <text>
        <r>
          <rPr>
            <b/>
            <sz val="8"/>
            <rFont val="Arial"/>
            <family val="2"/>
          </rPr>
          <t>The coefficient of determination (commonly known
as r-squared) for the regression of log units
versus log prices in test markets. This measures
how well a constant price elasiticy (constant over
the entire range of prices) fits the market test
data.
(variable Test_R_squared)</t>
        </r>
      </text>
    </comment>
    <comment ref="A89" authorId="0" shapeId="0">
      <text>
        <r>
          <rPr>
            <b/>
            <sz val="8"/>
            <rFont val="Arial"/>
            <family val="2"/>
          </rPr>
          <t>The coefficients for elasticity of sales units
with respect to changes in price, estimated from
the pricing test using the generalized elasticity
method.
When prices of products on top of table change,
sales units of products on the left change.
(variable Test_Elasticity_Coeffs_NonConst)</t>
        </r>
      </text>
    </comment>
    <comment ref="F89" authorId="0" shapeId="0">
      <text>
        <r>
          <rPr>
            <b/>
            <sz val="8"/>
            <rFont val="Arial"/>
            <family val="2"/>
          </rPr>
          <t>The standard error of the estimate of the
elasticity from the market test. The range of
likely values for price elasiticity is the stated
amount +/- the standard error.
(variable Test_Std_Err_Elasticity_NonConst)</t>
        </r>
      </text>
    </comment>
    <comment ref="K89" authorId="0" shapeId="0">
      <text>
        <r>
          <rPr>
            <b/>
            <sz val="8"/>
            <rFont val="Arial"/>
            <family val="2"/>
          </rPr>
          <t>The coefficient of determination (commonly known
as r-squared) for the regression of log units
versus log prices in test markets. This measures
how well a constant price elasiticy (constant over
the entire range of prices) fits the market test
data.
(variable Test_R_squared_NonConst)</t>
        </r>
      </text>
    </comment>
  </commentList>
</comments>
</file>

<file path=xl/comments2.xml><?xml version="1.0" encoding="utf-8"?>
<comments xmlns="http://schemas.openxmlformats.org/spreadsheetml/2006/main">
  <authors>
    <author>VISTA$</author>
  </authors>
  <commentList>
    <comment ref="B9" authorId="0" shapeId="0">
      <text>
        <r>
          <rPr>
            <b/>
            <sz val="8"/>
            <rFont val="Arial"/>
            <family val="2"/>
          </rPr>
          <t>The reference price at which we know that sales
units for each test market equal Reference Sales
Units
(variable Reference_Prices)</t>
        </r>
      </text>
    </comment>
    <comment ref="C9" authorId="0" shapeId="0">
      <text>
        <r>
          <rPr>
            <b/>
            <sz val="8"/>
            <rFont val="Arial"/>
            <family val="2"/>
          </rPr>
          <t>The number of units sold in all markets when the
prices are the reference prices (Reference_Price)
(variable Reference_Sales_Units)</t>
        </r>
      </text>
    </comment>
    <comment ref="A15" authorId="0" shapeId="0">
      <text>
        <r>
          <rPr>
            <b/>
            <sz val="8"/>
            <rFont val="Arial"/>
            <family val="2"/>
          </rPr>
          <t>Controls whether simple constant elasticity method
or generalized elasticity method is used to
predict sales based on price. Enter 'True' or
'False'.
The generalized elasticity method builds on
constant elasticity by adding nonlinear terms
(quadratic in ln(price)) to the elasticity factor
for each pair of products. 
(variable Non_Constant_ElasticityQ)</t>
        </r>
      </text>
    </comment>
    <comment ref="A21" authorId="0" shapeId="0">
      <text>
        <r>
          <rPr>
            <b/>
            <sz val="8"/>
            <rFont val="Arial"/>
            <family val="2"/>
          </rPr>
          <t>The prices at which sales units of the product are
predicted
(variable Prediction_Prices)</t>
        </r>
      </text>
    </comment>
    <comment ref="A26" authorId="0" shapeId="0">
      <text>
        <r>
          <rPr>
            <b/>
            <sz val="8"/>
            <rFont val="Arial"/>
            <family val="2"/>
          </rPr>
          <t>The predicted revenue at each price level using
the predictions for sales units
(variable Predicted_Revenue)</t>
        </r>
      </text>
    </comment>
    <comment ref="A31" authorId="0" shapeId="0">
      <text>
        <r>
          <rPr>
            <b/>
            <sz val="8"/>
            <rFont val="Arial"/>
            <family val="2"/>
          </rPr>
          <t>The predicted sales units at each price level
(variable Predicted_Sales_Units)</t>
        </r>
      </text>
    </comment>
    <comment ref="A42" authorId="0" shapeId="0">
      <text>
        <r>
          <rPr>
            <b/>
            <sz val="8"/>
            <rFont val="Arial"/>
            <family val="2"/>
          </rPr>
          <t>The predicted revenue at each price level using
the predictions for sales units, including only
your products
(variable Predicted_Revenue_Yours)</t>
        </r>
      </text>
    </comment>
    <comment ref="A47" authorId="0" shapeId="0">
      <text>
        <r>
          <rPr>
            <b/>
            <sz val="8"/>
            <rFont val="Arial"/>
            <family val="2"/>
          </rPr>
          <t>The predicted sales units at each price level,
includiing only your products
(variable Predicted_Sales_Units_Yours)</t>
        </r>
      </text>
    </comment>
    <comment ref="B56" authorId="0" shapeId="0">
      <text>
        <r>
          <rPr>
            <b/>
            <sz val="8"/>
            <rFont val="Arial"/>
            <family val="2"/>
          </rPr>
          <t>The cost incurred when sales units equal the
reference amount (Reference_Sales_Units)
(variable Reference_Cost)</t>
        </r>
      </text>
    </comment>
    <comment ref="C56" authorId="0" shapeId="0">
      <text>
        <r>
          <rPr>
            <b/>
            <sz val="8"/>
            <rFont val="Arial"/>
            <family val="2"/>
          </rPr>
          <t>The elasticity of cost with respect to changes in
units sold; that is, the price sensitivity of
costs to unit sales. The cost used in the model
can be cost of goods or operating cost, depending
on what kind of profit margin you  want to
measure.
(variable Cost_Elasticity)</t>
        </r>
      </text>
    </comment>
    <comment ref="A65" authorId="0" shapeId="0">
      <text>
        <r>
          <rPr>
            <b/>
            <sz val="8"/>
            <rFont val="Arial"/>
            <family val="2"/>
          </rPr>
          <t>The predicted costs for each product for each
price point used for prediction. The prediction
prices and the price elasticity predict the unit
sales, and the unit sales and the cost elasticity
predict costs.
(variable Predicted_Costs)</t>
        </r>
      </text>
    </comment>
    <comment ref="A71" authorId="0" shapeId="0">
      <text>
        <r>
          <rPr>
            <b/>
            <sz val="8"/>
            <rFont val="Arial"/>
            <family val="2"/>
          </rPr>
          <t>The predicted profit margin (contribution margin
or operating margin) at each price level using the
predictions for sales units and costs
(variable Predicted_Margin)</t>
        </r>
      </text>
    </comment>
    <comment ref="A76" authorId="0" shapeId="0">
      <text>
        <r>
          <rPr>
            <b/>
            <sz val="8"/>
            <rFont val="Arial"/>
            <family val="2"/>
          </rPr>
          <t>The predicted profit margin % (contribution margin
or operating margin) at each price level using the
predictions for sales units and costs
(variable Predicted_Margin_pct)</t>
        </r>
      </text>
    </comment>
    <comment ref="A85" authorId="0" shapeId="0">
      <text>
        <r>
          <rPr>
            <b/>
            <sz val="8"/>
            <rFont val="Arial"/>
            <family val="2"/>
          </rPr>
          <t>The predicted costs for each product for each
price point used for prediction. The prediction
prices and the price elasticity predict the unit
sales, and the unit sales and the cost elasticity
predict costs. Includes only your products.
(variable Predicted_Costs_Yours)</t>
        </r>
      </text>
    </comment>
    <comment ref="A91" authorId="0" shapeId="0">
      <text>
        <r>
          <rPr>
            <b/>
            <sz val="8"/>
            <rFont val="Arial"/>
            <family val="2"/>
          </rPr>
          <t>The predicted profit margin (contribution margin
or operating margin) at each price level using the
predictions for sales units and costs, including
only your products
(variable Predicted_Margin_Yours)</t>
        </r>
      </text>
    </comment>
    <comment ref="A96" authorId="0" shapeId="0">
      <text>
        <r>
          <rPr>
            <b/>
            <sz val="8"/>
            <rFont val="Arial"/>
            <family val="2"/>
          </rPr>
          <t>The predicted profit margin % (contribution margin
or operating margin) at each price level using the
predictions for sales units and costs. Includes
only your products.
(variable Predicted_Margin_pct_Yours)</t>
        </r>
      </text>
    </comment>
  </commentList>
</comments>
</file>

<file path=xl/comments3.xml><?xml version="1.0" encoding="utf-8"?>
<comments xmlns="http://schemas.openxmlformats.org/spreadsheetml/2006/main">
  <authors>
    <author>VISTA$</author>
  </authors>
  <commentList>
    <comment ref="B6" authorId="0" shapeId="0">
      <text>
        <r>
          <rPr>
            <b/>
            <sz val="8"/>
            <rFont val="Arial"/>
            <family val="2"/>
          </rPr>
          <t>Name of the company or organization doing the
pricing test
(variable Company_Name)</t>
        </r>
      </text>
    </comment>
    <comment ref="B8" authorId="0" shapeId="0">
      <text>
        <r>
          <rPr>
            <b/>
            <sz val="8"/>
            <rFont val="Arial"/>
            <family val="2"/>
          </rPr>
          <t>The elasticity of cost with respect to changes in
units sold; that is, the price sensitivity of
costs to unit sales. The cost used in the model
can be cost of goods or operating cost, depending
on what kind of profit margin you  want to
measure.
(variable Cost_Elasticity)</t>
        </r>
      </text>
    </comment>
    <comment ref="B10" authorId="0" shapeId="0">
      <text>
        <r>
          <rPr>
            <b/>
            <sz val="8"/>
            <rFont val="Arial"/>
            <family val="2"/>
          </rPr>
          <t>An identity matrix that can mutliply a variable
with dimension ProductsX to yield a variable with
dimension Products. This trick is needed because
this model has variables with two copies of the
dimension Products, and these must be separate
copies of the dimension.</t>
        </r>
      </text>
    </comment>
    <comment ref="B12" authorId="0" shapeId="0">
      <text>
        <r>
          <rPr>
            <b/>
            <sz val="8"/>
            <rFont val="Arial"/>
            <family val="2"/>
          </rPr>
          <t>Controls whether simple constant elasticity method
or generalized elasticity method is used to
predict sales based on price. Enter 'True' or
'False'.
The generalized elasticity method builds on
constant elasticity by adding nonlinear terms
(quadratic in ln(price)) to the elasticity factor
for each pair of products. 
(variable Non_Constant_ElasticityQ)</t>
        </r>
      </text>
    </comment>
    <comment ref="B14" authorId="0" shapeId="0">
      <text>
        <r>
          <rPr>
            <b/>
            <sz val="8"/>
            <rFont val="Arial"/>
            <family val="2"/>
          </rPr>
          <t>Version of flag for generalized elasticity for use
in graphs
(variable Non_Constant_ElasticityQ_plt)</t>
        </r>
      </text>
    </comment>
    <comment ref="B16" authorId="0" shapeId="0">
      <text>
        <r>
          <rPr>
            <b/>
            <sz val="8"/>
            <rFont val="Arial"/>
            <family val="2"/>
          </rPr>
          <t>The predicted costs for each product for each
price point used for prediction. The prediction
prices and the price elasticity predict the unit
sales, and the unit sales and the cost elasticity
predict costs.
(variable Predicted_Costs)</t>
        </r>
      </text>
    </comment>
    <comment ref="B18" authorId="0" shapeId="0">
      <text>
        <r>
          <rPr>
            <b/>
            <sz val="8"/>
            <rFont val="Arial"/>
            <family val="2"/>
          </rPr>
          <t>The predicted costs for each product for each
price point used for prediction. The prediction
prices and the price elasticity predict the unit
sales, and the unit sales and the cost elasticity
predict costs. Includes only your products.
(variable Predicted_Costs_Yours)</t>
        </r>
      </text>
    </comment>
    <comment ref="B20" authorId="0" shapeId="0">
      <text>
        <r>
          <rPr>
            <b/>
            <sz val="8"/>
            <rFont val="Arial"/>
            <family val="2"/>
          </rPr>
          <t>The predicted profit margin (contribution margin
or operating margin) at each price level using the
predictions for sales units and costs
(variable Predicted_Margin)</t>
        </r>
      </text>
    </comment>
    <comment ref="B22" authorId="0" shapeId="0">
      <text>
        <r>
          <rPr>
            <b/>
            <sz val="8"/>
            <rFont val="Arial"/>
            <family val="2"/>
          </rPr>
          <t>The predicted profit margin % (contribution margin
or operating margin) at each price level using the
predictions for sales units and costs
(variable Predicted_Margin_pct)</t>
        </r>
      </text>
    </comment>
    <comment ref="B24" authorId="0" shapeId="0">
      <text>
        <r>
          <rPr>
            <b/>
            <sz val="8"/>
            <rFont val="Arial"/>
            <family val="2"/>
          </rPr>
          <t>The predicted profit margin % (contribution margin
or operating margin) at each price level using the
predictions for sales units and costs. Used in
graphs.
(variable Predicted_Margin_pct_plt)</t>
        </r>
      </text>
    </comment>
    <comment ref="B26" authorId="0" shapeId="0">
      <text>
        <r>
          <rPr>
            <b/>
            <sz val="8"/>
            <rFont val="Arial"/>
            <family val="2"/>
          </rPr>
          <t>The predicted profit margin % (contribution margin
or operating margin) at each price level using the
predictions for sales units and costs. Includes
only your products.
(variable Predicted_Margin_pct_Yours)</t>
        </r>
      </text>
    </comment>
    <comment ref="B28" authorId="0" shapeId="0">
      <text>
        <r>
          <rPr>
            <b/>
            <sz val="8"/>
            <rFont val="Arial"/>
            <family val="2"/>
          </rPr>
          <t>The predicted profit margin % (contribution margin
or operating margin) at each price level using the
predictions for sales units and costs. Includes
only your products. Used in graphs.
(variable Predicted_Margin_pct_Yours_plt)</t>
        </r>
      </text>
    </comment>
    <comment ref="B30" authorId="0" shapeId="0">
      <text>
        <r>
          <rPr>
            <b/>
            <sz val="8"/>
            <rFont val="Arial"/>
            <family val="2"/>
          </rPr>
          <t>The predicted profit margin (contribution margin
or operating margin) at each price level using the
predictions for sales units and costs. Used in
graphs.
(variable Predicted_Margin_plt)</t>
        </r>
      </text>
    </comment>
    <comment ref="B32" authorId="0" shapeId="0">
      <text>
        <r>
          <rPr>
            <b/>
            <sz val="8"/>
            <rFont val="Arial"/>
            <family val="2"/>
          </rPr>
          <t>The predicted profit margin (contribution margin
or operating margin) at each price level using the
predictions for sales units and costs, including
only your products
(variable Predicted_Margin_Yours)</t>
        </r>
      </text>
    </comment>
    <comment ref="B34" authorId="0" shapeId="0">
      <text>
        <r>
          <rPr>
            <b/>
            <sz val="8"/>
            <rFont val="Arial"/>
            <family val="2"/>
          </rPr>
          <t>The predicted profit margin (contribution margin
or operating margin) at each price level using the
predictions for sales units and costs, including
only your products
(variable Predicted_Margin_Yours_plt)</t>
        </r>
      </text>
    </comment>
    <comment ref="B36" authorId="0" shapeId="0">
      <text>
        <r>
          <rPr>
            <b/>
            <sz val="8"/>
            <rFont val="Arial"/>
            <family val="2"/>
          </rPr>
          <t>The predicted revenue at each price level using
the predictions for sales units
(variable Predicted_Revenue)</t>
        </r>
      </text>
    </comment>
    <comment ref="B38" authorId="0" shapeId="0">
      <text>
        <r>
          <rPr>
            <b/>
            <sz val="8"/>
            <rFont val="Arial"/>
            <family val="2"/>
          </rPr>
          <t>The predicted revenue at each price level using
the predictions for sales units. Used in graphs
(variable Predicted_Revenue_plt)</t>
        </r>
      </text>
    </comment>
    <comment ref="B40" authorId="0" shapeId="0">
      <text>
        <r>
          <rPr>
            <b/>
            <sz val="8"/>
            <rFont val="Arial"/>
            <family val="2"/>
          </rPr>
          <t>The predicted revenue at each price level using
the predictions for sales units, including only
your products
(variable Predicted_Revenue_Yours)</t>
        </r>
      </text>
    </comment>
    <comment ref="B42" authorId="0" shapeId="0">
      <text>
        <r>
          <rPr>
            <b/>
            <sz val="8"/>
            <rFont val="Arial"/>
            <family val="2"/>
          </rPr>
          <t>The predicted revenue at each price level using
the predictions for sales units, including only
your products. used in graphs.
(variable Predicted_Revenue_Yours_plt)</t>
        </r>
      </text>
    </comment>
    <comment ref="B44" authorId="0" shapeId="0">
      <text>
        <r>
          <rPr>
            <b/>
            <sz val="8"/>
            <rFont val="Arial"/>
            <family val="2"/>
          </rPr>
          <t>The predicted sales units at each price level
(variable Predicted_Sales_Units)</t>
        </r>
      </text>
    </comment>
    <comment ref="B46" authorId="0" shapeId="0">
      <text>
        <r>
          <rPr>
            <b/>
            <sz val="8"/>
            <rFont val="Arial"/>
            <family val="2"/>
          </rPr>
          <t>The predicted sales units at each price level.
Used in graphs.
(variable Predicted_Sales_Units_plt)</t>
        </r>
      </text>
    </comment>
    <comment ref="B48" authorId="0" shapeId="0">
      <text>
        <r>
          <rPr>
            <b/>
            <sz val="8"/>
            <rFont val="Arial"/>
            <family val="2"/>
          </rPr>
          <t>The predicted sales units at each price level,
includiing only your products
(variable Predicted_Sales_Units_Yours)</t>
        </r>
      </text>
    </comment>
    <comment ref="B50" authorId="0" shapeId="0">
      <text>
        <r>
          <rPr>
            <b/>
            <sz val="8"/>
            <rFont val="Arial"/>
            <family val="2"/>
          </rPr>
          <t>The predicted sales units at each price level,
includiing only your products
(variable Predicted_Sales_Units_Yours_plt)</t>
        </r>
      </text>
    </comment>
    <comment ref="B52" authorId="0" shapeId="0">
      <text>
        <r>
          <rPr>
            <b/>
            <sz val="8"/>
            <rFont val="Arial"/>
            <family val="2"/>
          </rPr>
          <t>The prices used to make predictions normalized by
the reference price in each test market
(variable Prediction_Price_Norm)</t>
        </r>
      </text>
    </comment>
    <comment ref="B55" authorId="0" shapeId="0">
      <text>
        <r>
          <rPr>
            <b/>
            <sz val="8"/>
            <rFont val="Arial"/>
            <family val="2"/>
          </rPr>
          <t>The prices at which sales units of the product are
predicted
(variable Prediction_Prices)</t>
        </r>
      </text>
    </comment>
    <comment ref="B57" authorId="0" shapeId="0">
      <text>
        <r>
          <rPr>
            <b/>
            <sz val="8"/>
            <rFont val="Arial"/>
            <family val="2"/>
          </rPr>
          <t>The prices at which sales units of the product are
predicted. Used in graphs
(variable Prediction_Prices_plt)</t>
        </r>
      </text>
    </comment>
    <comment ref="B59" authorId="0" shapeId="0">
      <text>
        <r>
          <rPr>
            <b/>
            <sz val="8"/>
            <rFont val="Arial"/>
            <family val="2"/>
          </rPr>
          <t>The prices used to make predictions normalized by
the reference price in each test market
(variable Prediction_PriceX_Norm)</t>
        </r>
      </text>
    </comment>
    <comment ref="B62" authorId="0" shapeId="0">
      <text>
        <r>
          <rPr>
            <b/>
            <sz val="8"/>
            <rFont val="Arial"/>
            <family val="2"/>
          </rPr>
          <t>The prediction factor for sales units at each
price level
(variable Prediction_Units_Factor)</t>
        </r>
      </text>
    </comment>
    <comment ref="B65" authorId="0" shapeId="0">
      <text>
        <r>
          <rPr>
            <b/>
            <sz val="8"/>
            <rFont val="Arial"/>
            <family val="2"/>
          </rPr>
          <t>The prediction factor for sales units at each
price level, using generalized (non-constant)
price elasticity
(variable Prediction_Units_Factor_NonConst)</t>
        </r>
      </text>
    </comment>
    <comment ref="B68" authorId="0" shapeId="0">
      <text>
        <r>
          <rPr>
            <b/>
            <sz val="8"/>
            <rFont val="Arial"/>
            <family val="2"/>
          </rPr>
          <t>Names of the prediction scenarios. Used in graphs.
(variable Predictions_plt)</t>
        </r>
      </text>
    </comment>
    <comment ref="B70" authorId="0" shapeId="0">
      <text>
        <r>
          <rPr>
            <b/>
            <sz val="8"/>
            <rFont val="Arial"/>
            <family val="2"/>
          </rPr>
          <t>the name of the product line being tested. The
product line can consist of your ompany's products
or competing products or a mix of both. 
(variable Product_Line)</t>
        </r>
      </text>
    </comment>
    <comment ref="B72" authorId="0" shapeId="0">
      <text>
        <r>
          <rPr>
            <b/>
            <sz val="8"/>
            <rFont val="Arial"/>
            <family val="2"/>
          </rPr>
          <t>Names of products in the test
(variable Products_plt)</t>
        </r>
      </text>
    </comment>
    <comment ref="B74" authorId="0" shapeId="0">
      <text>
        <r>
          <rPr>
            <b/>
            <sz val="8"/>
            <rFont val="Arial"/>
            <family val="2"/>
          </rPr>
          <t>Names of yours products in the test
(variable Products_Yours_plt)</t>
        </r>
      </text>
    </comment>
    <comment ref="B76" authorId="0" shapeId="0">
      <text>
        <r>
          <rPr>
            <b/>
            <sz val="8"/>
            <rFont val="Arial"/>
            <family val="2"/>
          </rPr>
          <t>Enter '1' for your product, and '0' for a product
that does not contribute to your revenue, costs or
profits (such as a product belonging to a
competitor). This information enables the model to
report the impact of price changes on your
products.
(variable Products_YoursQ)</t>
        </r>
      </text>
    </comment>
    <comment ref="B78" authorId="0" shapeId="0">
      <text>
        <r>
          <rPr>
            <b/>
            <sz val="8"/>
            <rFont val="Arial"/>
            <family val="2"/>
          </rPr>
          <t>The cost incurred when sales units equal the
reference amount (Reference_Sales_Units)
(variable Reference_Cost)</t>
        </r>
      </text>
    </comment>
    <comment ref="B80" authorId="0" shapeId="0">
      <text>
        <r>
          <rPr>
            <b/>
            <sz val="8"/>
            <rFont val="Arial"/>
            <family val="2"/>
          </rPr>
          <t>The reference price at which we know that sales
units for each test market equal Reference Sales
Units
(variable Reference_Prices)</t>
        </r>
      </text>
    </comment>
    <comment ref="B82" authorId="0" shapeId="0">
      <text>
        <r>
          <rPr>
            <b/>
            <sz val="8"/>
            <rFont val="Arial"/>
            <family val="2"/>
          </rPr>
          <t>Revenue generated at reference prices
(variable Reference_Revenue)</t>
        </r>
      </text>
    </comment>
    <comment ref="B84" authorId="0" shapeId="0">
      <text>
        <r>
          <rPr>
            <b/>
            <sz val="8"/>
            <rFont val="Arial"/>
            <family val="2"/>
          </rPr>
          <t>Revenue generated at reference prices by your
products
(variable Reference_Revenue_Yours)</t>
        </r>
      </text>
    </comment>
    <comment ref="B86" authorId="0" shapeId="0">
      <text>
        <r>
          <rPr>
            <b/>
            <sz val="8"/>
            <rFont val="Arial"/>
            <family val="2"/>
          </rPr>
          <t>The number of units sold in all markets when the
prices are the reference prices (Reference_Price)
(variable Reference_Sales_Units)</t>
        </r>
      </text>
    </comment>
    <comment ref="B88" authorId="0" shapeId="0">
      <text>
        <r>
          <rPr>
            <b/>
            <sz val="8"/>
            <rFont val="Arial"/>
            <family val="2"/>
          </rPr>
          <t>The number of units sold in all markets when the
prices are the reference prices (Reference_Price).
Includes only your products.
(variable Reference_Sales_Units_Yours)</t>
        </r>
      </text>
    </comment>
    <comment ref="B90" authorId="0" shapeId="0">
      <text>
        <r>
          <rPr>
            <b/>
            <sz val="8"/>
            <rFont val="Arial"/>
            <family val="2"/>
          </rPr>
          <t>The elasticity of sales units with respect to
changes in price, estimated from the pricing test.
When prices of products on top of table change,
sales units of products on the left change.
(variable Test_Elasticity)</t>
        </r>
      </text>
    </comment>
    <comment ref="B92" authorId="0" shapeId="0">
      <text>
        <r>
          <rPr>
            <b/>
            <sz val="8"/>
            <rFont val="Arial"/>
            <family val="2"/>
          </rPr>
          <t>The coefficients for elasticity of sales units
with respect to changes in price, estimated from
the pricing test using the generalized elasticity
method.
When prices of products on top of table change,
sales units of products on the left change.
(variable Test_Elasticity_Coeffs_NonConst)</t>
        </r>
      </text>
    </comment>
    <comment ref="B94" authorId="0" shapeId="0">
      <text>
        <r>
          <rPr>
            <b/>
            <sz val="8"/>
            <rFont val="Arial"/>
            <family val="2"/>
          </rPr>
          <t>Ln(Test_Prices / Reference_Price), for use in the
regression equation
(variable Test_Ln_Prices_Normed)</t>
        </r>
      </text>
    </comment>
    <comment ref="B96" authorId="0" shapeId="0">
      <text>
        <r>
          <rPr>
            <b/>
            <sz val="8"/>
            <rFont val="Arial"/>
            <family val="2"/>
          </rPr>
          <t>An intermediate variable that transforms it
contents to have dimension ProductsX instead of
Products. See the comment for variable Ident.
(variable Test_Ln_PricesX_Normed)</t>
        </r>
      </text>
    </comment>
    <comment ref="B98" authorId="0" shapeId="0">
      <text>
        <r>
          <rPr>
            <b/>
            <sz val="8"/>
            <rFont val="Arial"/>
            <family val="2"/>
          </rPr>
          <t>Normed prices squared for each product (in
dimension 'ProductX') and each test (from
dimension 'Tests'), then squared. Used in the
regressions that compute non-constant elasticity
coefficients
(variable Test_Ln_PricesX_Normed_Sq)</t>
        </r>
      </text>
    </comment>
    <comment ref="B100" authorId="0" shapeId="0">
      <text>
        <r>
          <rPr>
            <b/>
            <sz val="8"/>
            <rFont val="Arial"/>
            <family val="2"/>
          </rPr>
          <t>Ln(Test_Sales_Units / Reference_Sales_Units), for
use in the regression equation
(variable Test_Ln_Sales_Units_Normed)</t>
        </r>
      </text>
    </comment>
    <comment ref="B102" authorId="0" shapeId="0">
      <text>
        <r>
          <rPr>
            <b/>
            <sz val="8"/>
            <rFont val="Arial"/>
            <family val="2"/>
          </rPr>
          <t>The prices for each product in each market to test
prices
(variable Test_Prices)</t>
        </r>
      </text>
    </comment>
    <comment ref="B104" authorId="0" shapeId="0">
      <text>
        <r>
          <rPr>
            <b/>
            <sz val="8"/>
            <rFont val="Arial"/>
            <family val="2"/>
          </rPr>
          <t>Test prices for each product in each test market,
normalized by the Reference Price in each test
market
(variable Test_Prices_Normed)</t>
        </r>
      </text>
    </comment>
    <comment ref="B106" authorId="0" shapeId="0">
      <text>
        <r>
          <rPr>
            <b/>
            <sz val="8"/>
            <rFont val="Arial"/>
            <family val="2"/>
          </rPr>
          <t>The coefficient of determination (commonly known
as r-squared) for the regression of log units
versus log prices in test markets. This measures
how well a constant price elasiticy (constant over
the entire range of prices) fits the market test
data.
(variable Test_R_squared)</t>
        </r>
      </text>
    </comment>
    <comment ref="B108" authorId="0" shapeId="0">
      <text>
        <r>
          <rPr>
            <b/>
            <sz val="8"/>
            <rFont val="Arial"/>
            <family val="2"/>
          </rPr>
          <t>The coefficient of determination (commonly known
as r-squared) for the regression of log units
versus log prices in test markets. This measures
how well a constant price elasiticy (constant over
the entire range of prices) fits the market test
data.
(variable Test_R_squared_NonConst)</t>
        </r>
      </text>
    </comment>
    <comment ref="B110" authorId="0" shapeId="0">
      <text>
        <r>
          <rPr>
            <b/>
            <sz val="8"/>
            <rFont val="Arial"/>
            <family val="2"/>
          </rPr>
          <t>Revenue generated in each test market when prices
are the Reference Prices
(variable Test_Ref_Revenue)</t>
        </r>
      </text>
    </comment>
    <comment ref="B112" authorId="0" shapeId="0">
      <text>
        <r>
          <rPr>
            <b/>
            <sz val="8"/>
            <rFont val="Arial"/>
            <family val="2"/>
          </rPr>
          <t>Revenue generated in each test market when prices
are the Reference Prices. Includes only your
products.
(variable Test_Ref_Revenue_Yours)</t>
        </r>
      </text>
    </comment>
    <comment ref="B114" authorId="0" shapeId="0">
      <text>
        <r>
          <rPr>
            <b/>
            <sz val="8"/>
            <rFont val="Arial"/>
            <family val="2"/>
          </rPr>
          <t>The sales units that can be sold in each test
market when prices are the reference prices
(Reference_Price)
(variable Test_Ref_Sales_Units)</t>
        </r>
      </text>
    </comment>
    <comment ref="B116" authorId="0" shapeId="0">
      <text>
        <r>
          <rPr>
            <b/>
            <sz val="8"/>
            <rFont val="Arial"/>
            <family val="2"/>
          </rPr>
          <t>The sales units that can be sold in each test
market when prices are the reference prices
(Reference_Price). Includes only your products.
(variable Test_Ref_Sales_Units_Yours)</t>
        </r>
      </text>
    </comment>
    <comment ref="B118" authorId="0" shapeId="0">
      <text>
        <r>
          <rPr>
            <b/>
            <sz val="8"/>
            <rFont val="Arial"/>
            <family val="2"/>
          </rPr>
          <t>Revenue generated by each product at the test
prices in each test market in the pricing test
(variable Test_Revenue)</t>
        </r>
      </text>
    </comment>
    <comment ref="B120" authorId="0" shapeId="0">
      <text>
        <r>
          <rPr>
            <b/>
            <sz val="8"/>
            <rFont val="Arial"/>
            <family val="2"/>
          </rPr>
          <t>Revenue in the various test markets, normalized by
the reference revenue for each test market
(variable Test_Revenue_Normed)</t>
        </r>
      </text>
    </comment>
    <comment ref="B122" authorId="0" shapeId="0">
      <text>
        <r>
          <rPr>
            <b/>
            <sz val="8"/>
            <rFont val="Arial"/>
            <family val="2"/>
          </rPr>
          <t>Revenue in the various test markets, normalized by
the reference revenue for each test market.
Includes only your products.
(variable Test_Revenue_Normed_Yours)</t>
        </r>
      </text>
    </comment>
    <comment ref="B124" authorId="0" shapeId="0">
      <text>
        <r>
          <rPr>
            <b/>
            <sz val="8"/>
            <rFont val="Arial"/>
            <family val="2"/>
          </rPr>
          <t>Revenue generated by each product at the test
prices in each test market in the pricing test.
Includes only your products.
(variable Test_Revenue_Yours)</t>
        </r>
      </text>
    </comment>
    <comment ref="B126" authorId="0" shapeId="0">
      <text>
        <r>
          <rPr>
            <b/>
            <sz val="8"/>
            <rFont val="Arial"/>
            <family val="2"/>
          </rPr>
          <t>The units of each product sold at the test prices
in each test market in the pricing test
(variable Test_Sales_Units)</t>
        </r>
      </text>
    </comment>
    <comment ref="B128" authorId="0" shapeId="0">
      <text>
        <r>
          <rPr>
            <b/>
            <sz val="8"/>
            <rFont val="Arial"/>
            <family val="2"/>
          </rPr>
          <t>Sales units in the various test markets,
normalized by the reference sales units for each
test market
(variable Test_Sales_Units_Normed)</t>
        </r>
      </text>
    </comment>
    <comment ref="B130" authorId="0" shapeId="0">
      <text>
        <r>
          <rPr>
            <b/>
            <sz val="8"/>
            <rFont val="Arial"/>
            <family val="2"/>
          </rPr>
          <t>Sales units in the various test markets,
normalized by the reference sales units for each
test market
(variable Test_Sales_Units_Normed_Yours)</t>
        </r>
      </text>
    </comment>
    <comment ref="B132" authorId="0" shapeId="0">
      <text>
        <r>
          <rPr>
            <b/>
            <sz val="8"/>
            <rFont val="Arial"/>
            <family val="2"/>
          </rPr>
          <t>The units of each product sold at the test prices
in each test market in the pricing test
(variable Test_Sales_Units_Yours)</t>
        </r>
      </text>
    </comment>
    <comment ref="B134" authorId="0" shapeId="0">
      <text>
        <r>
          <rPr>
            <b/>
            <sz val="8"/>
            <rFont val="Arial"/>
            <family val="2"/>
          </rPr>
          <t>The standard error of the estimate of the
elasticity from the market test. The range of
likely values for price elasiticity is the stated
amount +/- the standard error.
(variable Test_Std_Err_Elasticity)</t>
        </r>
      </text>
    </comment>
    <comment ref="B136" authorId="0" shapeId="0">
      <text>
        <r>
          <rPr>
            <b/>
            <sz val="8"/>
            <rFont val="Arial"/>
            <family val="2"/>
          </rPr>
          <t>The standard error of the estimate of the
elasticity from the market test. The range of
likely values for price elasiticity is the stated
amount +/- the standard error.
(variable Test_Std_Err_Elasticity_NonConst)</t>
        </r>
      </text>
    </comment>
  </commentList>
</comments>
</file>

<file path=xl/comments4.xml><?xml version="1.0" encoding="utf-8"?>
<comments xmlns="http://schemas.openxmlformats.org/spreadsheetml/2006/main">
  <authors>
    <author>VISTA$</author>
  </authors>
  <commentList>
    <comment ref="A7" authorId="0" shapeId="0">
      <text>
        <r>
          <rPr>
            <b/>
            <sz val="8"/>
            <rFont val="Arial"/>
            <family val="2"/>
          </rPr>
          <t>Version of flag for generalized elasticity for use
in graphs
(variable Non_Constant_ElasticityQ_plt)</t>
        </r>
      </text>
    </comment>
    <comment ref="A11" authorId="0" shapeId="0">
      <text>
        <r>
          <rPr>
            <b/>
            <sz val="8"/>
            <rFont val="Arial"/>
            <family val="2"/>
          </rPr>
          <t>Names of the prediction scenarios. Used in graphs.
(variable Predictions_plt)</t>
        </r>
      </text>
    </comment>
    <comment ref="B16" authorId="0" shapeId="0">
      <text>
        <r>
          <rPr>
            <b/>
            <sz val="8"/>
            <rFont val="Arial"/>
            <family val="2"/>
          </rPr>
          <t>The predicted revenue at each price level using
the predictions for sales units. Used in graphs
(variable Predicted_Revenue_plt)</t>
        </r>
      </text>
    </comment>
    <comment ref="C16" authorId="0" shapeId="0">
      <text>
        <r>
          <rPr>
            <b/>
            <sz val="8"/>
            <rFont val="Arial"/>
            <family val="2"/>
          </rPr>
          <t>The predicted sales units at each price level.
Used in graphs.
(variable Predicted_Sales_Units_plt)</t>
        </r>
      </text>
    </comment>
    <comment ref="D16" authorId="0" shapeId="0">
      <text>
        <r>
          <rPr>
            <b/>
            <sz val="8"/>
            <rFont val="Arial"/>
            <family val="2"/>
          </rPr>
          <t>The predicted profit margin (contribution margin
or operating margin) at each price level using the
predictions for sales units and costs. Used in
graphs.
(variable Predicted_Margin_plt)</t>
        </r>
      </text>
    </comment>
    <comment ref="E16" authorId="0" shapeId="0">
      <text>
        <r>
          <rPr>
            <b/>
            <sz val="8"/>
            <rFont val="Arial"/>
            <family val="2"/>
          </rPr>
          <t>The predicted profit margin % (contribution margin
or operating margin) at each price level using the
predictions for sales units and costs. Used in
graphs.
(variable Predicted_Margin_pct_plt)</t>
        </r>
      </text>
    </comment>
    <comment ref="F16" authorId="0" shapeId="0">
      <text>
        <r>
          <rPr>
            <b/>
            <sz val="8"/>
            <rFont val="Arial"/>
            <family val="2"/>
          </rPr>
          <t>The prices at which sales units of the product are
predicted. Used in graphs
(variable Prediction_Prices_plt)</t>
        </r>
      </text>
    </comment>
    <comment ref="A22" authorId="0" shapeId="0">
      <text>
        <r>
          <rPr>
            <b/>
            <sz val="8"/>
            <rFont val="Arial"/>
            <family val="2"/>
          </rPr>
          <t>The predicted revenue at each price level using
the predictions for sales units, including only
your products. used in graphs.
(variable Predicted_Revenue_Yours_plt)</t>
        </r>
      </text>
    </comment>
    <comment ref="A27" authorId="0" shapeId="0">
      <text>
        <r>
          <rPr>
            <b/>
            <sz val="8"/>
            <rFont val="Arial"/>
            <family val="2"/>
          </rPr>
          <t>The predicted sales units at each price level,
includiing only your products
(variable Predicted_Sales_Units_Yours_plt)</t>
        </r>
      </text>
    </comment>
    <comment ref="A32" authorId="0" shapeId="0">
      <text>
        <r>
          <rPr>
            <b/>
            <sz val="8"/>
            <rFont val="Arial"/>
            <family val="2"/>
          </rPr>
          <t>The predicted profit margin (contribution margin
or operating margin) at each price level using the
predictions for sales units and costs, including
only your products
(variable Predicted_Margin_Yours_plt)</t>
        </r>
      </text>
    </comment>
    <comment ref="A37" authorId="0" shapeId="0">
      <text>
        <r>
          <rPr>
            <b/>
            <sz val="8"/>
            <rFont val="Arial"/>
            <family val="2"/>
          </rPr>
          <t>The predicted profit margin % (contribution margin
or operating margin) at each price level using the
predictions for sales units and costs. Includes
only your products. Used in graphs.
(variable Predicted_Margin_pct_Yours_plt)</t>
        </r>
      </text>
    </comment>
  </commentList>
</comments>
</file>

<file path=xl/comments5.xml><?xml version="1.0" encoding="utf-8"?>
<comments xmlns="http://schemas.openxmlformats.org/spreadsheetml/2006/main">
  <authors>
    <author>VISTA$</author>
  </authors>
  <commentList>
    <comment ref="A5" authorId="0" shapeId="0">
      <text>
        <r>
          <rPr>
            <b/>
            <sz val="8"/>
            <rFont val="Arial"/>
            <family val="2"/>
          </rPr>
          <t>Revenue generated at reference prices
(variable Reference_Revenue)</t>
        </r>
      </text>
    </comment>
    <comment ref="A10" authorId="0" shapeId="0">
      <text>
        <r>
          <rPr>
            <b/>
            <sz val="8"/>
            <rFont val="Arial"/>
            <family val="2"/>
          </rPr>
          <t>Ln(Test_Sales_Units / Reference_Sales_Units), for
use in the regression equation
(variable Test_Ln_Sales_Units_Normed)</t>
        </r>
      </text>
    </comment>
    <comment ref="A14" authorId="0" shapeId="0">
      <text>
        <r>
          <rPr>
            <b/>
            <sz val="8"/>
            <rFont val="Arial"/>
            <family val="2"/>
          </rPr>
          <t>An intermediate variable that transforms it
contents to have dimension ProductsX instead of
Products. See the comment for variable Ident.
(variable Test_Ln_PricesX_Normed)</t>
        </r>
      </text>
    </comment>
    <comment ref="A18" authorId="0" shapeId="0">
      <text>
        <r>
          <rPr>
            <b/>
            <sz val="8"/>
            <rFont val="Arial"/>
            <family val="2"/>
          </rPr>
          <t>An identity matrix that can mutliply a variable
with dimension ProductsX to yield a variable with
dimension Products. This trick is needed because
this model has variables with two copies of the
dimension Products, and these must be separate
copies of the dimension.</t>
        </r>
      </text>
    </comment>
    <comment ref="A22" authorId="0" shapeId="0">
      <text>
        <r>
          <rPr>
            <b/>
            <sz val="8"/>
            <rFont val="Arial"/>
            <family val="2"/>
          </rPr>
          <t>Ln(Test_Prices / Reference_Price), for use in the
regression equation
(variable Test_Ln_Prices_Normed)</t>
        </r>
      </text>
    </comment>
    <comment ref="A26" authorId="0" shapeId="0">
      <text>
        <r>
          <rPr>
            <b/>
            <sz val="8"/>
            <rFont val="Arial"/>
            <family val="2"/>
          </rPr>
          <t>Normed prices squared for each product (in
dimension 'ProductX') and each test (from
dimension 'Tests'), then squared. Used in the
regressions that compute non-constant elasticity
coefficients
(variable Test_Ln_PricesX_Normed_Sq)</t>
        </r>
      </text>
    </comment>
    <comment ref="A30" authorId="0" shapeId="0">
      <text>
        <r>
          <rPr>
            <b/>
            <sz val="8"/>
            <rFont val="Arial"/>
            <family val="2"/>
          </rPr>
          <t>The prediction factor for sales units at each
price level, using generalized (non-constant)
price elasticity
(variable Prediction_Units_Factor_NonConst)</t>
        </r>
      </text>
    </comment>
    <comment ref="A53" authorId="0" shapeId="0">
      <text>
        <r>
          <rPr>
            <b/>
            <sz val="8"/>
            <rFont val="Arial"/>
            <family val="2"/>
          </rPr>
          <t>The prices used to make predictions normalized by
the reference price in each test market
(variable Prediction_PriceX_Norm)</t>
        </r>
      </text>
    </comment>
    <comment ref="A58" authorId="0" shapeId="0">
      <text>
        <r>
          <rPr>
            <b/>
            <sz val="8"/>
            <rFont val="Arial"/>
            <family val="2"/>
          </rPr>
          <t>The prices used to make predictions normalized by
the reference price in each test market
(variable Prediction_Price_Norm)</t>
        </r>
      </text>
    </comment>
    <comment ref="A63" authorId="0" shapeId="0">
      <text>
        <r>
          <rPr>
            <b/>
            <sz val="8"/>
            <rFont val="Arial"/>
            <family val="2"/>
          </rPr>
          <t>The prediction factor for sales units at each
price level
(variable Prediction_Units_Factor)</t>
        </r>
      </text>
    </comment>
  </commentList>
</comments>
</file>

<file path=xl/sharedStrings.xml><?xml version="1.0" encoding="utf-8"?>
<sst xmlns="http://schemas.openxmlformats.org/spreadsheetml/2006/main" count="870" uniqueCount="621">
  <si>
    <t xml:space="preserve">Controls whether simple constant elasticity method or generalized elasticity method is used to predict sales based on price. Enter 'True' or 'False'.
The generalized elasticity method builds on constant elasticity by adding nonlinear terms (quadratic in ln(price)) to the elasticity factor for each pair of products. </t>
  </si>
  <si>
    <t>Test_Sales_Units_Yours</t>
  </si>
  <si>
    <t>Tests, Products</t>
  </si>
  <si>
    <t>rollup("ProductsX", rollup(Product),  ,  )</t>
  </si>
  <si>
    <t>Plot Vars'!Predicted_Revenue_plt</t>
  </si>
  <si>
    <t>Predictions!Predicted_Costs</t>
  </si>
  <si>
    <t>Prediction Prices</t>
  </si>
  <si>
    <t>:A:-1:Test_Ln_Sales_Units_Normed</t>
  </si>
  <si>
    <t>:A:-1:Predicted_Margin_pct_Yours</t>
  </si>
  <si>
    <t>:D:2:Tests.Test_1</t>
  </si>
  <si>
    <t>Reference Units</t>
  </si>
  <si>
    <t>Test_Ref_Sales_Units["Tests.Test_2", "Products.Product_2"]|=1</t>
  </si>
  <si>
    <t>Predicted_Margin_pct_Yours_plt</t>
  </si>
  <si>
    <t>:A:0:Test_Ln_Sales_Units_Normed</t>
  </si>
  <si>
    <t>:D:0:ProductsX.Product_1</t>
  </si>
  <si>
    <t>:D:0:Tests.Test_2</t>
  </si>
  <si>
    <t>:D:0:Tests.Test_3</t>
  </si>
  <si>
    <t>:D:0:Tests.Test_1</t>
  </si>
  <si>
    <t>Predicted_Revenue_Yours_plt</t>
  </si>
  <si>
    <t>The predicted profit margin % (contribution margin or operating margin) at each price level using the predictions for sales units and costs. Includes only your products.</t>
  </si>
  <si>
    <t>Prediction PriceX Normalized</t>
  </si>
  <si>
    <t>Prediction_Prices_plt</t>
  </si>
  <si>
    <t>Reference_Sales_Units</t>
  </si>
  <si>
    <t>:A:0:Test_Ref_Revenue_Yours</t>
  </si>
  <si>
    <t>Reference_Sales_Units["Products.Product_2"]|=1</t>
  </si>
  <si>
    <t>:A:0:Prediction_Prices</t>
  </si>
  <si>
    <t>Version of flag for generalized elasticity for use in graphs</t>
  </si>
  <si>
    <t>:A:-1:Test_Ref_Revenue</t>
  </si>
  <si>
    <t>Predicted_Margin_Yours_plt</t>
  </si>
  <si>
    <t>:A:0:Reference_Sales_Units_Yours</t>
  </si>
  <si>
    <t>:A:0:Reference_Sales_Units</t>
  </si>
  <si>
    <t>Company_Name</t>
  </si>
  <si>
    <t>Company Name</t>
  </si>
  <si>
    <t>Total As</t>
  </si>
  <si>
    <t>Generalized Elasticity?</t>
  </si>
  <si>
    <t>Cost_Elasticity</t>
  </si>
  <si>
    <t>Price Tests'!Test_Revenue_Yours</t>
  </si>
  <si>
    <t>:A:-1:Predicted_Margin_Yours</t>
  </si>
  <si>
    <t>:A:0:Test_R_squared</t>
  </si>
  <si>
    <t>:A:0:Prediction_Prices_plt</t>
  </si>
  <si>
    <t>:D:0:Non_Constant_Terms</t>
  </si>
  <si>
    <t>Plot Vars'!Predicted_Sales_Units_plt</t>
  </si>
  <si>
    <t>Prediction_PriceX_Norm^Test_Elasticity</t>
  </si>
  <si>
    <t>:A:0:Predicted_Margin_pct_plt</t>
  </si>
  <si>
    <t>The cost incurred when sales units equal the reference amount (Reference_Sales_Units)</t>
  </si>
  <si>
    <t>:A:-1:Predicted_Revenue</t>
  </si>
  <si>
    <t>The predicted costs for each product for each price point used for prediction. The prediction prices and the price elasticity predict the unit sales, and the unit sales and the cost elasticity predict costs.</t>
  </si>
  <si>
    <t>Predicted_Costs</t>
  </si>
  <si>
    <t>Reference Prices</t>
  </si>
  <si>
    <t>Revenue in the various test markets, normalized by the reference revenue for each test market. Includes only your products.</t>
  </si>
  <si>
    <t>Prediction_Units_Factor</t>
  </si>
  <si>
    <t>:D:0:Products.Product_2</t>
  </si>
  <si>
    <t>Test_Ln_PricesX_Normed_Sq</t>
  </si>
  <si>
    <t>Reference_Sales_Units_Yours</t>
  </si>
  <si>
    <t>The standard error of the estimate of the elasticity from the market test. The range of likely values for price elasiticity is the stated amount +/- the standard error.</t>
  </si>
  <si>
    <t>:WS:</t>
  </si>
  <si>
    <t>:A:-1:Predicted_Sales_Units</t>
  </si>
  <si>
    <t>Predicted_Margin/Predicted_Revenue</t>
  </si>
  <si>
    <t>:A:-1:Predicted_Sales_Units_plt</t>
  </si>
  <si>
    <t>Names of yours products in the test</t>
  </si>
  <si>
    <t>Product 1</t>
  </si>
  <si>
    <t>Test_Ref_Sales_Units</t>
  </si>
  <si>
    <t>Ln(Test_Sales_Units_Normed)</t>
  </si>
  <si>
    <t>:A:-1:Reference_Sales_Units_Yours</t>
  </si>
  <si>
    <t>Test prices for each product in each test market, normalized by the Reference Price in each test market</t>
  </si>
  <si>
    <t>Plot Vars'!Prediction_Prices_plt</t>
  </si>
  <si>
    <t>Test_Sales_Units_Normed_Yours</t>
  </si>
  <si>
    <t>:A:-1:Test_Ln_PricesX_Normed_Sq</t>
  </si>
  <si>
    <t>Reference_Prices["Products.Product_2"]|=1</t>
  </si>
  <si>
    <t>:A:-1:Predicted_Revenue_Yours_plt</t>
  </si>
  <si>
    <t>Test_Prices["Tests.Test_1", "Products.Product_2"]|=1</t>
  </si>
  <si>
    <t>Products_YoursQ*Test_Ref_Revenue</t>
  </si>
  <si>
    <t>Price 2</t>
  </si>
  <si>
    <t>Test 1</t>
  </si>
  <si>
    <t>:A:-1:Predicted_Margin_pct_Yours_plt</t>
  </si>
  <si>
    <t>:A:-1:Predicted_Margin_plt</t>
  </si>
  <si>
    <t>Display Item As</t>
  </si>
  <si>
    <t>Revenue generated by each product at the test prices in each test market in the pricing test. Includes only your products.</t>
  </si>
  <si>
    <t>Test_Ln_Prices_Normed</t>
  </si>
  <si>
    <t>Test Sales Units</t>
  </si>
  <si>
    <t>Reference_Prices</t>
  </si>
  <si>
    <t>:A:-1:Predicted_Margin_pct</t>
  </si>
  <si>
    <t>:A:-1:Test_Sales_Units</t>
  </si>
  <si>
    <t>Predicted Costs</t>
  </si>
  <si>
    <t>(Other Variables)'!Prediction_PriceX_Norm</t>
  </si>
  <si>
    <t>:A:0:Predicted_Sales_Units_Yours</t>
  </si>
  <si>
    <t>Comment</t>
  </si>
  <si>
    <t>Plot Vars'!Predicted_Margin_Yours_plt</t>
  </si>
  <si>
    <t>:A:0:Test_R_squared_NonConst</t>
  </si>
  <si>
    <t>:D:2:Non_Constant_Terms.Coefficient_1</t>
  </si>
  <si>
    <t>Test_Sales_Units["Tests.Test_3", "Products.Product_1"]|=1</t>
  </si>
  <si>
    <t xml:space="preserve">  Coefficient_2</t>
  </si>
  <si>
    <t>An identity matrix that can mutliply a variable with dimension ProductsX to yield a variable with dimension Products. This trick is needed because this model has variables with two copies of the dimension Products, and these must be separate copies of the dimension.</t>
  </si>
  <si>
    <t xml:space="preserve">  Price_3</t>
  </si>
  <si>
    <t xml:space="preserve">  Price_2</t>
  </si>
  <si>
    <t xml:space="preserve">  Price_1</t>
  </si>
  <si>
    <t>Predictions, Products, ProductsX</t>
  </si>
  <si>
    <t>The prediction factor for sales units at each price level, using generalized (non-constant) price elasticity</t>
  </si>
  <si>
    <t>:A:0:Predictions_plt</t>
  </si>
  <si>
    <t>:A:-1:Test_R_squared_NonConst</t>
  </si>
  <si>
    <t>matmult(Ident, Test_Ln_Prices_Normed, "Products", "Products")</t>
  </si>
  <si>
    <t>Test Ln Sales Units</t>
  </si>
  <si>
    <t>:A:-1:Test_Sales_Units_Normed_Yours</t>
  </si>
  <si>
    <t>:D:1:Tests</t>
  </si>
  <si>
    <t>Reference_Cost</t>
  </si>
  <si>
    <t>Enter '1' for your product, and '0' for a product that does not contribute to your revenue, costs or profits (such as a product belonging to a competitor). This information enables the model to report the impact of price changes on your products.</t>
  </si>
  <si>
    <t>:D:2:Predictions.Price_1</t>
  </si>
  <si>
    <t>Predictions!Predicted_Costs_Yours</t>
  </si>
  <si>
    <t>:A:-1:Predicted_Sales_Units_Yours_plt</t>
  </si>
  <si>
    <t>Test_Sales_Units</t>
  </si>
  <si>
    <t>:A:0:Test_Sales_Units_Normed</t>
  </si>
  <si>
    <t xml:space="preserve">  Test_3</t>
  </si>
  <si>
    <t>:A:0:Test_Ref_Sales_Units_Yours</t>
  </si>
  <si>
    <t>:A:-1:Ident</t>
  </si>
  <si>
    <t>:A:-1:Test_Ref_Sales_Units_Yours</t>
  </si>
  <si>
    <t>The predicted sales units at each price level, includiing only your products</t>
  </si>
  <si>
    <t>Predicted Margin %</t>
  </si>
  <si>
    <t>Prediction_Prices["Products.Product_2", "Predictions.Price_1"]|=1</t>
  </si>
  <si>
    <t>if(Test_Sales_Units_Yours=0, 0, Test_Sales_Units_Yours/Test_Ref_Sales_Units_Yours)</t>
  </si>
  <si>
    <t>Test Prices</t>
  </si>
  <si>
    <t>The sales units that can be sold in each test market when prices are the reference prices (Reference_Price)</t>
  </si>
  <si>
    <t>:A:-1:Test_Std_Err_Elasticity</t>
  </si>
  <si>
    <t>The elasticity of sales units with respect to changes in price, estimated from the pricing test.
When prices of products on top of table change, sales units of products on the left change.</t>
  </si>
  <si>
    <t>:A:0:Predicted_Margin_Yours</t>
  </si>
  <si>
    <t>:A:0:Predicted_Revenue</t>
  </si>
  <si>
    <t>:A:0:Reference_Revenue_Yours</t>
  </si>
  <si>
    <t>:A:0:Product_Line</t>
  </si>
  <si>
    <t>linest(3, 0, false, ranged("Tests", Test_Ln_Sales_Units_Normed), ranged("Tests", Test_Ln_PricesX_Normed))</t>
  </si>
  <si>
    <t>:A:-1:Test_Std_Err_Elasticity_NonConst</t>
  </si>
  <si>
    <t>The predicted sales units at each price level. Used in graphs.</t>
  </si>
  <si>
    <t>Plot Vars'!Predicted_Sales_Units_Yours_plt</t>
  </si>
  <si>
    <t>The prices used to make predictions normalized by the reference price in each test market</t>
  </si>
  <si>
    <t>:A:0:Test_Std_Err_Elasticity</t>
  </si>
  <si>
    <t>The predicted profit margin (contribution margin or operating margin) at each price level using the predictions for sales units and costs</t>
  </si>
  <si>
    <t>Products_Yours_plt</t>
  </si>
  <si>
    <t>Sales Units Normalized</t>
  </si>
  <si>
    <t>:A:0:Predicted_Sales_Units_plt</t>
  </si>
  <si>
    <t>diminfo("Products", 7, ", ")</t>
  </si>
  <si>
    <t xml:space="preserve">  Test_2</t>
  </si>
  <si>
    <t>:A:0:Products_plt</t>
  </si>
  <si>
    <t>Test_Prices["Tests.Test_2", "Products.Product_2"]|=1</t>
  </si>
  <si>
    <t>:A:-1:Prediction_Units_Factor_NonConst</t>
  </si>
  <si>
    <t>Products_YoursQ*Test_Sales_Units</t>
  </si>
  <si>
    <t>Dimension (item)</t>
  </si>
  <si>
    <t>Prices Normalized</t>
  </si>
  <si>
    <t>:D:-1:Non_Constant_Terms</t>
  </si>
  <si>
    <t>ProductsX, Products, Non_Constant_Terms</t>
  </si>
  <si>
    <t>Revenue in the various test markets, normalized by the reference revenue for each test market</t>
  </si>
  <si>
    <t>The predicted profit margin (contribution margin or operating margin) at each price level using the predictions for sales units and costs, including only your products</t>
  </si>
  <si>
    <t>Prediction_Prices["Products.Product_1", "Predictions.Price_1"]|=1</t>
  </si>
  <si>
    <t>Prediction_Prices_plt["Predictions.Price_1"]|=Predictions!B24</t>
  </si>
  <si>
    <t>:D:2:ProductsX.Product_1</t>
  </si>
  <si>
    <t>Variable</t>
  </si>
  <si>
    <t>Test 3</t>
  </si>
  <si>
    <t>The reference price at which we know that sales units for each test market equal Reference Sales Units</t>
  </si>
  <si>
    <t>Test_Ref_Sales_Units["Tests.Test_3", "Products.Product_2"]|=1</t>
  </si>
  <si>
    <t>Test_Sales_Units["Tests.Test_2", "Products.Product_2"]|=1</t>
  </si>
  <si>
    <t>:A:0:Prediction_Price_Norm</t>
  </si>
  <si>
    <t>:D:1:Predictions</t>
  </si>
  <si>
    <t>:D:0:Predictions.Price_2</t>
  </si>
  <si>
    <t>Reference_Prices*Test_Ref_Sales_Units</t>
  </si>
  <si>
    <t>:A:0:Test_Revenue_Yours</t>
  </si>
  <si>
    <t>:A:-1:Predicted_Margin</t>
  </si>
  <si>
    <t>ln(Test_Prices_Normed)</t>
  </si>
  <si>
    <t>:A:-1:Prediction_Prices</t>
  </si>
  <si>
    <t>:D:-1:ProductsX</t>
  </si>
  <si>
    <t>:A:-1:Predicted_Margin_pct_plt</t>
  </si>
  <si>
    <t>Test_R_squared</t>
  </si>
  <si>
    <t>:A:-1:Reference_Revenue_Yours</t>
  </si>
  <si>
    <t>Test_Std_Err_Elasticity_NonConst</t>
  </si>
  <si>
    <t>:A:0:Prediction_Units_Factor_NonConst</t>
  </si>
  <si>
    <t>Predicted Revenue</t>
  </si>
  <si>
    <t>Ident</t>
  </si>
  <si>
    <t>Elasticity Coefficients</t>
  </si>
  <si>
    <t>Products_YoursQ*Predicted_Margin</t>
  </si>
  <si>
    <t>Revenue generated at reference prices by your products</t>
  </si>
  <si>
    <t>:A:0:Non_Constant_ElasticityQ_plt</t>
  </si>
  <si>
    <t>Predicted Units</t>
  </si>
  <si>
    <t>matmult(Ident, Prediction_Prices/Reference_Prices, "Products", "Products")</t>
  </si>
  <si>
    <t>:A:0:Test_Revenue_Normed_Yours</t>
  </si>
  <si>
    <t>:A:-1:Test_Revenue_Normed_Yours</t>
  </si>
  <si>
    <t>Non_Constant_ElasticityQ_plt</t>
  </si>
  <si>
    <t>if(Test_Sales_Units=0, 0, Test_Sales_Units/Test_Ref_Sales_Units)</t>
  </si>
  <si>
    <t>Test_Elasticity_Coeffs_NonConst</t>
  </si>
  <si>
    <t>Predicted_Costs_Yours</t>
  </si>
  <si>
    <t>:D:2:Tests</t>
  </si>
  <si>
    <t>Prediction_Prices/Reference_Prices</t>
  </si>
  <si>
    <t>if(dimitemnum("Products")=dimitemnum("ProductsX"), 1, 0)</t>
  </si>
  <si>
    <t>:A:0:Reference_Revenue</t>
  </si>
  <si>
    <t>Test_Revenue/Test_Ref_Revenue</t>
  </si>
  <si>
    <t>Test_Sales_Units_Normed</t>
  </si>
  <si>
    <t>:D:0:Tests</t>
  </si>
  <si>
    <t>:A:0:Test_Prices</t>
  </si>
  <si>
    <t>Test_Sales_Units["Tests.Test_2", "Products.Product_1"]|=1</t>
  </si>
  <si>
    <t>:A:0:Reference_Prices</t>
  </si>
  <si>
    <t>Prediction_Prices</t>
  </si>
  <si>
    <t>Test Revenue</t>
  </si>
  <si>
    <t>:A:-1:Test_Sales_Units_Normed</t>
  </si>
  <si>
    <t>Ln(Test_Prices / Reference_Price), for use in the regression equation</t>
  </si>
  <si>
    <t>Dimension Index</t>
  </si>
  <si>
    <t>Predicted_Sales_Units</t>
  </si>
  <si>
    <t>Test_Sales_Units["Tests.Test_1", "Products.Product_1"]|=1</t>
  </si>
  <si>
    <t>exp(ln(Prediction_PriceX_Norm)*Test_Elasticity_Coeffs_NonConst["Non_Constant_Terms.Coefficient_1"]+ln(Prediction_Price_Norm)*ln(Prediction_PriceX_Norm)*Test_Elasticity_Coeffs_NonConst["Non_Constant_Terms.Coefficient_2"])</t>
  </si>
  <si>
    <t>Prediction_Prices["Products.Product_2", "Predictions.Price_2"]|=1</t>
  </si>
  <si>
    <t>:D:-1:Products</t>
  </si>
  <si>
    <t>The predicted profit margin (contribution margin or operating margin) at each price level using the predictions for sales units and costs. Used in graphs.</t>
  </si>
  <si>
    <t>Products_YoursQ</t>
  </si>
  <si>
    <t>:A:-1:Reference_Prices</t>
  </si>
  <si>
    <t>:A:-1:Test_R_squared</t>
  </si>
  <si>
    <t>Products_YoursQ*Predicted_Sales_Units</t>
  </si>
  <si>
    <t>:A:0:Predicted_Sales_Units_Yours_plt</t>
  </si>
  <si>
    <t>:WS:Output Advanced</t>
  </si>
  <si>
    <t>Revenue generated in each test market when prices are the Reference Prices. Includes only your products.</t>
  </si>
  <si>
    <t>Reference_Cost["Products.Product_2"]|=0/2</t>
  </si>
  <si>
    <t>Predicted Margin</t>
  </si>
  <si>
    <t>:A:-1:Products_plt</t>
  </si>
  <si>
    <t>Plot Vars'!Predicted_Margin_pct_plt</t>
  </si>
  <si>
    <t>1</t>
  </si>
  <si>
    <t>Products_YoursQ*Predicted_Costs</t>
  </si>
  <si>
    <t>Non_Constant_ElasticityQ</t>
  </si>
  <si>
    <t>:A:-1:Predicted_Margin_Yours_plt</t>
  </si>
  <si>
    <t>:A:0:Prediction_Units_Factor</t>
  </si>
  <si>
    <t xml:space="preserve">  Test_1</t>
  </si>
  <si>
    <t>A list of the price levels at which sales units are predicted from the market test data</t>
  </si>
  <si>
    <t>The predicted revenue at each price level using the predictions for sales units. Used in graphs</t>
  </si>
  <si>
    <t>Cost_Elasticity["Products.Product_2"]|=1/2</t>
  </si>
  <si>
    <t>Display As</t>
  </si>
  <si>
    <t>ProductsX, Products</t>
  </si>
  <si>
    <t>:D:0:Predictions.Price_1</t>
  </si>
  <si>
    <t>Products_YoursQ*Reference_Revenue</t>
  </si>
  <si>
    <t>Your Product?</t>
  </si>
  <si>
    <t>Products, Predictions</t>
  </si>
  <si>
    <t>:D:2:Non_Constant_Terms</t>
  </si>
  <si>
    <t>:D:2:ProductsX</t>
  </si>
  <si>
    <t>Reference Revenue</t>
  </si>
  <si>
    <t>:A:-1:Non_Constant_ElasticityQ_plt</t>
  </si>
  <si>
    <t>Predicted_Margin_Yours</t>
  </si>
  <si>
    <t>Tests</t>
  </si>
  <si>
    <t>:A:0:Predicted_Margin_pct</t>
  </si>
  <si>
    <t>Prediction_Prices["Products.Product_1", "Predictions.Price_2"]|=1</t>
  </si>
  <si>
    <t>Predicted_Margin_pct_Yours</t>
  </si>
  <si>
    <t>Plot Vars'!Predictions_plt</t>
  </si>
  <si>
    <t>Coefficient 2</t>
  </si>
  <si>
    <t>Coefficient 1</t>
  </si>
  <si>
    <t>linest(2, 1, false, ranged("Tests", Test_Ln_Sales_Units_Normed), ranged("Tests", Test_Ln_PricesX_Normed))</t>
  </si>
  <si>
    <t>Test_Prices["Tests.Test_1", "Products.Product_1"]|=1</t>
  </si>
  <si>
    <t>:D:0:Non_Constant_Terms.Coefficient_1</t>
  </si>
  <si>
    <t>The prices at which sales units of the product are predicted</t>
  </si>
  <si>
    <t>:A:-1:Predictions_plt</t>
  </si>
  <si>
    <t>:D:0:Non_Constant_Terms.Coefficient_2</t>
  </si>
  <si>
    <t>if(Test_Ref_Revenue_Yours=0, 0, Test_Revenue_Yours/Test_Ref_Revenue_Yours)</t>
  </si>
  <si>
    <t>Predictions, Products</t>
  </si>
  <si>
    <t>:A:0:Test_Ref_Sales_Units</t>
  </si>
  <si>
    <t xml:space="preserve">A list of the products whose price sensitivity is explored in the analysis. Products can be your ompany's products or competing products or both. </t>
  </si>
  <si>
    <t>Products_YoursQ["Products.Product_2"]|=1</t>
  </si>
  <si>
    <t>:A:-1:Predicted_Revenue_Yours</t>
  </si>
  <si>
    <t>Prediction_Prices_plt["Predictions.Price_3"]|=Predictions!D24</t>
  </si>
  <si>
    <t>:A:-1:Test_Sales_Units_Yours</t>
  </si>
  <si>
    <t>:A:-1:Reference_Sales_Units</t>
  </si>
  <si>
    <t>Roll-up:</t>
  </si>
  <si>
    <t>:A:0:Prediction_PriceX_Norm</t>
  </si>
  <si>
    <t>Prediction Units Factor</t>
  </si>
  <si>
    <t>The prediction factor for sales units at each price level</t>
  </si>
  <si>
    <t>Reference_Cost*(Predicted_Sales_Units/Reference_Sales_Units)^Cost_Elasticity</t>
  </si>
  <si>
    <t>Global</t>
  </si>
  <si>
    <t>The prices for each product in each market to test prices</t>
  </si>
  <si>
    <t>:A:0:Products_Yours_plt</t>
  </si>
  <si>
    <t>:D:-1:Predictions</t>
  </si>
  <si>
    <t>:D:2:Predictions</t>
  </si>
  <si>
    <t>Predictions</t>
  </si>
  <si>
    <t>if(Test_Sales_Units=0, 0, Test_Revenue/Test_Sales_Units)</t>
  </si>
  <si>
    <t>Predicted_Margin_pct_plt</t>
  </si>
  <si>
    <t>:A:-1:Prediction_PriceX_Norm</t>
  </si>
  <si>
    <t>Product_Line[]|</t>
  </si>
  <si>
    <t>Prediction_Price_Norm</t>
  </si>
  <si>
    <t>Plot Vars'!Non_Constant_ElasticityQ_plt</t>
  </si>
  <si>
    <t>:A:-1:Test_Revenue_Yours</t>
  </si>
  <si>
    <t>Level As</t>
  </si>
  <si>
    <t>Names of products in the test</t>
  </si>
  <si>
    <t xml:space="preserve">  Product_1</t>
  </si>
  <si>
    <t>Test_Ref_Sales_Units_Yours</t>
  </si>
  <si>
    <t>Test_Revenue_Yours</t>
  </si>
  <si>
    <t>:D:-1:Tests</t>
  </si>
  <si>
    <t xml:space="preserve">  Coefficient_1</t>
  </si>
  <si>
    <t>Product_Line</t>
  </si>
  <si>
    <t>:A:-1:Predicted_Sales_Units_Yours</t>
  </si>
  <si>
    <t>Revenue Normalized</t>
  </si>
  <si>
    <t>:A:-1:Prediction_Price_Norm</t>
  </si>
  <si>
    <t>The coefficient of determination (commonly known as r-squared) for the regression of log units versus log prices in test markets. This measures how well a constant price elasiticy (constant over the entire range of prices) fits the market test data.</t>
  </si>
  <si>
    <t>Your Predicted Units</t>
  </si>
  <si>
    <t>Prediction_Units_Factor_NonConst</t>
  </si>
  <si>
    <t>:A:-1:Test_Ln_PricesX_Normed</t>
  </si>
  <si>
    <t>Prediction_Prices["Products.Product_2", "Predictions.Price_3"]|=1</t>
  </si>
  <si>
    <t>:A:-1:Test_Ln_Prices_Normed</t>
  </si>
  <si>
    <t>:A:0:Predicted_Margin_Yours_plt</t>
  </si>
  <si>
    <t>:A:0:Test_Ln_PricesX_Normed</t>
  </si>
  <si>
    <t>Product 2</t>
  </si>
  <si>
    <t>Tests, ProductsX</t>
  </si>
  <si>
    <t>Your Predicted Margin</t>
  </si>
  <si>
    <t>Std Err Elasticity</t>
  </si>
  <si>
    <t>Reference Cost</t>
  </si>
  <si>
    <t>:A:0:Predicted_Margin_plt</t>
  </si>
  <si>
    <t>Price Tests'!Test_Sales_Units</t>
  </si>
  <si>
    <t>The units of each product sold at the test prices in each test market in the pricing test</t>
  </si>
  <si>
    <t>:A:-1:Test_Prices</t>
  </si>
  <si>
    <t>Test_Revenue</t>
  </si>
  <si>
    <t>Cost_Elasticity["Products.Product_1"]|=1/2</t>
  </si>
  <si>
    <t>Predictions_plt</t>
  </si>
  <si>
    <t>:A:-1:Test_Prices_Normed</t>
  </si>
  <si>
    <t>ABC, Inc.</t>
  </si>
  <si>
    <t>Products</t>
  </si>
  <si>
    <t>Reference_Prices*Reference_Sales_Units</t>
  </si>
  <si>
    <t>Predicted_Margin_plt</t>
  </si>
  <si>
    <t>Test_Std_Err_Elasticity</t>
  </si>
  <si>
    <t>The predicted profit margin % (contribution margin or operating margin) at each price level using the predictions for sales units and costs. Used in graphs.</t>
  </si>
  <si>
    <t>Display Label</t>
  </si>
  <si>
    <t>Test_R_squared_NonConst</t>
  </si>
  <si>
    <t>Test_Revenue_Normed_Yours</t>
  </si>
  <si>
    <t>Prediction_PriceX_Norm</t>
  </si>
  <si>
    <t>:A:0:Test_Elasticity_Coeffs_NonConst</t>
  </si>
  <si>
    <t>Prediction_Prices_plt["Predictions.Price_2"]|=Predictions!C24</t>
  </si>
  <si>
    <t>:A:0:Test_Prices_Normed</t>
  </si>
  <si>
    <t>The predicted revenue at each price level using the predictions for sales units</t>
  </si>
  <si>
    <t>Plot Vars'!Predicted_Margin_plt</t>
  </si>
  <si>
    <t>Products_plt</t>
  </si>
  <si>
    <t>if(Products_YoursQ=1, diminfo("Products", 7, ", "), " ")</t>
  </si>
  <si>
    <t>Reference_Revenue</t>
  </si>
  <si>
    <t>Reference Sales Units</t>
  </si>
  <si>
    <t>Price Tests'!Test_Revenue</t>
  </si>
  <si>
    <t>:A:-1:Cost_Elasticity</t>
  </si>
  <si>
    <t>diminfo("Predictions", 7, ", ")</t>
  </si>
  <si>
    <t>Predicted_Sales_Units_Yours</t>
  </si>
  <si>
    <t>Price Tests'!Test_Sales_Units_Yours</t>
  </si>
  <si>
    <t>Prediction_Prices["Products.Product_1", "Predictions.Price_3"]|=1</t>
  </si>
  <si>
    <t>:A:-1:Predicted_Costs</t>
  </si>
  <si>
    <t>Names of the prediction scenarios. Used in graphs.</t>
  </si>
  <si>
    <t>:A:-1:Prediction_Prices_plt</t>
  </si>
  <si>
    <t>Test_Ref_Sales_Units["Tests.Test_1", "Products.Product_2"]|=1</t>
  </si>
  <si>
    <t>:A:0:Predicted_Margin_pct_Yours</t>
  </si>
  <si>
    <t>Predicted_Revenue_Yours</t>
  </si>
  <si>
    <t>:D:0:ProductsX</t>
  </si>
  <si>
    <t>Reference_Cost["Products.Product_1"]|=0/2</t>
  </si>
  <si>
    <t>The predicted revenue at each price level using the predictions for sales units, including only your products. used in graphs.</t>
  </si>
  <si>
    <t>:A:-1:Predicted_Costs_Yours</t>
  </si>
  <si>
    <t>if(Reference_Prices=0, 0, Prediction_Prices/Reference_Prices)</t>
  </si>
  <si>
    <t>Test_Sales_Units["Tests.Test_3", "Products.Product_2"]|=1</t>
  </si>
  <si>
    <t>Test_Revenue_Normed</t>
  </si>
  <si>
    <t>Revenue generated at reference prices</t>
  </si>
  <si>
    <t>Your Predicted Revenue</t>
  </si>
  <si>
    <t>:D:2:Products.Product_1</t>
  </si>
  <si>
    <t>The prices at which sales units of the product are predicted. Used in graphs</t>
  </si>
  <si>
    <t>:A:0:Test_Revenue_Normed</t>
  </si>
  <si>
    <t xml:space="preserve">  Product_2</t>
  </si>
  <si>
    <t>:A:0:Predicted_Sales_Units</t>
  </si>
  <si>
    <t>:A:-1:Products_YoursQ</t>
  </si>
  <si>
    <t>:A:-1:Test_Elasticity_Coeffs_NonConst</t>
  </si>
  <si>
    <t>:A:-1:Predicted_Revenue_plt</t>
  </si>
  <si>
    <t>if(Reference_Sales_Units=0, 0, Reference_Revenue/Reference_Sales_Units)</t>
  </si>
  <si>
    <t>Products Yours</t>
  </si>
  <si>
    <t>:D:0:Products</t>
  </si>
  <si>
    <t>:A:0:Predicted_Costs</t>
  </si>
  <si>
    <t>Price 1</t>
  </si>
  <si>
    <t>:A:0:Test_Std_Err_Elasticity_NonConst</t>
  </si>
  <si>
    <t>Predicted_Sales_Units_plt</t>
  </si>
  <si>
    <t>A duplicate list of products whose price sensitivity is explored in the analysis. The duplicate dimension is needed because sevaral variables must have two copies of the Products Dimension, and ModelSheet does not allow a Dimension to be used two times in the same variable.</t>
  </si>
  <si>
    <t>(Other Variables)'!Prediction_Price_Norm</t>
  </si>
  <si>
    <t>The predicted sales units at each price level</t>
  </si>
  <si>
    <t>Test_Ln_Sales_Units_Normed</t>
  </si>
  <si>
    <t>R squared</t>
  </si>
  <si>
    <t>Your Predicted Margin %</t>
  </si>
  <si>
    <t>Products_YoursQ*Test_Revenue</t>
  </si>
  <si>
    <t>:A:0:Test_Elasticity</t>
  </si>
  <si>
    <t>:A:0:Ident</t>
  </si>
  <si>
    <t>:A:0:Predicted_Revenue_Yours</t>
  </si>
  <si>
    <t>:D:0:Predictions</t>
  </si>
  <si>
    <t>Your Reference Revenue</t>
  </si>
  <si>
    <t>:D:1:ProductsX</t>
  </si>
  <si>
    <t>:A:0:Test_Sales_Units</t>
  </si>
  <si>
    <t>The predicted revenue at each price level using the predictions for sales units, including only your products</t>
  </si>
  <si>
    <t>:A:0:Company_Name</t>
  </si>
  <si>
    <t>Price Tests'!Test_Prices</t>
  </si>
  <si>
    <t>Data:</t>
  </si>
  <si>
    <t>var(linest(2, dimitemnum("Non_Constant_Terms"), false, ranged("Tests", Test_Ln_Sales_Units_Normed), ranged("Tests", Test_Ln_PricesX_Normed), ranged("Tests", Test_Ln_PricesX_Normed_Sq)))</t>
  </si>
  <si>
    <t>A list of the test markets where the pricing test is performed</t>
  </si>
  <si>
    <t>An intermediate variable that transforms it contents to have dimension ProductsX instead of Products. See the comment for variable Ident.</t>
  </si>
  <si>
    <t>Test_Ln_PricesX_Normed</t>
  </si>
  <si>
    <t>Test_Ln_PricesX_Normed^2</t>
  </si>
  <si>
    <t>:A:0:Test_Ln_PricesX_Normed_Sq</t>
  </si>
  <si>
    <t>Non_Constant_Terms</t>
  </si>
  <si>
    <t>Predicted_Revenue</t>
  </si>
  <si>
    <t>Test_Prices*Test_Sales_Units</t>
  </si>
  <si>
    <t>:D:1:Products</t>
  </si>
  <si>
    <t>:A:0:Test_Revenue</t>
  </si>
  <si>
    <t>Predicted_Margin_pct</t>
  </si>
  <si>
    <t>:A:-1:Reference_Cost</t>
  </si>
  <si>
    <t>Price Tests'!Test_Revenue_Normed_Yours</t>
  </si>
  <si>
    <t>:A:0:Test_Ref_Revenue</t>
  </si>
  <si>
    <t>Cost Elasticity</t>
  </si>
  <si>
    <t>:A:0:Test_Sales_Units_Yours</t>
  </si>
  <si>
    <t>Total</t>
  </si>
  <si>
    <t>The number of units sold in all markets when the prices are the reference prices (Reference_Price)</t>
  </si>
  <si>
    <t>:A:0:Test_Ln_Prices_Normed</t>
  </si>
  <si>
    <t>Predictions, ProductsX</t>
  </si>
  <si>
    <t>:A:-1:Test_Revenue</t>
  </si>
  <si>
    <t>:A:0:Predicted_Costs_Yours</t>
  </si>
  <si>
    <t>Test_Prices/Reference_Prices</t>
  </si>
  <si>
    <t>:A:-1:Reference_Revenue</t>
  </si>
  <si>
    <t>:A:0:Non_Constant_ElasticityQ</t>
  </si>
  <si>
    <t>ProductsX</t>
  </si>
  <si>
    <t>The number of units sold in all markets when the prices are the reference prices (Reference_Price). Includes only your products.</t>
  </si>
  <si>
    <t>var(linest(1, dimitemnum("Non_Constant_Terms"), false, ranged("Tests", Test_Ln_Sales_Units_Normed), ranged("Tests", Test_Ln_PricesX_Normed), ranged("Tests", Test_Ln_PricesX_Normed_Sq)))</t>
  </si>
  <si>
    <t>Test_Ref_Revenue</t>
  </si>
  <si>
    <t>Test_Prices</t>
  </si>
  <si>
    <t>:A:0:Reference_Cost</t>
  </si>
  <si>
    <t>Predicted_Margin</t>
  </si>
  <si>
    <t>:A:-1:Products_Yours_plt</t>
  </si>
  <si>
    <t>Test_Prices_Normed</t>
  </si>
  <si>
    <t>:D:0:Products.Product_1</t>
  </si>
  <si>
    <t>Test_Prices["Tests.Test_3", "Products.Product_1"]|=1</t>
  </si>
  <si>
    <t>Test_Ref_Sales_Units["Tests.Test_1", "Products.Product_1"]|=1</t>
  </si>
  <si>
    <t>Predictions, Products, ProductsX, Non_Constant_Terms</t>
  </si>
  <si>
    <t>:A:0:Predicted_Margin</t>
  </si>
  <si>
    <t>Formula / Data</t>
  </si>
  <si>
    <t>Predicted_Revenue_plt</t>
  </si>
  <si>
    <t>Price Tests'!Test_Sales_Units_Normed</t>
  </si>
  <si>
    <t>Products_YoursQ*Test_Ref_Sales_Units</t>
  </si>
  <si>
    <t>The coefficients for elasticity of sales units with respect to changes in price, estimated from the pricing test using the generalized elasticity method.
When prices of products on top of table change, sales units of products on the left change.</t>
  </si>
  <si>
    <t>Product Line</t>
  </si>
  <si>
    <t>var(Reference_Sales_Units*if(Non_Constant_ElasticityQ, product(ranged("Non_Constant_Terms", ranged("ProductsX", Prediction_Units_Factor_NonConst))), product(ranged("ProductsX", Prediction_Units_Factor))))</t>
  </si>
  <si>
    <t>true</t>
  </si>
  <si>
    <t>Revenue generated in each test market when prices are the Reference Prices</t>
  </si>
  <si>
    <t>Reference_Revenue_Yours</t>
  </si>
  <si>
    <t>Prediction Price Normalized</t>
  </si>
  <si>
    <t>:A:-1:Test_Revenue_Normed</t>
  </si>
  <si>
    <t>The predicted profit margin % (contribution margin or operating margin) at each price level using the predictions for sales units and costs</t>
  </si>
  <si>
    <t>:A:-1:Test_Ref_Sales_Units</t>
  </si>
  <si>
    <t>The predicted profit margin % (contribution margin or operating margin) at each price level using the predictions for sales units and costs. Includes only your products. Used in graphs.</t>
  </si>
  <si>
    <t>:A:0:Cost_Elasticity</t>
  </si>
  <si>
    <t>Test_Ref_Revenue_Yours</t>
  </si>
  <si>
    <t>Products, Tests</t>
  </si>
  <si>
    <t>Revenue generated by each product at the test prices in each test market in the pricing test</t>
  </si>
  <si>
    <t>The predicted costs for each product for each price point used for prediction. The prediction prices and the price elasticity predict the unit sales, and the unit sales and the cost elasticity predict costs. Includes only your products.</t>
  </si>
  <si>
    <t>Widgets</t>
  </si>
  <si>
    <t>Test_Sales_Units["Tests.Test_1", "Products.Product_2"]|=1</t>
  </si>
  <si>
    <t>Test_Prices["Tests.Test_3", "Products.Product_2"]|=1</t>
  </si>
  <si>
    <t>Test 2</t>
  </si>
  <si>
    <t>:D:2:Products</t>
  </si>
  <si>
    <t>Products_YoursQ*Predicted_Revenue</t>
  </si>
  <si>
    <t>Cross Elasticity</t>
  </si>
  <si>
    <t>:D:0:ProductsX.Product_2</t>
  </si>
  <si>
    <t>Prediction_Prices*Predicted_Sales_Units</t>
  </si>
  <si>
    <t>Test_Elasticity</t>
  </si>
  <si>
    <t>Non-Constant Terms</t>
  </si>
  <si>
    <t>:A:-1:Test_Elasticity</t>
  </si>
  <si>
    <t>:A:0:Predicted_Margin_pct_Yours_plt</t>
  </si>
  <si>
    <t>Test Ln Prices</t>
  </si>
  <si>
    <t>:D:1:Non_Constant_Terms</t>
  </si>
  <si>
    <t>Your Predicted Costs</t>
  </si>
  <si>
    <t>:A:0:Predicted_Revenue_Yours_plt</t>
  </si>
  <si>
    <t>Your Reference Units</t>
  </si>
  <si>
    <t>:A:-1:Company_Name</t>
  </si>
  <si>
    <t>Generalized ElasticityQ</t>
  </si>
  <si>
    <t>The elasticity of cost with respect to changes in units sold; that is, the price sensitivity of costs to unit sales. The cost used in the model can be cost of goods or operating cost, depending on what kind of profit margin you  want to measure.</t>
  </si>
  <si>
    <t>Test Ln PricesX</t>
  </si>
  <si>
    <t>var(linest(3, 0, false, ranged("Tests", Test_Ln_Sales_Units_Normed), ranged("Tests", Test_Ln_PricesX_Normed), ranged("Tests", Test_Ln_PricesX_Normed_Sq)))</t>
  </si>
  <si>
    <t xml:space="preserve">the name of the product line being tested. The product line can consist of your ompany's products or competing products or a mix of both. </t>
  </si>
  <si>
    <t>Plot Vars'!Predicted_Margin_pct_Yours_plt</t>
  </si>
  <si>
    <t>Test_Ref_Sales_Units["Tests.Test_2", "Products.Product_1"]|=1</t>
  </si>
  <si>
    <t>Predicted_Sales_Units_Yours_plt</t>
  </si>
  <si>
    <t>Price Tests'!Test_Revenue_Normed</t>
  </si>
  <si>
    <t>Std Err Coefficients</t>
  </si>
  <si>
    <t>:A:-1:Test_Ref_Revenue_Yours</t>
  </si>
  <si>
    <t>:A:-1:Prediction_Units_Factor</t>
  </si>
  <si>
    <t>Price 3</t>
  </si>
  <si>
    <t>The sales units that can be sold in each test market when prices are the reference prices (Reference_Price). Includes only your products.</t>
  </si>
  <si>
    <t>Test_Prices["Tests.Test_2", "Products.Product_1"]|=1</t>
  </si>
  <si>
    <t>:A:0:Products_YoursQ</t>
  </si>
  <si>
    <t>:D:0:Predictions.Price_3</t>
  </si>
  <si>
    <t>Predicted_Sales_Units*Prediction_Prices-Predicted_Costs</t>
  </si>
  <si>
    <t>Price Tests'!Test_Prices_Normed</t>
  </si>
  <si>
    <t>Products_YoursQ*Reference_Sales_Units</t>
  </si>
  <si>
    <t>Reference_Prices["Products.Product_1"]|=1</t>
  </si>
  <si>
    <t>:A:-1:Non_Constant_ElasticityQ</t>
  </si>
  <si>
    <t>:A:0:Predicted_Revenue_plt</t>
  </si>
  <si>
    <t>var(1)</t>
  </si>
  <si>
    <t>Plot Vars'!Predicted_Revenue_Yours_plt</t>
  </si>
  <si>
    <t>:A:0:Test_Sales_Units_Normed_Yours</t>
  </si>
  <si>
    <t>if(Predicted_Revenue_Yours=0, " ", Predicted_Margin_Yours/Predicted_Revenue_Yours)</t>
  </si>
  <si>
    <t>Normed prices squared for each product (in dimension 'ProductX') and each test (from dimension 'Tests'), then squared. Used in the regressions that compute non-constant elasticity coefficients</t>
  </si>
  <si>
    <t>Ln(Test_Sales_Units / Reference_Sales_Units), for use in the regression equation</t>
  </si>
  <si>
    <t>Reference_Sales_Units["Products.Product_1"]|=1</t>
  </si>
  <si>
    <t>Non_Constant_ElasticityQ[]|=True</t>
  </si>
  <si>
    <t>Products_YoursQ["Products.Product_1"]|=1</t>
  </si>
  <si>
    <t>Price Tests'!Test_Sales_Units_Normed_Yours</t>
  </si>
  <si>
    <t>var(linest(1, 1, false, ranged("Tests", Test_Ln_Sales_Units_Normed), ranged("Tests", Test_Ln_PricesX_Normed)))</t>
  </si>
  <si>
    <t>Sales units in the various test markets, normalized by the reference sales units for each test market</t>
  </si>
  <si>
    <t>Company_Name[]|</t>
  </si>
  <si>
    <t>Test_Ref_Sales_Units["Tests.Test_3", "Products.Product_1"]|=1</t>
  </si>
  <si>
    <t>:A:-1:Product_Line</t>
  </si>
  <si>
    <t>Name of the company or organization doing the pricing test</t>
  </si>
  <si>
    <t>Pricing Tests and Price Elasticity of Several Products</t>
  </si>
  <si>
    <t>You can customize this template by filling in a simple form, without editing a spreadsheet.</t>
  </si>
  <si>
    <t>This is a small working sample of the template.</t>
  </si>
  <si>
    <r>
      <t xml:space="preserve">A </t>
    </r>
    <r>
      <rPr>
        <b/>
        <i/>
        <sz val="10"/>
        <rFont val="Arial"/>
        <family val="2"/>
      </rPr>
      <t>customized</t>
    </r>
    <r>
      <rPr>
        <b/>
        <sz val="10"/>
        <rFont val="Arial"/>
        <family val="2"/>
      </rPr>
      <t xml:space="preserve"> template</t>
    </r>
    <r>
      <rPr>
        <sz val="10"/>
        <rFont val="Arial"/>
        <family val="2"/>
      </rPr>
      <t xml:space="preserve"> is a flexible model that you can adapt to your situation by filling in a simple form, without editing a spreadsheet or its formulas. For example, you can specify time range and time grain; number and names of items in a dimension (such as your products and product families); and include or exclude major features. The resulting spreadsheet matches your needs better than any standard template.</t>
    </r>
  </si>
  <si>
    <t>Get a customized version of this template on our website.</t>
  </si>
  <si>
    <t>ModelSheet provides you with customized templates in three ways.</t>
  </si>
  <si>
    <t>1. Order a customized version of this template.</t>
  </si>
  <si>
    <t>Click "+" for more information.</t>
  </si>
  <si>
    <r>
      <rPr>
        <sz val="10"/>
        <rFont val="Times New Roman"/>
        <family val="1"/>
      </rPr>
      <t>•</t>
    </r>
    <r>
      <rPr>
        <sz val="10"/>
        <rFont val="Arial"/>
        <family val="2"/>
      </rPr>
      <t xml:space="preserve"> You can specify custom features by filling out a simple form. (Click on "+" for more information.)</t>
    </r>
  </si>
  <si>
    <t>Precise customizations vary from template to template. Examples:</t>
  </si>
  <si>
    <r>
      <rPr>
        <sz val="10"/>
        <rFont val="Calibri"/>
        <family val="2"/>
      </rPr>
      <t>−</t>
    </r>
    <r>
      <rPr>
        <sz val="10"/>
        <rFont val="Arial"/>
        <family val="2"/>
      </rPr>
      <t xml:space="preserve"> Specify the starting time, time range, time grain and rollup time grains (such as annual sums).</t>
    </r>
  </si>
  <si>
    <r>
      <rPr>
        <sz val="10"/>
        <rFont val="Times New Roman"/>
        <family val="1"/>
      </rPr>
      <t>−</t>
    </r>
    <r>
      <rPr>
        <sz val="10"/>
        <rFont val="Arial"/>
        <family val="2"/>
      </rPr>
      <t xml:space="preserve"> Specify the items in a dimension and levels of hierarchy (such as product families and products).</t>
    </r>
  </si>
  <si>
    <r>
      <rPr>
        <sz val="10"/>
        <rFont val="Times New Roman"/>
        <family val="1"/>
      </rPr>
      <t>−</t>
    </r>
    <r>
      <rPr>
        <sz val="10"/>
        <rFont val="Arial"/>
        <family val="2"/>
      </rPr>
      <t xml:space="preserve"> Include or exclude entire sub-models in the template.</t>
    </r>
  </si>
  <si>
    <r>
      <rPr>
        <sz val="10"/>
        <rFont val="Calibri"/>
        <family val="2"/>
      </rPr>
      <t>−</t>
    </r>
    <r>
      <rPr>
        <sz val="10"/>
        <rFont val="Arial"/>
        <family val="2"/>
      </rPr>
      <t xml:space="preserve"> These features </t>
    </r>
    <r>
      <rPr>
        <sz val="10"/>
        <rFont val="Arial"/>
        <family val="2"/>
      </rPr>
      <t>address the most serious problem with conventional spreadsheet templates: You can
   customize a template in many ways without having to interpret and edit numerous cell formulas.</t>
    </r>
  </si>
  <si>
    <r>
      <rPr>
        <sz val="10"/>
        <rFont val="Times New Roman"/>
        <family val="1"/>
      </rPr>
      <t>•</t>
    </r>
    <r>
      <rPr>
        <sz val="10"/>
        <rFont val="Arial"/>
        <family val="2"/>
      </rPr>
      <t xml:space="preserve"> You can edit many aspects of your Excel template after receiving it. (Click on "+" for more information.)</t>
    </r>
  </si>
  <si>
    <r>
      <rPr>
        <sz val="10"/>
        <rFont val="Times New Roman"/>
        <family val="1"/>
      </rPr>
      <t>−</t>
    </r>
    <r>
      <rPr>
        <sz val="10"/>
        <rFont val="Arial"/>
        <family val="2"/>
      </rPr>
      <t xml:space="preserve"> Edit input data in clearly marked input cells.</t>
    </r>
  </si>
  <si>
    <r>
      <rPr>
        <sz val="10"/>
        <rFont val="Times New Roman"/>
        <family val="1"/>
      </rPr>
      <t>−</t>
    </r>
    <r>
      <rPr>
        <sz val="10"/>
        <rFont val="Arial"/>
        <family val="2"/>
      </rPr>
      <t xml:space="preserve"> Edit the model start date of a template, so your template is not out of date when the start date changes.</t>
    </r>
  </si>
  <si>
    <r>
      <rPr>
        <sz val="10"/>
        <rFont val="Times New Roman"/>
        <family val="1"/>
      </rPr>
      <t>−</t>
    </r>
    <r>
      <rPr>
        <sz val="10"/>
        <rFont val="Arial"/>
        <family val="2"/>
      </rPr>
      <t xml:space="preserve"> Edit names of dimension items in once place (such as products, departments, expense accounts).</t>
    </r>
  </si>
  <si>
    <r>
      <rPr>
        <sz val="10"/>
        <rFont val="Times New Roman"/>
        <family val="1"/>
      </rPr>
      <t>•</t>
    </r>
    <r>
      <rPr>
        <sz val="10"/>
        <rFont val="Arial"/>
        <family val="2"/>
      </rPr>
      <t xml:space="preserve"> ModelSheet Excel templates are easier to understand. (Click on "+" for more information.)</t>
    </r>
  </si>
  <si>
    <r>
      <rPr>
        <sz val="10"/>
        <rFont val="Calibri"/>
        <family val="2"/>
      </rPr>
      <t>−</t>
    </r>
    <r>
      <rPr>
        <sz val="10"/>
        <rFont val="Arial"/>
        <family val="2"/>
      </rPr>
      <t xml:space="preserve"> Each table has an Excel comment that provides a variable name and explains the variable. </t>
    </r>
  </si>
  <si>
    <r>
      <rPr>
        <sz val="10"/>
        <rFont val="Times New Roman"/>
        <family val="1"/>
      </rPr>
      <t>−</t>
    </r>
    <r>
      <rPr>
        <sz val="10"/>
        <rFont val="Arial"/>
        <family val="2"/>
      </rPr>
      <t xml:space="preserve"> Worksheet "Formulas" expresses the entire model with named variables and symbolic formulas. Although
   the symbolic formulas are not executable in Excel, they are what the model is made from in ModelSheet.</t>
    </r>
  </si>
  <si>
    <t>− You never need to read inscrutable cell formulas to understand a ModelSheet customized template.</t>
  </si>
  <si>
    <t>Explore our customized templates.</t>
  </si>
  <si>
    <t>2. If you want more customizations, retain ModelSheet Software to build them for you.</t>
  </si>
  <si>
    <r>
      <rPr>
        <sz val="10"/>
        <rFont val="Times New Roman"/>
        <family val="1"/>
      </rPr>
      <t>•</t>
    </r>
    <r>
      <rPr>
        <sz val="10"/>
        <rFont val="Arial"/>
        <family val="2"/>
      </rPr>
      <t xml:space="preserve"> </t>
    </r>
    <r>
      <rPr>
        <sz val="10"/>
        <rFont val="Arial"/>
        <family val="2"/>
      </rPr>
      <t>Our staff has extensive experience in many areas of business and engineering analysis.</t>
    </r>
  </si>
  <si>
    <t>• ModelSheet technology enables us to offer you more value for your consulting dollar.</t>
  </si>
  <si>
    <t>Learn more about consulting services.</t>
  </si>
  <si>
    <t>3. Use the ModelSheet Authoring Environment to build and customize your spreadsheet models.</t>
  </si>
  <si>
    <t>The ModelSheet Authoring Environment is a SaaS application for developing and maintaining business models and delivering them in conventional spreadsheets.</t>
  </si>
  <si>
    <t>Click "+" to learn more about ModelSheet technology that makes customized template possible.</t>
  </si>
  <si>
    <t>This Excel workbook was generated using ModelSheet, a revolutionary new spreadsheet technology. ModelSheet allows you to develop business models using readable formulas, while avoiding the details of cell addresses and hard-to-change sheet layouts. The end result is a conventional Excel workbook just like this one. We built ModelSheet because we believe that spreadsheets are a great way of communicating results but we think it's just too hard to use them to develop reliable, maintainable, expressive and collaborative models.</t>
  </si>
  <si>
    <t>You'll get a glimpse of ModelSheet's advantages when you take a look at the "Formulas" tab and realize how few separate, readable formulas are needed to produce all of the other worksheets. In addition to formulas, ModelSheet knows about the "dimensions" in your model (e.g., products, locations, departments) as well as the time series that you're using (e.g., 5 years in quarters.) ModelSheet raises the level of thinking and acting from individual cells to natural modeling concepts. It enhances model reliabilty, auditability and maintainability; it enables you to build models that better reflect your intentions; it allows easier collaboration between modelers, developers, and report users; and it improves productivity, especially when making changes to a model.</t>
  </si>
  <si>
    <t>The ModelSheet authoring environment raises the level of thinking and acting from individual cells to natural modeling concepts like variables, dimensions, time series and accounting types. It enhances model reliabilty, auditability and maintainability; it enables you to build models that better reflect your intentions; it allows easier collaboration between modelers, developers, and report users; and it improves productivity, especially when making changes to a model.</t>
  </si>
  <si>
    <t>We have more to tell you about ModelSheet and we'd like to hear about your needs for templates and models.</t>
  </si>
  <si>
    <t>Please visit our website at www.modelsheetsoft.com</t>
  </si>
  <si>
    <t>or contact us at info@modelsheetsoft.com.</t>
  </si>
  <si>
    <t>Description of the Price Elasticity model</t>
  </si>
  <si>
    <t>Challenge #1: How do we set the price for a product line with several products to maximize its revenue?</t>
  </si>
  <si>
    <t>This application uses results of pricing tests to estimate impact of prices on unit sales and revenue for several related products. The results can help you optimize revenues with limited pricing experiments.</t>
  </si>
  <si>
    <t>The key to estimating sales from pricing tests is to estimate the price elasticity for each product, and price cross-elasticities for each pair of products from test results. The mathematics of price cross-elasticity is described in the appendix below.</t>
  </si>
  <si>
    <t>The model computes revenue as sum(price[product] * sales_units[product], product in product line)</t>
  </si>
  <si>
    <t>The model includes two types of price elasticity analysis.</t>
  </si>
  <si>
    <r>
      <rPr>
        <sz val="10"/>
        <rFont val="Calibri"/>
        <family val="2"/>
      </rPr>
      <t>•</t>
    </r>
    <r>
      <rPr>
        <sz val="10"/>
        <rFont val="Arial"/>
        <family val="2"/>
      </rPr>
      <t xml:space="preserve"> Simple (or constant) price elasticity. (This is the only elasticity model in the Standard version.) This is the
   standard 'textbook' model of price elasticity, based on the relation sales units = constant x price^elasticity,
   where elasticity is a constant derived from pricing test data.</t>
    </r>
  </si>
  <si>
    <r>
      <rPr>
        <sz val="10"/>
        <rFont val="Calibri"/>
        <family val="2"/>
      </rPr>
      <t>•</t>
    </r>
    <r>
      <rPr>
        <sz val="10"/>
        <rFont val="Arial"/>
        <family val="2"/>
      </rPr>
      <t xml:space="preserve"> Generalize (or non-constant) price elasticity. (Advanced versions offer both elasticity models.) This type of
   analysis allows the elasticity to change as a function of price. For a given set of pricing test data, this method
   is better at identifying prices that maximize revenue or profits.</t>
    </r>
  </si>
  <si>
    <t>Challenge #2: How do we set the price for a product line of several products to maximize profits?</t>
  </si>
  <si>
    <r>
      <t xml:space="preserve">The Advanced version of the model computes profit margin as Revenue </t>
    </r>
    <r>
      <rPr>
        <sz val="10"/>
        <rFont val="Calibri"/>
        <family val="2"/>
      </rPr>
      <t>–</t>
    </r>
    <r>
      <rPr>
        <sz val="10"/>
        <rFont val="Arial"/>
        <family val="2"/>
      </rPr>
      <t xml:space="preserve"> Costs. Costs can be cost of goods or total costs or whatever you choose, in order to compute gross margin, operating margin or any other profit margin you choose. This model assigns costs to each product, but costs can be joint costs of several products.</t>
    </r>
  </si>
  <si>
    <t>The key step in computing profit margins is to estimate costs as a function of unit sales levels for the products, as described in the Technical Notes below.</t>
  </si>
  <si>
    <t>As you explore the model, we suggest that you</t>
  </si>
  <si>
    <t>• Read some of the Excel comments that are attached to Analysis Variables throughout the workbook.
  These comments also appear in ModelSheet in convenient places.</t>
  </si>
  <si>
    <t>• View worksheet "Formulas" which shows the named variables and symbolic formulas of the model
   in a compact and readable form. The symbolic formulas are not active in this Excel workbook, but they
   give you some idea how the model works, and how it looks in ModelSheet.</t>
  </si>
  <si>
    <t>Technical Notes</t>
  </si>
  <si>
    <t>We suggest that you start by reviewing the application PriceElasticity-01, which analyzes the same situation as this application, except that it includes only one product.</t>
  </si>
  <si>
    <t>Challenge #1: How do we set the price for a single product to maximize its revenue?</t>
  </si>
  <si>
    <t>The model assumes that, at a reference price (variable Reference_Price), sales units are known (variable Reference_Sales_Units).</t>
  </si>
  <si>
    <t>Assume we have a number of test markets, each of which sells a known number of units (variable Test_Ref_Sales_Units) at the reference price. The characteristics of test markets that affect the validity of pricing tests are described in the appendix below.</t>
  </si>
  <si>
    <t>The model uses the test results (variable Test_Sales_Units) at prices (variable Test_Prices) that you specify for each test market to estimate the price elasticity (Test_Elasticity) using the regression formula</t>
  </si>
  <si>
    <t>Test_Sales_Units = Test_Ref_Sales_Units * (Test_Price/Price0) ^ Test_Elasticity</t>
  </si>
  <si>
    <t>Where does this equation come from?</t>
  </si>
  <si>
    <t>This equation is the exponentiation of the linear regression equation</t>
  </si>
  <si>
    <t>Ln(Test_Sales_Units) = Ln(Test_Ref_Sales_Units) + Ln(Test_Price/Price0) * Test_Elasticity</t>
  </si>
  <si>
    <t>This equation is the exponentiated equivalent of a linear approximation, or a first-order Taylor series. Both of these equations come from accepting the approximation that Test_Ref_Sales_Units and Test_Elasticity are constant over a range of prices. Their greatest weakness is that, in reality, the elasticity may change as price changes.</t>
  </si>
  <si>
    <t>Using the results of the regression, the application predicts sales units (Predicted_Sales_Units) for a range of prices (Prediction_Prices) acording to the formula</t>
  </si>
  <si>
    <t>Predicted_Sales_Units = Reference_Sales_Units * (Prediction_Price / Reference_Price) ^ Test_Elasticity</t>
  </si>
  <si>
    <t>Challenge #2: How do we set the price for a single product to maximize profits?</t>
  </si>
  <si>
    <t>(This challenge is addressed in the Advanced version but not the Basic version of the model.)</t>
  </si>
  <si>
    <r>
      <rPr>
        <sz val="10"/>
        <rFont val="Times New Roman"/>
        <family val="1"/>
      </rPr>
      <t>•</t>
    </r>
    <r>
      <rPr>
        <sz val="10"/>
        <rFont val="Arial"/>
        <family val="2"/>
      </rPr>
      <t xml:space="preserve"> </t>
    </r>
    <r>
      <rPr>
        <sz val="10"/>
        <rFont val="Arial"/>
        <family val="2"/>
      </rPr>
      <t>You provide a value for costs at the reference level of sales units, and an estimate of elasticity of costs
  with respect to sales units (variable Cost_Elasticity) for each product.</t>
    </r>
  </si>
  <si>
    <t>This cost model enables you to provide accurate cost information at one sales level, and to model
non-linearities in costs due to economies of scale and capacity limitations.</t>
  </si>
  <si>
    <r>
      <rPr>
        <sz val="10"/>
        <rFont val="Times New Roman"/>
        <family val="1"/>
      </rPr>
      <t>•</t>
    </r>
    <r>
      <rPr>
        <sz val="10"/>
        <rFont val="Arial"/>
        <family val="2"/>
      </rPr>
      <t xml:space="preserve"> </t>
    </r>
    <r>
      <rPr>
        <sz val="10"/>
        <rFont val="Arial"/>
        <family val="2"/>
      </rPr>
      <t>The model estimates costs at each predicted level of unit sales using the formula</t>
    </r>
  </si>
  <si>
    <t>Predicted_Cost[k]  = Reference_Cost[k] * (Predicted_Sales_Units[k] / Reference_Sales_Units[k])^Cost_Elasticity[k]</t>
  </si>
  <si>
    <t>Appendix: Introduction to Price Cross-Elasticity</t>
  </si>
  <si>
    <t>We suggest that you review the Appendix for application PriceElasticity-01, which analyzes the same situation as this application, except that it includes only one product.</t>
  </si>
  <si>
    <t>Price cross-elasticity is important because it tells how prices of each product in a family of related products affects the sales of each of the other products in the family. Here are some examples of cross-elasticity.</t>
  </si>
  <si>
    <t>• Meat and grain are "substitute products; that is, they fulfill the same need, and they can
  substitute for one another over a wide range of consumption. If the price of meat goes up,</t>
  </si>
  <si>
    <t>– Unit sales of sales of meat will decline. (The price elasticity of meat is negative, as it is for
   most goods.)</t>
  </si>
  <si>
    <t>– Unit sales of grain will rise. (The cross-elasticity is positive, as it is for substitute products.)
  The rise in sales of grain will be small because it is the lowest cost and highest volume staple food.</t>
  </si>
  <si>
    <r>
      <rPr>
        <sz val="10"/>
        <rFont val="Times New Roman"/>
        <family val="1"/>
      </rPr>
      <t>•</t>
    </r>
    <r>
      <rPr>
        <sz val="10"/>
        <rFont val="Arial"/>
        <family val="2"/>
      </rPr>
      <t xml:space="preserve"> Gasoline and cars are "complementary products"; that is, consumption of one is strongly correlated with
  consumption of the other. If the price of gasoline goes up,</t>
    </r>
  </si>
  <si>
    <r>
      <rPr>
        <sz val="10"/>
        <rFont val="Calibri"/>
        <family val="2"/>
      </rPr>
      <t xml:space="preserve">– </t>
    </r>
    <r>
      <rPr>
        <sz val="10"/>
        <rFont val="Arial"/>
        <family val="2"/>
      </rPr>
      <t>Unit sales of gasoline will decline. (The price elasticity of gasoline is negative, as it is for most goods.)</t>
    </r>
  </si>
  <si>
    <r>
      <rPr>
        <sz val="10"/>
        <rFont val="Calibri"/>
        <family val="2"/>
      </rPr>
      <t xml:space="preserve">– </t>
    </r>
    <r>
      <rPr>
        <sz val="10"/>
        <rFont val="Arial"/>
        <family val="2"/>
      </rPr>
      <t>Unit sales of cars will decline. (The cross-elasticity is negative, as it is for complementary products.)
  The depth of the decline in car sales will depend on how permanent people believe is the price
  increase for gasoline.</t>
    </r>
  </si>
  <si>
    <t>If we segment the auto market by fuel efficiency, the situation gets more complex.</t>
  </si>
  <si>
    <r>
      <rPr>
        <sz val="10"/>
        <rFont val="Calibri"/>
        <family val="2"/>
      </rPr>
      <t xml:space="preserve">– </t>
    </r>
    <r>
      <rPr>
        <sz val="10"/>
        <rFont val="Arial"/>
        <family val="2"/>
      </rPr>
      <t>Unit sales of low-mileage cars will fall.</t>
    </r>
  </si>
  <si>
    <r>
      <t xml:space="preserve">– </t>
    </r>
    <r>
      <rPr>
        <sz val="10"/>
        <rFont val="Arial"/>
        <family val="2"/>
      </rPr>
      <t xml:space="preserve">Unit sales of fuel-efficient cars may rise, if people who formerly bought low-mileage cars switch to
   fuel-efficient cars. </t>
    </r>
  </si>
  <si>
    <t>– Unit sales of fuel-efficient cars may fall, if enough people who used to buy cars of any mileage buy
   fewer fuel-efficient cars.</t>
  </si>
  <si>
    <t>Note: The price elasticity of gasoline is well studied. The short-term elasticity is about -0.26 and the long-term elasticity is about -0.58. See http://economics.about.com/od/priceelasticityofdemand/a/gasoline_elast.htm</t>
  </si>
  <si>
    <t>Definition of price cross-elasticity (denoted epsilon)</t>
  </si>
  <si>
    <t>Let's denote the products in a product family by the index j or k = 1 to N (for a product family with N products).</t>
  </si>
  <si>
    <t>Price elasticity relates changes in price to changes in unit sales, according to the formula</t>
  </si>
  <si>
    <t>ΔQ[j]/Q[j]  = sum( epsilon[j, k] * ΔP[k] / P[k] , k = 1 to N)</t>
  </si>
  <si>
    <t xml:space="preserve">Therefore epsilon is defined as </t>
  </si>
  <si>
    <t>epsilon[j, k] = ΔQ[j] / ΔP[k] * P[k] / Q[j]</t>
  </si>
  <si>
    <t>This can be stated more compactly as</t>
  </si>
  <si>
    <t>epsilon[j, k] = Δ ln(Q[j]) / Δ ln(P[k])</t>
  </si>
  <si>
    <t>The term epsilon[j,j] is the ordinary price elasticity of product j. The term epsilon[j,k] is the cross-ealsticity of demand for product j with respect to the price of product k.</t>
  </si>
  <si>
    <t>Use of price elasticity to predict sale units at a given price</t>
  </si>
  <si>
    <t>For prices P[1] … P[N], the unit sales Q[j] will be, for some constant Konstant,</t>
  </si>
  <si>
    <t>Q[j] = Konstant * product( P[k] ^ epsilon[j,k], k = 1 to N)</t>
  </si>
  <si>
    <t>If we have reference prices P0[1] … P0[k] at which we know that unit sales of the products are Q0[1] … Q0[N], then the relationship can be stated as</t>
  </si>
  <si>
    <t>Q[j] = Q0[j] * product( (P[k]/P0[k]) ^ epsilon[j,k], k = 1 to N)</t>
  </si>
  <si>
    <t>Different ranges of values for price cross-elasticities indicate different types of reaction to price changes.</t>
  </si>
  <si>
    <t>epsilon[j,k] &gt; 0:     increasing P[k] increases Q[j]. This occurs for complementary goods.</t>
  </si>
  <si>
    <t>epsilon[j,k] = 0:     changing price will not affect unit sales, so revenue grows directly with price.</t>
  </si>
  <si>
    <t xml:space="preserve"> -1 &lt; epsilon[j,k] &lt; 0: increasing P[k] decreases Q[j], but increases revenue[j].</t>
  </si>
  <si>
    <t>epsilon[j,k] = -1:    increasing P[k] decreases Q[j] but does not affect revenue[j].</t>
  </si>
  <si>
    <t>epsilon[j,k] &lt; -1:    increasing P[k] decreases Q[j] so much that revenue[j] declines.</t>
  </si>
  <si>
    <t>Using pricing tests to estimate price elasticity</t>
  </si>
  <si>
    <t>If you can offer different prices in different markets, you can measure the impact of price changes on sales.</t>
  </si>
  <si>
    <t>Many factors can distort the results of pricing tests.</t>
  </si>
  <si>
    <r>
      <rPr>
        <sz val="10"/>
        <rFont val="Times New Roman"/>
        <family val="1"/>
      </rPr>
      <t>•</t>
    </r>
    <r>
      <rPr>
        <sz val="10"/>
        <rFont val="Arial"/>
        <family val="2"/>
      </rPr>
      <t xml:space="preserve"> The different markets may have different distributions of customer behavior, so that combining them in one
  test will distort results.</t>
    </r>
  </si>
  <si>
    <r>
      <rPr>
        <sz val="10"/>
        <rFont val="Times New Roman"/>
        <family val="1"/>
      </rPr>
      <t>•</t>
    </r>
    <r>
      <rPr>
        <sz val="10"/>
        <rFont val="Arial"/>
        <family val="2"/>
      </rPr>
      <t xml:space="preserve"> Extraneous factors may distort results unevenly across test markets, such as seasonal effects, amount
  of advertising and other promotion, strength of distribution channels.</t>
    </r>
  </si>
  <si>
    <t>• Price sensitivity may differ over the range of prices tested. To get accurate estimates of price sensitivity, you
  must perform separate tests over smaller price ranges.</t>
  </si>
  <si>
    <r>
      <rPr>
        <sz val="10"/>
        <rFont val="Times New Roman"/>
        <family val="1"/>
      </rPr>
      <t>•</t>
    </r>
    <r>
      <rPr>
        <sz val="10"/>
        <rFont val="Arial"/>
        <family val="2"/>
      </rPr>
      <t xml:space="preserve"> Customers in one market may find out about lower prices in other markets. This may cause people to buy
  in markets where you did not expect them to buy, which is likely to distort test results.</t>
    </r>
  </si>
  <si>
    <r>
      <rPr>
        <sz val="10"/>
        <rFont val="Times New Roman"/>
        <family val="1"/>
      </rPr>
      <t>•</t>
    </r>
    <r>
      <rPr>
        <sz val="10"/>
        <rFont val="Arial"/>
        <family val="2"/>
      </rPr>
      <t xml:space="preserve"> Customers may learn that the prices are temporary. If this happens, lower prices will generate artificially
  high sales, and higher prices will generate artificially low sales, as people wait for the test to end.</t>
    </r>
  </si>
  <si>
    <t>If your test design minimizes the impact of these problems, you can probably perform a pricing test that yields a good estimate of price elasticity.</t>
  </si>
  <si>
    <t>This Excel workbook was generated by ModelSheet on July 4, 2010, except for this worksheet of comments.</t>
  </si>
  <si>
    <t>Copyright © 2009, 2010 ModelSheet Software, LLC</t>
  </si>
  <si>
    <t>ModelSheet and the ModelSheet logo are registered trademarks of ModelSheet Software, LLC.</t>
  </si>
  <si>
    <t>This model helps you address two key questions about pricing policy.</t>
  </si>
  <si>
    <t>If this Spreadsheet Solution lacks some of the features you need…</t>
  </si>
  <si>
    <t>We offer custom development services to add features you want to our spreadsheet solutions, and to build new solutions from scratch. For more information about our consulting services, see:</t>
  </si>
  <si>
    <t>http://www.modelsheetsoft.com/consulting-business-analysis.aspx</t>
  </si>
  <si>
    <t>To discuss your specific needs, please contact us at:</t>
  </si>
  <si>
    <t>info@modelsheetsoft.com.</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</si>
</sst>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quot;$&quot;#,##0_);[Red]\(&quot;$&quot;#,##0\)"/>
    <numFmt numFmtId="165" formatCode="&quot;$&quot;#,##0.00_);[Red]\(&quot;$&quot;#,##0.00\)"/>
    <numFmt numFmtId="166" formatCode="#,##0.000"/>
    <numFmt numFmtId="167" formatCode="0.000"/>
    <numFmt numFmtId="168" formatCode="#,##0.0"/>
    <numFmt numFmtId="169" formatCode="#,##0%"/>
    <numFmt numFmtId="170" formatCode="&quot;$&quot;#,##0.0_);[Red]\(&quot;$&quot;#,##0.0\)"/>
    <numFmt numFmtId="171" formatCode="&quot;$&quot;#,##0.000_);[Red]\(&quot;$&quot;#,##0.000\)"/>
    <numFmt numFmtId="172" formatCode="#,##0.0%"/>
  </numFmts>
  <fonts count="42" x14ac:knownFonts="1">
    <font>
      <sz val="10"/>
      <name val="Arial"/>
      <family val="2"/>
    </font>
    <font>
      <sz val="10"/>
      <name val="Arial"/>
      <family val="2"/>
    </font>
    <font>
      <b/>
      <sz val="11"/>
      <color indexed="9"/>
      <name val="Calibri"/>
      <family val="2"/>
    </font>
    <font>
      <sz val="11"/>
      <color indexed="10"/>
      <name val="Calibri"/>
      <family val="2"/>
    </font>
    <font>
      <b/>
      <sz val="11"/>
      <color indexed="8"/>
      <name val="Calibri"/>
      <family val="2"/>
    </font>
    <font>
      <sz val="11"/>
      <color indexed="9"/>
      <name val="Calibri"/>
      <family val="2"/>
    </font>
    <font>
      <sz val="11"/>
      <color indexed="8"/>
      <name val="Calibri"/>
      <family val="2"/>
    </font>
    <font>
      <b/>
      <sz val="10"/>
      <name val="Arial"/>
      <family val="2"/>
    </font>
    <font>
      <sz val="8"/>
      <color indexed="8"/>
      <name val="Arial"/>
      <family val="2"/>
    </font>
    <font>
      <b/>
      <sz val="8"/>
      <color indexed="8"/>
      <name val="Arial"/>
      <family val="2"/>
    </font>
    <font>
      <b/>
      <i/>
      <sz val="8"/>
      <color indexed="8"/>
      <name val="Arial"/>
      <family val="2"/>
    </font>
    <font>
      <b/>
      <sz val="10"/>
      <color indexed="8"/>
      <name val="Arial"/>
      <family val="2"/>
    </font>
    <font>
      <sz val="8"/>
      <color indexed="8"/>
      <name val="Arial"/>
      <family val="2"/>
    </font>
    <font>
      <b/>
      <sz val="8"/>
      <color indexed="8"/>
      <name val="Arial"/>
      <family val="2"/>
    </font>
    <font>
      <b/>
      <u/>
      <sz val="9"/>
      <color indexed="8"/>
      <name val="Arial"/>
      <family val="2"/>
    </font>
    <font>
      <b/>
      <i/>
      <sz val="8"/>
      <color indexed="8"/>
      <name val="Arial"/>
      <family val="2"/>
    </font>
    <font>
      <i/>
      <sz val="8"/>
      <color indexed="8"/>
      <name val="Arial"/>
      <family val="2"/>
    </font>
    <font>
      <b/>
      <sz val="8"/>
      <name val="Arial"/>
      <family val="2"/>
    </font>
    <font>
      <b/>
      <sz val="12"/>
      <name val="Arial"/>
      <family val="2"/>
    </font>
    <font>
      <b/>
      <sz val="14"/>
      <name val="Arial"/>
      <family val="2"/>
    </font>
    <font>
      <b/>
      <i/>
      <sz val="10"/>
      <name val="Arial"/>
      <family val="2"/>
    </font>
    <font>
      <b/>
      <sz val="11"/>
      <name val="Arial"/>
      <family val="2"/>
    </font>
    <font>
      <sz val="10"/>
      <name val="Times New Roman"/>
      <family val="1"/>
    </font>
    <font>
      <sz val="10"/>
      <name val="Calibri"/>
      <family val="2"/>
    </font>
    <font>
      <u/>
      <sz val="10"/>
      <name val="Arial"/>
      <family val="2"/>
    </font>
    <font>
      <i/>
      <sz val="10"/>
      <name val="Arial"/>
      <family val="2"/>
    </font>
    <font>
      <b/>
      <u/>
      <sz val="10"/>
      <name val="Arial"/>
      <family val="2"/>
    </font>
    <font>
      <sz val="11"/>
      <color rgb="FF9C0006"/>
      <name val="Calibri"/>
      <family val="2"/>
    </font>
    <font>
      <b/>
      <sz val="11"/>
      <color rgb="FFFA7D00"/>
      <name val="Calibri"/>
      <family val="2"/>
    </font>
    <font>
      <i/>
      <sz val="11"/>
      <color rgb="FF7F7F7F"/>
      <name val="Calibri"/>
      <family val="2"/>
    </font>
    <font>
      <sz val="11"/>
      <color rgb="FF006100"/>
      <name val="Calibri"/>
      <family val="2"/>
    </font>
    <font>
      <b/>
      <sz val="15"/>
      <color theme="3"/>
      <name val="Calibri"/>
      <family val="2"/>
    </font>
    <font>
      <b/>
      <sz val="13"/>
      <color theme="3"/>
      <name val="Calibri"/>
      <family val="2"/>
    </font>
    <font>
      <b/>
      <sz val="11"/>
      <color theme="3"/>
      <name val="Calibri"/>
      <family val="2"/>
    </font>
    <font>
      <sz val="11"/>
      <color rgb="FF3F3F76"/>
      <name val="Calibri"/>
      <family val="2"/>
    </font>
    <font>
      <sz val="11"/>
      <color rgb="FFFA7D00"/>
      <name val="Calibri"/>
      <family val="2"/>
    </font>
    <font>
      <sz val="11"/>
      <color rgb="FF9C6500"/>
      <name val="Calibri"/>
      <family val="2"/>
    </font>
    <font>
      <b/>
      <sz val="11"/>
      <color rgb="FF3F3F3F"/>
      <name val="Calibri"/>
      <family val="2"/>
    </font>
    <font>
      <b/>
      <sz val="18"/>
      <color theme="3"/>
      <name val="Cambria"/>
      <family val="2"/>
    </font>
    <font>
      <b/>
      <sz val="11"/>
      <color rgb="FFFF0000"/>
      <name val="Arial"/>
      <family val="2"/>
    </font>
    <font>
      <sz val="10"/>
      <color rgb="FFFF0000"/>
      <name val="Arial"/>
      <family val="2"/>
    </font>
    <font>
      <u/>
      <sz val="10"/>
      <color theme="10"/>
      <name val="Arial"/>
      <family val="2"/>
    </font>
  </fonts>
  <fills count="41">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28"/>
        <bgColor indexed="64"/>
      </patternFill>
    </fill>
    <fill>
      <patternFill patternType="solid">
        <fgColor indexed="29"/>
        <bgColor indexed="64"/>
      </patternFill>
    </fill>
    <fill>
      <patternFill patternType="solid">
        <fgColor indexed="9"/>
        <bgColor indexed="64"/>
      </patternFill>
    </fill>
    <fill>
      <patternFill patternType="solid">
        <fgColor indexed="30"/>
        <bgColor indexed="64"/>
      </patternFill>
    </fill>
    <fill>
      <patternFill patternType="solid">
        <fgColor indexed="3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EB9C"/>
        <bgColor indexed="64"/>
      </patternFill>
    </fill>
    <fill>
      <patternFill patternType="solid">
        <fgColor rgb="FFFFFFCC"/>
        <bgColor indexed="64"/>
      </patternFill>
    </fill>
    <fill>
      <patternFill patternType="solid">
        <fgColor rgb="FFCCCCFF"/>
        <bgColor indexed="64"/>
      </patternFill>
    </fill>
    <fill>
      <patternFill patternType="solid">
        <fgColor theme="0" tint="-4.9989318521683403E-2"/>
        <bgColor indexed="64"/>
      </patternFill>
    </fill>
  </fills>
  <borders count="32">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9"/>
      </left>
      <right style="thin">
        <color indexed="9"/>
      </right>
      <top style="thin">
        <color indexed="9"/>
      </top>
      <bottom style="thin">
        <color indexed="9"/>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style="thin">
        <color theme="0"/>
      </bottom>
      <diagonal/>
    </border>
    <border>
      <left/>
      <right style="thin">
        <color theme="0"/>
      </right>
      <top/>
      <bottom style="thin">
        <color theme="0"/>
      </bottom>
      <diagonal/>
    </border>
    <border>
      <left style="thin">
        <color theme="0"/>
      </left>
      <right/>
      <top style="thin">
        <color theme="0"/>
      </top>
      <bottom style="thin">
        <color theme="0"/>
      </bottom>
      <diagonal/>
    </border>
  </borders>
  <cellStyleXfs count="236">
    <xf numFmtId="0" fontId="0" fillId="0" borderId="0">
      <alignment vertical="center"/>
    </xf>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27" fillId="33" borderId="0" applyNumberFormat="0" applyBorder="0" applyAlignment="0" applyProtection="0"/>
    <xf numFmtId="0" fontId="28" fillId="34" borderId="16" applyNumberFormat="0" applyAlignment="0" applyProtection="0"/>
    <xf numFmtId="0" fontId="2" fillId="35" borderId="17" applyNumberFormat="0" applyAlignment="0" applyProtection="0"/>
    <xf numFmtId="0" fontId="29" fillId="0" borderId="0" applyNumberFormat="0" applyFill="0" applyBorder="0" applyAlignment="0" applyProtection="0"/>
    <xf numFmtId="0" fontId="30" fillId="36" borderId="0" applyNumberFormat="0" applyBorder="0" applyAlignment="0" applyProtection="0"/>
    <xf numFmtId="0" fontId="31" fillId="0" borderId="18" applyNumberFormat="0" applyFill="0" applyAlignment="0" applyProtection="0"/>
    <xf numFmtId="0" fontId="32" fillId="0" borderId="19" applyNumberFormat="0" applyFill="0" applyAlignment="0" applyProtection="0"/>
    <xf numFmtId="0" fontId="33" fillId="0" borderId="20" applyNumberFormat="0" applyFill="0" applyAlignment="0" applyProtection="0"/>
    <xf numFmtId="0" fontId="33" fillId="0" borderId="0" applyNumberFormat="0" applyFill="0" applyBorder="0" applyAlignment="0" applyProtection="0"/>
    <xf numFmtId="0" fontId="41" fillId="0" borderId="0" applyNumberFormat="0" applyFill="0" applyBorder="0" applyAlignment="0" applyProtection="0">
      <alignment vertical="top"/>
      <protection locked="0"/>
    </xf>
    <xf numFmtId="0" fontId="34" fillId="3" borderId="16" applyNumberFormat="0" applyAlignment="0" applyProtection="0"/>
    <xf numFmtId="0" fontId="35" fillId="0" borderId="21" applyNumberFormat="0" applyFill="0" applyAlignment="0" applyProtection="0"/>
    <xf numFmtId="0" fontId="11" fillId="6" borderId="0" applyBorder="0">
      <alignment vertical="top" shrinkToFit="1"/>
    </xf>
    <xf numFmtId="0" fontId="12" fillId="6" borderId="0" applyBorder="0">
      <alignment vertical="top" shrinkToFit="1"/>
    </xf>
    <xf numFmtId="0" fontId="13" fillId="6" borderId="1">
      <alignment vertical="top" shrinkToFit="1"/>
    </xf>
    <xf numFmtId="0" fontId="13" fillId="2" borderId="1">
      <alignment horizontal="left" vertical="top" shrinkToFit="1"/>
      <protection locked="0"/>
    </xf>
    <xf numFmtId="0" fontId="13" fillId="6" borderId="2">
      <alignment vertical="top" shrinkToFit="1"/>
    </xf>
    <xf numFmtId="0" fontId="13" fillId="2" borderId="2">
      <alignment horizontal="left" vertical="top" shrinkToFit="1"/>
      <protection locked="0"/>
    </xf>
    <xf numFmtId="0" fontId="14" fillId="6" borderId="0" applyBorder="0">
      <alignment vertical="top" shrinkToFit="1"/>
    </xf>
    <xf numFmtId="0" fontId="13" fillId="6" borderId="3">
      <alignment horizontal="center" vertical="top" shrinkToFit="1"/>
    </xf>
    <xf numFmtId="0" fontId="13" fillId="6" borderId="4">
      <alignment horizontal="center" vertical="top" shrinkToFit="1"/>
    </xf>
    <xf numFmtId="0" fontId="13" fillId="6" borderId="5">
      <alignment vertical="top" shrinkToFit="1"/>
    </xf>
    <xf numFmtId="3" fontId="13" fillId="2" borderId="6">
      <alignment horizontal="right" vertical="top" shrinkToFit="1"/>
      <protection locked="0"/>
    </xf>
    <xf numFmtId="3" fontId="13" fillId="2" borderId="4">
      <alignment horizontal="right" vertical="top" shrinkToFit="1"/>
      <protection locked="0"/>
    </xf>
    <xf numFmtId="165" fontId="13" fillId="2" borderId="7">
      <alignment horizontal="right" vertical="top" shrinkToFit="1"/>
      <protection locked="0"/>
    </xf>
    <xf numFmtId="165" fontId="13" fillId="6" borderId="1">
      <alignment horizontal="right" vertical="top" shrinkToFit="1"/>
    </xf>
    <xf numFmtId="4" fontId="13" fillId="2" borderId="8">
      <alignment horizontal="right" vertical="top" shrinkToFit="1"/>
      <protection locked="0"/>
    </xf>
    <xf numFmtId="4" fontId="13" fillId="6" borderId="2">
      <alignment horizontal="right" vertical="top" shrinkToFit="1"/>
    </xf>
    <xf numFmtId="0" fontId="13" fillId="6" borderId="6">
      <alignment horizontal="center" vertical="top" shrinkToFit="1"/>
    </xf>
    <xf numFmtId="0" fontId="13" fillId="6" borderId="5">
      <alignment horizontal="center" vertical="top" shrinkToFit="1"/>
    </xf>
    <xf numFmtId="165" fontId="13" fillId="6" borderId="7">
      <alignment horizontal="right" vertical="top" shrinkToFit="1"/>
    </xf>
    <xf numFmtId="0" fontId="15" fillId="6" borderId="9">
      <alignment vertical="top" shrinkToFit="1"/>
    </xf>
    <xf numFmtId="165" fontId="15" fillId="2" borderId="0" applyBorder="0">
      <alignment horizontal="right" vertical="top" shrinkToFit="1"/>
      <protection locked="0"/>
    </xf>
    <xf numFmtId="165" fontId="15" fillId="6" borderId="9">
      <alignment horizontal="right" vertical="top" shrinkToFit="1"/>
    </xf>
    <xf numFmtId="165" fontId="13" fillId="6" borderId="8">
      <alignment horizontal="right" vertical="top" shrinkToFit="1"/>
    </xf>
    <xf numFmtId="165" fontId="13" fillId="6" borderId="2">
      <alignment horizontal="right" vertical="top" shrinkToFit="1"/>
    </xf>
    <xf numFmtId="166" fontId="13" fillId="6" borderId="7">
      <alignment horizontal="right" vertical="top" shrinkToFit="1"/>
    </xf>
    <xf numFmtId="166" fontId="13" fillId="6" borderId="1">
      <alignment horizontal="right" vertical="top" shrinkToFit="1"/>
    </xf>
    <xf numFmtId="166" fontId="12" fillId="6" borderId="0" applyBorder="0">
      <alignment horizontal="right" vertical="top" shrinkToFit="1"/>
    </xf>
    <xf numFmtId="166" fontId="13" fillId="6" borderId="9">
      <alignment horizontal="right" vertical="top" shrinkToFit="1"/>
    </xf>
    <xf numFmtId="166" fontId="13" fillId="6" borderId="8">
      <alignment horizontal="right" vertical="top" shrinkToFit="1"/>
    </xf>
    <xf numFmtId="166" fontId="13" fillId="6" borderId="2">
      <alignment horizontal="right" vertical="top" shrinkToFit="1"/>
    </xf>
    <xf numFmtId="4" fontId="13" fillId="6" borderId="7">
      <alignment horizontal="right" vertical="top" shrinkToFit="1"/>
    </xf>
    <xf numFmtId="4" fontId="13" fillId="6" borderId="1">
      <alignment horizontal="right" vertical="top" shrinkToFit="1"/>
    </xf>
    <xf numFmtId="4" fontId="15" fillId="2" borderId="0" applyBorder="0">
      <alignment horizontal="right" vertical="top" shrinkToFit="1"/>
      <protection locked="0"/>
    </xf>
    <xf numFmtId="4" fontId="15" fillId="6" borderId="9">
      <alignment horizontal="right" vertical="top" shrinkToFit="1"/>
    </xf>
    <xf numFmtId="4" fontId="13" fillId="6" borderId="8">
      <alignment horizontal="right" vertical="top" shrinkToFit="1"/>
    </xf>
    <xf numFmtId="4" fontId="12" fillId="2" borderId="0" applyBorder="0">
      <alignment horizontal="right" vertical="top" shrinkToFit="1"/>
      <protection locked="0"/>
    </xf>
    <xf numFmtId="4" fontId="13" fillId="6" borderId="9">
      <alignment horizontal="right" vertical="top" shrinkToFit="1"/>
    </xf>
    <xf numFmtId="165" fontId="15" fillId="6" borderId="0" applyBorder="0">
      <alignment horizontal="right" vertical="top" shrinkToFit="1"/>
    </xf>
    <xf numFmtId="4" fontId="12" fillId="6" borderId="0" applyBorder="0">
      <alignment horizontal="right" vertical="top" shrinkToFit="1"/>
    </xf>
    <xf numFmtId="4" fontId="15" fillId="6" borderId="0" applyBorder="0">
      <alignment horizontal="right" vertical="top" shrinkToFit="1"/>
    </xf>
    <xf numFmtId="0" fontId="13" fillId="6" borderId="0" applyBorder="0">
      <alignment vertical="top" shrinkToFit="1"/>
    </xf>
    <xf numFmtId="167" fontId="13" fillId="6" borderId="7">
      <alignment horizontal="left" vertical="top" shrinkToFit="1"/>
    </xf>
    <xf numFmtId="167" fontId="13" fillId="6" borderId="10">
      <alignment horizontal="left" vertical="top" shrinkToFit="1"/>
    </xf>
    <xf numFmtId="167" fontId="15" fillId="6" borderId="0" applyBorder="0">
      <alignment horizontal="left" vertical="top" shrinkToFit="1"/>
    </xf>
    <xf numFmtId="167" fontId="15" fillId="6" borderId="11">
      <alignment horizontal="left" vertical="top" shrinkToFit="1"/>
    </xf>
    <xf numFmtId="0" fontId="15" fillId="6" borderId="2">
      <alignment vertical="top" shrinkToFit="1"/>
    </xf>
    <xf numFmtId="167" fontId="15" fillId="6" borderId="8">
      <alignment horizontal="left" vertical="top" shrinkToFit="1"/>
    </xf>
    <xf numFmtId="167" fontId="15" fillId="6" borderId="12">
      <alignment horizontal="left" vertical="top" shrinkToFit="1"/>
    </xf>
    <xf numFmtId="167" fontId="12" fillId="6" borderId="0" applyBorder="0">
      <alignment horizontal="left" vertical="top" shrinkToFit="1"/>
    </xf>
    <xf numFmtId="167" fontId="12" fillId="6" borderId="11">
      <alignment horizontal="left" vertical="top" shrinkToFit="1"/>
    </xf>
    <xf numFmtId="167" fontId="12" fillId="6" borderId="8">
      <alignment horizontal="left" vertical="top" shrinkToFit="1"/>
    </xf>
    <xf numFmtId="167" fontId="12" fillId="6" borderId="12">
      <alignment horizontal="left" vertical="top" shrinkToFit="1"/>
    </xf>
    <xf numFmtId="0" fontId="16" fillId="6" borderId="9">
      <alignment vertical="top" shrinkToFit="1"/>
    </xf>
    <xf numFmtId="0" fontId="16" fillId="6" borderId="2">
      <alignment vertical="top" shrinkToFit="1"/>
    </xf>
    <xf numFmtId="4" fontId="13" fillId="6" borderId="10">
      <alignment horizontal="right" vertical="top" shrinkToFit="1"/>
    </xf>
    <xf numFmtId="0" fontId="13" fillId="6" borderId="9">
      <alignment vertical="top" shrinkToFit="1"/>
    </xf>
    <xf numFmtId="165" fontId="13" fillId="6" borderId="0" applyBorder="0">
      <alignment horizontal="right" vertical="top" shrinkToFit="1"/>
    </xf>
    <xf numFmtId="4" fontId="13" fillId="6" borderId="11">
      <alignment horizontal="right" vertical="top" shrinkToFit="1"/>
    </xf>
    <xf numFmtId="165" fontId="13" fillId="6" borderId="6">
      <alignment horizontal="right" vertical="top" shrinkToFit="1"/>
    </xf>
    <xf numFmtId="4" fontId="13" fillId="6" borderId="4">
      <alignment horizontal="right" vertical="top" shrinkToFit="1"/>
    </xf>
    <xf numFmtId="0" fontId="13" fillId="2" borderId="5">
      <alignment horizontal="left" vertical="top" shrinkToFit="1"/>
      <protection locked="0"/>
    </xf>
    <xf numFmtId="165" fontId="12" fillId="2" borderId="0" applyBorder="0">
      <alignment horizontal="right" vertical="top" shrinkToFit="1"/>
      <protection locked="0"/>
    </xf>
    <xf numFmtId="165" fontId="13" fillId="6" borderId="9">
      <alignment horizontal="right" vertical="top" shrinkToFit="1"/>
    </xf>
    <xf numFmtId="164" fontId="13" fillId="6" borderId="7">
      <alignment horizontal="right" vertical="top" shrinkToFit="1"/>
    </xf>
    <xf numFmtId="164" fontId="13" fillId="6" borderId="1">
      <alignment horizontal="right" vertical="top" shrinkToFit="1"/>
    </xf>
    <xf numFmtId="164" fontId="12" fillId="6" borderId="0" applyBorder="0">
      <alignment horizontal="right" vertical="top" shrinkToFit="1"/>
    </xf>
    <xf numFmtId="164" fontId="13" fillId="6" borderId="9">
      <alignment horizontal="right" vertical="top" shrinkToFit="1"/>
    </xf>
    <xf numFmtId="164" fontId="13" fillId="6" borderId="8">
      <alignment horizontal="right" vertical="top" shrinkToFit="1"/>
    </xf>
    <xf numFmtId="164" fontId="13" fillId="6" borderId="2">
      <alignment horizontal="right" vertical="top" shrinkToFit="1"/>
    </xf>
    <xf numFmtId="168" fontId="13" fillId="6" borderId="7">
      <alignment horizontal="right" vertical="top" shrinkToFit="1"/>
    </xf>
    <xf numFmtId="168" fontId="13" fillId="6" borderId="1">
      <alignment horizontal="right" vertical="top" shrinkToFit="1"/>
    </xf>
    <xf numFmtId="168" fontId="12" fillId="6" borderId="0" applyBorder="0">
      <alignment horizontal="right" vertical="top" shrinkToFit="1"/>
    </xf>
    <xf numFmtId="168" fontId="13" fillId="6" borderId="9">
      <alignment horizontal="right" vertical="top" shrinkToFit="1"/>
    </xf>
    <xf numFmtId="168" fontId="13" fillId="6" borderId="8">
      <alignment horizontal="right" vertical="top" shrinkToFit="1"/>
    </xf>
    <xf numFmtId="168" fontId="13" fillId="6" borderId="2">
      <alignment horizontal="right" vertical="top" shrinkToFit="1"/>
    </xf>
    <xf numFmtId="164" fontId="13" fillId="6" borderId="0" applyBorder="0">
      <alignment horizontal="right" vertical="top" shrinkToFit="1"/>
    </xf>
    <xf numFmtId="0" fontId="13" fillId="6" borderId="6">
      <alignment vertical="top" shrinkToFit="1"/>
    </xf>
    <xf numFmtId="168" fontId="13" fillId="6" borderId="0" applyBorder="0">
      <alignment horizontal="right" vertical="top" shrinkToFit="1"/>
    </xf>
    <xf numFmtId="4" fontId="13" fillId="2" borderId="10">
      <alignment horizontal="right" vertical="top" shrinkToFit="1"/>
      <protection locked="0"/>
    </xf>
    <xf numFmtId="165" fontId="13" fillId="2" borderId="0" applyBorder="0">
      <alignment horizontal="right" vertical="top" shrinkToFit="1"/>
      <protection locked="0"/>
    </xf>
    <xf numFmtId="4" fontId="13" fillId="2" borderId="11">
      <alignment horizontal="right" vertical="top" shrinkToFit="1"/>
      <protection locked="0"/>
    </xf>
    <xf numFmtId="169" fontId="13" fillId="6" borderId="0" applyBorder="0">
      <alignment horizontal="right" vertical="top" shrinkToFit="1"/>
    </xf>
    <xf numFmtId="169" fontId="13" fillId="6" borderId="9">
      <alignment horizontal="right" vertical="top" shrinkToFit="1"/>
    </xf>
    <xf numFmtId="169" fontId="12" fillId="6" borderId="0" applyBorder="0">
      <alignment horizontal="right" vertical="top" shrinkToFit="1"/>
    </xf>
    <xf numFmtId="169" fontId="13" fillId="6" borderId="8">
      <alignment horizontal="right" vertical="top" shrinkToFit="1"/>
    </xf>
    <xf numFmtId="169" fontId="13" fillId="6" borderId="2">
      <alignment horizontal="right" vertical="top" shrinkToFit="1"/>
    </xf>
    <xf numFmtId="0" fontId="13" fillId="6" borderId="6">
      <alignment horizontal="left" vertical="top" shrinkToFit="1"/>
    </xf>
    <xf numFmtId="0" fontId="13" fillId="4" borderId="0" applyBorder="0">
      <alignment vertical="top" shrinkToFit="1"/>
    </xf>
    <xf numFmtId="0" fontId="16" fillId="4" borderId="0" applyBorder="0">
      <alignment vertical="top" shrinkToFit="1"/>
    </xf>
    <xf numFmtId="0" fontId="13" fillId="4" borderId="0" applyBorder="0">
      <alignment horizontal="right" vertical="top" shrinkToFit="1"/>
    </xf>
    <xf numFmtId="0" fontId="12" fillId="4" borderId="0" applyBorder="0">
      <alignment vertical="top" shrinkToFit="1"/>
    </xf>
    <xf numFmtId="0" fontId="16" fillId="6" borderId="6">
      <alignment vertical="top" shrinkToFit="1"/>
    </xf>
    <xf numFmtId="0" fontId="13" fillId="6" borderId="6">
      <alignment horizontal="right" vertical="top" shrinkToFit="1"/>
    </xf>
    <xf numFmtId="0" fontId="12" fillId="6" borderId="6">
      <alignment vertical="top" shrinkToFit="1"/>
    </xf>
    <xf numFmtId="0" fontId="13" fillId="6" borderId="1">
      <alignment horizontal="left" vertical="top" shrinkToFit="1"/>
    </xf>
    <xf numFmtId="0" fontId="13" fillId="6" borderId="9">
      <alignment horizontal="left" vertical="top" shrinkToFit="1"/>
    </xf>
    <xf numFmtId="0" fontId="13" fillId="6" borderId="2">
      <alignment horizontal="left" vertical="top" shrinkToFit="1"/>
    </xf>
    <xf numFmtId="0" fontId="13" fillId="6" borderId="1">
      <alignment horizontal="left" vertical="top" shrinkToFit="1"/>
    </xf>
    <xf numFmtId="0" fontId="13" fillId="6" borderId="9">
      <alignment horizontal="left" vertical="top" shrinkToFit="1"/>
    </xf>
    <xf numFmtId="0" fontId="13" fillId="6" borderId="2">
      <alignment horizontal="left" vertical="top" shrinkToFit="1"/>
    </xf>
    <xf numFmtId="169" fontId="13" fillId="6" borderId="7">
      <alignment horizontal="right" vertical="top" shrinkToFit="1"/>
    </xf>
    <xf numFmtId="165" fontId="13" fillId="2" borderId="10">
      <alignment horizontal="right" vertical="top" shrinkToFit="1"/>
      <protection locked="0"/>
    </xf>
    <xf numFmtId="165" fontId="13" fillId="2" borderId="11">
      <alignment horizontal="right" vertical="top" shrinkToFit="1"/>
      <protection locked="0"/>
    </xf>
    <xf numFmtId="164" fontId="13" fillId="6" borderId="6">
      <alignment horizontal="right" vertical="top" shrinkToFit="1"/>
    </xf>
    <xf numFmtId="168" fontId="13" fillId="6" borderId="6">
      <alignment horizontal="right" vertical="top" shrinkToFit="1"/>
    </xf>
    <xf numFmtId="169" fontId="13" fillId="6" borderId="6">
      <alignment horizontal="right" vertical="top" shrinkToFit="1"/>
    </xf>
    <xf numFmtId="165" fontId="13" fillId="6" borderId="4">
      <alignment horizontal="right" vertical="top" shrinkToFit="1"/>
    </xf>
    <xf numFmtId="0" fontId="13" fillId="6" borderId="3">
      <alignment vertical="top" shrinkToFit="1"/>
    </xf>
    <xf numFmtId="165" fontId="13" fillId="6" borderId="10">
      <alignment horizontal="right" vertical="top" shrinkToFit="1"/>
    </xf>
    <xf numFmtId="165" fontId="13" fillId="6" borderId="11">
      <alignment horizontal="right" vertical="top" shrinkToFit="1"/>
    </xf>
    <xf numFmtId="167" fontId="13" fillId="6" borderId="8">
      <alignment horizontal="left" vertical="top" shrinkToFit="1"/>
    </xf>
    <xf numFmtId="167" fontId="13" fillId="6" borderId="12">
      <alignment horizontal="left" vertical="top" shrinkToFit="1"/>
    </xf>
    <xf numFmtId="0" fontId="13" fillId="6" borderId="7">
      <alignment horizontal="left" vertical="top" shrinkToFit="1"/>
    </xf>
    <xf numFmtId="0" fontId="13" fillId="6" borderId="10">
      <alignment horizontal="left" vertical="top" shrinkToFit="1"/>
    </xf>
    <xf numFmtId="0" fontId="13" fillId="6" borderId="8">
      <alignment horizontal="left" vertical="top" shrinkToFit="1"/>
    </xf>
    <xf numFmtId="0" fontId="13" fillId="6" borderId="12">
      <alignment horizontal="left" vertical="top" shrinkToFit="1"/>
    </xf>
    <xf numFmtId="166" fontId="13" fillId="6" borderId="10">
      <alignment horizontal="right" vertical="top" shrinkToFit="1"/>
    </xf>
    <xf numFmtId="166" fontId="15" fillId="6" borderId="0" applyBorder="0">
      <alignment horizontal="right" vertical="top" shrinkToFit="1"/>
    </xf>
    <xf numFmtId="166" fontId="15" fillId="6" borderId="11">
      <alignment horizontal="right" vertical="top" shrinkToFit="1"/>
    </xf>
    <xf numFmtId="166" fontId="12" fillId="6" borderId="11">
      <alignment horizontal="right" vertical="top" shrinkToFit="1"/>
    </xf>
    <xf numFmtId="166" fontId="13" fillId="6" borderId="0" applyBorder="0">
      <alignment horizontal="right" vertical="top" shrinkToFit="1"/>
    </xf>
    <xf numFmtId="166" fontId="13" fillId="6" borderId="11">
      <alignment horizontal="right" vertical="top" shrinkToFit="1"/>
    </xf>
    <xf numFmtId="166" fontId="12" fillId="6" borderId="8">
      <alignment horizontal="right" vertical="top" shrinkToFit="1"/>
    </xf>
    <xf numFmtId="166" fontId="12" fillId="6" borderId="12">
      <alignment horizontal="right" vertical="top" shrinkToFit="1"/>
    </xf>
    <xf numFmtId="4" fontId="13" fillId="6" borderId="0" applyBorder="0">
      <alignment horizontal="right" vertical="top" shrinkToFit="1"/>
    </xf>
    <xf numFmtId="4" fontId="13" fillId="6" borderId="6">
      <alignment horizontal="right" vertical="top" shrinkToFit="1"/>
    </xf>
    <xf numFmtId="4" fontId="13" fillId="6" borderId="5">
      <alignment horizontal="right" vertical="top" shrinkToFit="1"/>
    </xf>
    <xf numFmtId="166" fontId="15" fillId="6" borderId="8">
      <alignment horizontal="right" vertical="top" shrinkToFit="1"/>
    </xf>
    <xf numFmtId="166" fontId="15" fillId="6" borderId="12">
      <alignment horizontal="right" vertical="top" shrinkToFit="1"/>
    </xf>
    <xf numFmtId="0" fontId="13" fillId="6" borderId="13">
      <alignment horizontal="left" vertical="top" shrinkToFit="1"/>
    </xf>
    <xf numFmtId="0" fontId="13" fillId="6" borderId="14">
      <alignment horizontal="left" vertical="top" shrinkToFit="1"/>
    </xf>
    <xf numFmtId="0" fontId="12" fillId="6" borderId="14">
      <alignment vertical="top" shrinkToFit="1"/>
    </xf>
    <xf numFmtId="0" fontId="12" fillId="2" borderId="14">
      <alignment vertical="top" shrinkToFit="1"/>
      <protection locked="0"/>
    </xf>
    <xf numFmtId="0" fontId="13" fillId="2" borderId="14">
      <alignment vertical="top" shrinkToFit="1"/>
      <protection locked="0"/>
    </xf>
    <xf numFmtId="0" fontId="15" fillId="2" borderId="14">
      <alignment vertical="top" shrinkToFit="1"/>
      <protection locked="0"/>
    </xf>
    <xf numFmtId="169" fontId="9" fillId="5" borderId="1" applyNumberFormat="0" applyFont="0" applyFill="0" applyBorder="0" applyAlignment="0" applyProtection="0">
      <alignment horizontal="right" vertical="top"/>
    </xf>
    <xf numFmtId="169" fontId="8" fillId="7" borderId="0" applyNumberFormat="0" applyFont="0" applyFill="0" applyBorder="0" applyAlignment="0" applyProtection="0">
      <alignment horizontal="right" vertical="top"/>
    </xf>
    <xf numFmtId="0" fontId="10" fillId="2" borderId="2" applyNumberFormat="0" applyFont="0" applyFill="0" applyBorder="0" applyAlignment="0" applyProtection="0">
      <alignment vertical="top"/>
    </xf>
    <xf numFmtId="164" fontId="10" fillId="5" borderId="8" applyNumberFormat="0" applyFont="0" applyFill="0" applyBorder="0" applyAlignment="0" applyProtection="0">
      <alignment horizontal="right" vertical="top"/>
    </xf>
    <xf numFmtId="164" fontId="10" fillId="5" borderId="2" applyNumberFormat="0" applyFont="0" applyFill="0" applyBorder="0" applyAlignment="0" applyProtection="0">
      <alignment horizontal="right" vertical="top"/>
    </xf>
    <xf numFmtId="170" fontId="9" fillId="5" borderId="0" applyNumberFormat="0" applyFont="0" applyFill="0" applyBorder="0" applyAlignment="0" applyProtection="0">
      <alignment horizontal="right" vertical="top"/>
    </xf>
    <xf numFmtId="170" fontId="9" fillId="5" borderId="9" applyNumberFormat="0" applyFont="0" applyFill="0" applyBorder="0" applyAlignment="0" applyProtection="0">
      <alignment horizontal="right" vertical="top"/>
    </xf>
    <xf numFmtId="170" fontId="10" fillId="5" borderId="0" applyNumberFormat="0" applyFont="0" applyFill="0" applyBorder="0" applyAlignment="0" applyProtection="0">
      <alignment horizontal="right" vertical="top"/>
    </xf>
    <xf numFmtId="170" fontId="10" fillId="5" borderId="9" applyNumberFormat="0" applyFont="0" applyFill="0" applyBorder="0" applyAlignment="0" applyProtection="0">
      <alignment horizontal="right" vertical="top"/>
    </xf>
    <xf numFmtId="170" fontId="9" fillId="5" borderId="8" applyNumberFormat="0" applyFont="0" applyFill="0" applyBorder="0" applyAlignment="0" applyProtection="0">
      <alignment horizontal="right" vertical="top"/>
    </xf>
    <xf numFmtId="170" fontId="9" fillId="5" borderId="2" applyNumberFormat="0" applyFont="0" applyFill="0" applyBorder="0" applyAlignment="0" applyProtection="0">
      <alignment horizontal="right" vertical="top"/>
    </xf>
    <xf numFmtId="0" fontId="10" fillId="7" borderId="0" applyNumberFormat="0" applyFont="0" applyFill="0" applyBorder="0" applyAlignment="0" applyProtection="0">
      <alignment horizontal="left" vertical="top"/>
    </xf>
    <xf numFmtId="4" fontId="10" fillId="7" borderId="0" applyNumberFormat="0" applyFont="0" applyFill="0" applyBorder="0" applyAlignment="0" applyProtection="0">
      <alignment horizontal="right" vertical="top"/>
    </xf>
    <xf numFmtId="4" fontId="10" fillId="7" borderId="11" applyNumberFormat="0" applyFont="0" applyFill="0" applyBorder="0" applyAlignment="0" applyProtection="0">
      <alignment horizontal="right" vertical="top"/>
    </xf>
    <xf numFmtId="4" fontId="10" fillId="7" borderId="8" applyNumberFormat="0" applyFont="0" applyFill="0" applyBorder="0" applyAlignment="0" applyProtection="0">
      <alignment horizontal="right" vertical="top"/>
    </xf>
    <xf numFmtId="4" fontId="10" fillId="7" borderId="12" applyProtection="0">
      <alignment horizontal="right" vertical="top"/>
    </xf>
    <xf numFmtId="166" fontId="9" fillId="7" borderId="0" applyNumberFormat="0" applyFont="0" applyFill="0" applyBorder="0" applyAlignment="0" applyProtection="0">
      <alignment horizontal="right" vertical="top"/>
    </xf>
    <xf numFmtId="165" fontId="9" fillId="7" borderId="0" applyNumberFormat="0" applyFont="0" applyFill="0" applyBorder="0" applyAlignment="0" applyProtection="0">
      <alignment horizontal="right" vertical="top"/>
    </xf>
    <xf numFmtId="171" fontId="9" fillId="7" borderId="0" applyNumberFormat="0" applyFont="0" applyFill="0" applyBorder="0" applyAlignment="0" applyProtection="0">
      <alignment horizontal="right" vertical="top"/>
    </xf>
    <xf numFmtId="171" fontId="9" fillId="7" borderId="8" applyNumberFormat="0" applyFont="0" applyFill="0" applyBorder="0" applyAlignment="0" applyProtection="0">
      <alignment horizontal="right" vertical="top"/>
    </xf>
    <xf numFmtId="4" fontId="8" fillId="7" borderId="0" applyNumberFormat="0" applyFont="0" applyFill="0" applyBorder="0" applyAlignment="0" applyProtection="0">
      <alignment horizontal="right" vertical="top"/>
    </xf>
    <xf numFmtId="4" fontId="8" fillId="7" borderId="11" applyNumberFormat="0" applyFont="0" applyFill="0" applyBorder="0" applyAlignment="0" applyProtection="0">
      <alignment horizontal="right" vertical="top"/>
    </xf>
    <xf numFmtId="4" fontId="10" fillId="5" borderId="9" applyNumberFormat="0" applyFont="0" applyFill="0" applyBorder="0" applyAlignment="0" applyProtection="0">
      <alignment horizontal="right" vertical="top"/>
    </xf>
    <xf numFmtId="4" fontId="8" fillId="5" borderId="0" applyNumberFormat="0" applyFont="0" applyFill="0" applyBorder="0" applyAlignment="0" applyProtection="0">
      <alignment horizontal="right" vertical="top"/>
    </xf>
    <xf numFmtId="165" fontId="8" fillId="7" borderId="0" applyNumberFormat="0" applyFont="0" applyFill="0" applyBorder="0" applyAlignment="0" applyProtection="0">
      <alignment horizontal="right" vertical="top"/>
    </xf>
    <xf numFmtId="172" fontId="9" fillId="7" borderId="0" applyNumberFormat="0" applyFont="0" applyFill="0" applyBorder="0" applyAlignment="0" applyProtection="0">
      <alignment horizontal="right" vertical="top"/>
    </xf>
    <xf numFmtId="172" fontId="10" fillId="7" borderId="0" applyNumberFormat="0" applyFont="0" applyFill="0" applyBorder="0" applyAlignment="0" applyProtection="0">
      <alignment horizontal="right" vertical="top"/>
    </xf>
    <xf numFmtId="168" fontId="8" fillId="7" borderId="11" applyNumberFormat="0" applyFont="0" applyFill="0" applyBorder="0" applyAlignment="0" applyProtection="0">
      <alignment horizontal="right" vertical="top"/>
    </xf>
    <xf numFmtId="168" fontId="10" fillId="5" borderId="8" applyNumberFormat="0" applyFont="0" applyFill="0" applyBorder="0" applyAlignment="0" applyProtection="0">
      <alignment horizontal="right" vertical="top"/>
    </xf>
    <xf numFmtId="168" fontId="10" fillId="5" borderId="2" applyProtection="0">
      <alignment horizontal="right" vertical="top"/>
    </xf>
    <xf numFmtId="164" fontId="8" fillId="5" borderId="7" applyNumberFormat="0" applyFont="0" applyFill="0" applyBorder="0" applyAlignment="0" applyProtection="0">
      <alignment horizontal="right" vertical="top"/>
    </xf>
    <xf numFmtId="172" fontId="8" fillId="5" borderId="8" applyNumberFormat="0" applyFont="0" applyFill="0" applyBorder="0" applyAlignment="0" applyProtection="0">
      <alignment horizontal="right" vertical="top"/>
    </xf>
    <xf numFmtId="164" fontId="8" fillId="5" borderId="8" applyNumberFormat="0" applyFont="0" applyFill="0" applyBorder="0" applyAlignment="0" applyProtection="0">
      <alignment horizontal="right" vertical="top"/>
    </xf>
    <xf numFmtId="3" fontId="9" fillId="7" borderId="0" applyNumberFormat="0" applyFont="0" applyFill="0" applyBorder="0" applyAlignment="0" applyProtection="0">
      <alignment horizontal="right" vertical="top"/>
    </xf>
    <xf numFmtId="168" fontId="9" fillId="7" borderId="0" applyNumberFormat="0" applyFont="0" applyFill="0" applyBorder="0" applyAlignment="0" applyProtection="0">
      <alignment horizontal="right" vertical="top"/>
    </xf>
    <xf numFmtId="0" fontId="9" fillId="7" borderId="1" applyProtection="0">
      <alignment horizontal="left" vertical="top"/>
    </xf>
    <xf numFmtId="164" fontId="10" fillId="7" borderId="0" applyNumberFormat="0" applyFont="0" applyFill="0" applyBorder="0" applyAlignment="0" applyProtection="0">
      <alignment horizontal="right" vertical="top"/>
    </xf>
    <xf numFmtId="3" fontId="10" fillId="7" borderId="0" applyNumberFormat="0" applyFont="0" applyFill="0" applyBorder="0" applyAlignment="0" applyProtection="0">
      <alignment horizontal="right" vertical="top"/>
    </xf>
    <xf numFmtId="164" fontId="9" fillId="7" borderId="7" applyNumberFormat="0" applyFont="0" applyFill="0" applyBorder="0" applyAlignment="0" applyProtection="0">
      <alignment horizontal="right" vertical="top"/>
    </xf>
    <xf numFmtId="164" fontId="9" fillId="7" borderId="0" applyNumberFormat="0" applyFont="0" applyFill="0" applyBorder="0" applyAlignment="0" applyProtection="0">
      <alignment horizontal="right" vertical="top"/>
    </xf>
    <xf numFmtId="164" fontId="8" fillId="5" borderId="6" applyNumberFormat="0" applyFont="0" applyFill="0" applyBorder="0" applyAlignment="0" applyProtection="0">
      <alignment horizontal="right" vertical="top"/>
    </xf>
    <xf numFmtId="172" fontId="8" fillId="7" borderId="8" applyProtection="0">
      <alignment horizontal="right" vertical="top"/>
    </xf>
    <xf numFmtId="172" fontId="8" fillId="5" borderId="7" applyNumberFormat="0" applyFont="0" applyFill="0" applyBorder="0" applyAlignment="0" applyProtection="0">
      <alignment horizontal="right" vertical="top"/>
    </xf>
    <xf numFmtId="4" fontId="9" fillId="5" borderId="6" applyNumberFormat="0" applyFont="0" applyFill="0" applyBorder="0" applyAlignment="0" applyProtection="0">
      <alignment horizontal="right" vertical="top"/>
    </xf>
    <xf numFmtId="4" fontId="9" fillId="5" borderId="5" applyNumberFormat="0" applyFont="0" applyFill="0" applyBorder="0" applyAlignment="0" applyProtection="0">
      <alignment horizontal="right" vertical="top"/>
    </xf>
    <xf numFmtId="0" fontId="9" fillId="8" borderId="3" applyNumberFormat="0" applyFont="0" applyFill="0" applyBorder="0" applyAlignment="0" applyProtection="0">
      <alignment vertical="top"/>
    </xf>
    <xf numFmtId="165" fontId="9" fillId="5" borderId="6" applyNumberFormat="0" applyFont="0" applyFill="0" applyBorder="0" applyAlignment="0" applyProtection="0">
      <alignment horizontal="right" vertical="top"/>
    </xf>
    <xf numFmtId="165" fontId="9" fillId="5" borderId="5" applyNumberFormat="0" applyFont="0" applyFill="0" applyBorder="0" applyAlignment="0" applyProtection="0">
      <alignment horizontal="right" vertical="top"/>
    </xf>
    <xf numFmtId="165" fontId="10" fillId="5" borderId="8" applyNumberFormat="0" applyFont="0" applyFill="0" applyBorder="0" applyAlignment="0" applyProtection="0">
      <alignment horizontal="right" vertical="top"/>
    </xf>
    <xf numFmtId="165" fontId="10" fillId="5" borderId="2" applyNumberFormat="0" applyFont="0" applyFill="0" applyBorder="0" applyAlignment="0" applyProtection="0">
      <alignment horizontal="right" vertical="top"/>
    </xf>
    <xf numFmtId="165" fontId="9" fillId="5" borderId="8" applyNumberFormat="0" applyFont="0" applyFill="0" applyBorder="0" applyAlignment="0" applyProtection="0">
      <alignment horizontal="right" vertical="top"/>
    </xf>
    <xf numFmtId="165" fontId="9" fillId="5" borderId="2" applyNumberFormat="0" applyFont="0" applyFill="0" applyBorder="0" applyAlignment="0" applyProtection="0">
      <alignment horizontal="right" vertical="top"/>
    </xf>
    <xf numFmtId="170" fontId="9" fillId="5" borderId="7" applyNumberFormat="0" applyFont="0" applyFill="0" applyBorder="0" applyAlignment="0" applyProtection="0">
      <alignment horizontal="right" vertical="top"/>
    </xf>
    <xf numFmtId="170" fontId="9" fillId="5" borderId="1" applyNumberFormat="0" applyFont="0" applyFill="0" applyBorder="0" applyAlignment="0" applyProtection="0">
      <alignment horizontal="right" vertical="top"/>
    </xf>
    <xf numFmtId="170" fontId="9" fillId="5" borderId="6" applyNumberFormat="0" applyFont="0" applyFill="0" applyBorder="0" applyAlignment="0" applyProtection="0">
      <alignment horizontal="right" vertical="top"/>
    </xf>
    <xf numFmtId="170" fontId="9" fillId="5" borderId="5" applyNumberFormat="0" applyFont="0" applyFill="0" applyBorder="0" applyAlignment="0" applyProtection="0">
      <alignment horizontal="right" vertical="top"/>
    </xf>
    <xf numFmtId="0" fontId="36" fillId="37" borderId="0" applyNumberFormat="0" applyBorder="0" applyAlignment="0" applyProtection="0"/>
    <xf numFmtId="0" fontId="1" fillId="0" borderId="25">
      <alignment vertical="center"/>
    </xf>
    <xf numFmtId="0" fontId="1" fillId="38" borderId="22" applyNumberFormat="0" applyFont="0" applyAlignment="0" applyProtection="0"/>
    <xf numFmtId="0" fontId="37" fillId="34" borderId="23" applyNumberFormat="0" applyAlignment="0" applyProtection="0"/>
    <xf numFmtId="0" fontId="38" fillId="0" borderId="0" applyNumberFormat="0" applyFill="0" applyBorder="0" applyAlignment="0" applyProtection="0"/>
    <xf numFmtId="0" fontId="4" fillId="0" borderId="24" applyNumberFormat="0" applyFill="0" applyAlignment="0" applyProtection="0"/>
    <xf numFmtId="0" fontId="3" fillId="0" borderId="0" applyNumberFormat="0" applyFill="0" applyBorder="0" applyAlignment="0" applyProtection="0"/>
    <xf numFmtId="0" fontId="41" fillId="0" borderId="0" applyNumberFormat="0" applyFill="0" applyBorder="0" applyAlignment="0" applyProtection="0">
      <alignment vertical="top"/>
      <protection locked="0"/>
    </xf>
  </cellStyleXfs>
  <cellXfs count="195">
    <xf numFmtId="0" fontId="0" fillId="0" borderId="0" xfId="0">
      <alignment vertical="center"/>
    </xf>
    <xf numFmtId="0" fontId="7" fillId="0" borderId="0" xfId="0" applyFont="1">
      <alignment vertical="center"/>
    </xf>
    <xf numFmtId="0" fontId="12" fillId="6" borderId="0" xfId="38">
      <alignment vertical="top" shrinkToFit="1"/>
    </xf>
    <xf numFmtId="0" fontId="14" fillId="6" borderId="0" xfId="43">
      <alignment vertical="top" shrinkToFit="1"/>
    </xf>
    <xf numFmtId="0" fontId="13" fillId="6" borderId="1" xfId="39">
      <alignment vertical="top" shrinkToFit="1"/>
    </xf>
    <xf numFmtId="0" fontId="13" fillId="2" borderId="1" xfId="40">
      <alignment horizontal="left" vertical="top" shrinkToFit="1"/>
      <protection locked="0"/>
    </xf>
    <xf numFmtId="0" fontId="13" fillId="6" borderId="2" xfId="41">
      <alignment vertical="top" shrinkToFit="1"/>
    </xf>
    <xf numFmtId="0" fontId="13" fillId="2" borderId="2" xfId="42">
      <alignment horizontal="left" vertical="top" shrinkToFit="1"/>
      <protection locked="0"/>
    </xf>
    <xf numFmtId="0" fontId="13" fillId="6" borderId="3" xfId="44">
      <alignment horizontal="center" vertical="top" shrinkToFit="1"/>
    </xf>
    <xf numFmtId="0" fontId="13" fillId="6" borderId="4" xfId="45">
      <alignment horizontal="center" vertical="top" shrinkToFit="1"/>
    </xf>
    <xf numFmtId="0" fontId="13" fillId="6" borderId="5" xfId="46">
      <alignment vertical="top" shrinkToFit="1"/>
    </xf>
    <xf numFmtId="3" fontId="13" fillId="2" borderId="6" xfId="47">
      <alignment horizontal="right" vertical="top" shrinkToFit="1"/>
      <protection locked="0"/>
    </xf>
    <xf numFmtId="3" fontId="13" fillId="2" borderId="4" xfId="48">
      <alignment horizontal="right" vertical="top" shrinkToFit="1"/>
      <protection locked="0"/>
    </xf>
    <xf numFmtId="165" fontId="13" fillId="2" borderId="7" xfId="49">
      <alignment horizontal="right" vertical="top" shrinkToFit="1"/>
      <protection locked="0"/>
    </xf>
    <xf numFmtId="165" fontId="13" fillId="6" borderId="1" xfId="50">
      <alignment horizontal="right" vertical="top" shrinkToFit="1"/>
    </xf>
    <xf numFmtId="4" fontId="13" fillId="2" borderId="8" xfId="51">
      <alignment horizontal="right" vertical="top" shrinkToFit="1"/>
      <protection locked="0"/>
    </xf>
    <xf numFmtId="4" fontId="13" fillId="6" borderId="2" xfId="52">
      <alignment horizontal="right" vertical="top" shrinkToFit="1"/>
    </xf>
    <xf numFmtId="0" fontId="13" fillId="6" borderId="6" xfId="53">
      <alignment horizontal="center" vertical="top" shrinkToFit="1"/>
    </xf>
    <xf numFmtId="0" fontId="13" fillId="6" borderId="5" xfId="54">
      <alignment horizontal="center" vertical="top" shrinkToFit="1"/>
    </xf>
    <xf numFmtId="165" fontId="13" fillId="6" borderId="7" xfId="55">
      <alignment horizontal="right" vertical="top" shrinkToFit="1"/>
    </xf>
    <xf numFmtId="166" fontId="13" fillId="6" borderId="7" xfId="61">
      <alignment horizontal="right" vertical="top" shrinkToFit="1"/>
    </xf>
    <xf numFmtId="166" fontId="13" fillId="6" borderId="1" xfId="62">
      <alignment horizontal="right" vertical="top" shrinkToFit="1"/>
    </xf>
    <xf numFmtId="0" fontId="15" fillId="6" borderId="9" xfId="56">
      <alignment vertical="top" shrinkToFit="1"/>
    </xf>
    <xf numFmtId="165" fontId="15" fillId="2" borderId="0" xfId="57">
      <alignment horizontal="right" vertical="top" shrinkToFit="1"/>
      <protection locked="0"/>
    </xf>
    <xf numFmtId="165" fontId="15" fillId="6" borderId="9" xfId="58">
      <alignment horizontal="right" vertical="top" shrinkToFit="1"/>
    </xf>
    <xf numFmtId="166" fontId="12" fillId="6" borderId="0" xfId="63">
      <alignment horizontal="right" vertical="top" shrinkToFit="1"/>
    </xf>
    <xf numFmtId="166" fontId="13" fillId="6" borderId="9" xfId="64">
      <alignment horizontal="right" vertical="top" shrinkToFit="1"/>
    </xf>
    <xf numFmtId="165" fontId="13" fillId="6" borderId="8" xfId="59">
      <alignment horizontal="right" vertical="top" shrinkToFit="1"/>
    </xf>
    <xf numFmtId="165" fontId="13" fillId="6" borderId="2" xfId="60">
      <alignment horizontal="right" vertical="top" shrinkToFit="1"/>
    </xf>
    <xf numFmtId="166" fontId="13" fillId="6" borderId="8" xfId="65">
      <alignment horizontal="right" vertical="top" shrinkToFit="1"/>
    </xf>
    <xf numFmtId="166" fontId="13" fillId="6" borderId="2" xfId="66">
      <alignment horizontal="right" vertical="top" shrinkToFit="1"/>
    </xf>
    <xf numFmtId="4" fontId="13" fillId="6" borderId="7" xfId="67">
      <alignment horizontal="right" vertical="top" shrinkToFit="1"/>
    </xf>
    <xf numFmtId="4" fontId="13" fillId="6" borderId="1" xfId="68">
      <alignment horizontal="right" vertical="top" shrinkToFit="1"/>
    </xf>
    <xf numFmtId="4" fontId="15" fillId="2" borderId="0" xfId="69">
      <alignment horizontal="right" vertical="top" shrinkToFit="1"/>
      <protection locked="0"/>
    </xf>
    <xf numFmtId="4" fontId="15" fillId="6" borderId="9" xfId="70">
      <alignment horizontal="right" vertical="top" shrinkToFit="1"/>
    </xf>
    <xf numFmtId="4" fontId="12" fillId="2" borderId="0" xfId="72">
      <alignment horizontal="right" vertical="top" shrinkToFit="1"/>
      <protection locked="0"/>
    </xf>
    <xf numFmtId="4" fontId="13" fillId="6" borderId="9" xfId="73">
      <alignment horizontal="right" vertical="top" shrinkToFit="1"/>
    </xf>
    <xf numFmtId="4" fontId="13" fillId="6" borderId="8" xfId="71">
      <alignment horizontal="right" vertical="top" shrinkToFit="1"/>
    </xf>
    <xf numFmtId="165" fontId="15" fillId="6" borderId="0" xfId="74">
      <alignment horizontal="right" vertical="top" shrinkToFit="1"/>
    </xf>
    <xf numFmtId="4" fontId="12" fillId="6" borderId="0" xfId="75">
      <alignment horizontal="right" vertical="top" shrinkToFit="1"/>
    </xf>
    <xf numFmtId="4" fontId="15" fillId="6" borderId="0" xfId="76">
      <alignment horizontal="right" vertical="top" shrinkToFit="1"/>
    </xf>
    <xf numFmtId="167" fontId="13" fillId="6" borderId="7" xfId="78">
      <alignment horizontal="left" vertical="top" shrinkToFit="1"/>
    </xf>
    <xf numFmtId="167" fontId="13" fillId="6" borderId="10" xfId="79">
      <alignment horizontal="left" vertical="top" shrinkToFit="1"/>
    </xf>
    <xf numFmtId="167" fontId="15" fillId="6" borderId="0" xfId="80">
      <alignment horizontal="left" vertical="top" shrinkToFit="1"/>
    </xf>
    <xf numFmtId="167" fontId="15" fillId="6" borderId="11" xfId="81">
      <alignment horizontal="left" vertical="top" shrinkToFit="1"/>
    </xf>
    <xf numFmtId="167" fontId="12" fillId="6" borderId="0" xfId="85">
      <alignment horizontal="left" vertical="top" shrinkToFit="1"/>
    </xf>
    <xf numFmtId="167" fontId="12" fillId="6" borderId="11" xfId="86">
      <alignment horizontal="left" vertical="top" shrinkToFit="1"/>
    </xf>
    <xf numFmtId="0" fontId="15" fillId="6" borderId="2" xfId="82">
      <alignment vertical="top" shrinkToFit="1"/>
    </xf>
    <xf numFmtId="167" fontId="15" fillId="6" borderId="8" xfId="83">
      <alignment horizontal="left" vertical="top" shrinkToFit="1"/>
    </xf>
    <xf numFmtId="167" fontId="15" fillId="6" borderId="12" xfId="84">
      <alignment horizontal="left" vertical="top" shrinkToFit="1"/>
    </xf>
    <xf numFmtId="167" fontId="12" fillId="6" borderId="8" xfId="87">
      <alignment horizontal="left" vertical="top" shrinkToFit="1"/>
    </xf>
    <xf numFmtId="167" fontId="12" fillId="6" borderId="12" xfId="88">
      <alignment horizontal="left" vertical="top" shrinkToFit="1"/>
    </xf>
    <xf numFmtId="0" fontId="16" fillId="6" borderId="9" xfId="89">
      <alignment vertical="top" shrinkToFit="1"/>
    </xf>
    <xf numFmtId="0" fontId="16" fillId="6" borderId="2" xfId="90">
      <alignment vertical="top" shrinkToFit="1"/>
    </xf>
    <xf numFmtId="4" fontId="13" fillId="6" borderId="10" xfId="91">
      <alignment horizontal="right" vertical="top" shrinkToFit="1"/>
    </xf>
    <xf numFmtId="0" fontId="13" fillId="6" borderId="9" xfId="92">
      <alignment vertical="top" shrinkToFit="1"/>
    </xf>
    <xf numFmtId="165" fontId="13" fillId="6" borderId="0" xfId="93">
      <alignment horizontal="right" vertical="top" shrinkToFit="1"/>
    </xf>
    <xf numFmtId="4" fontId="13" fillId="6" borderId="11" xfId="94">
      <alignment horizontal="right" vertical="top" shrinkToFit="1"/>
    </xf>
    <xf numFmtId="165" fontId="13" fillId="6" borderId="6" xfId="95">
      <alignment horizontal="right" vertical="top" shrinkToFit="1"/>
    </xf>
    <xf numFmtId="4" fontId="13" fillId="6" borderId="4" xfId="96">
      <alignment horizontal="right" vertical="top" shrinkToFit="1"/>
    </xf>
    <xf numFmtId="0" fontId="13" fillId="2" borderId="5" xfId="97">
      <alignment horizontal="left" vertical="top" shrinkToFit="1"/>
      <protection locked="0"/>
    </xf>
    <xf numFmtId="165" fontId="12" fillId="2" borderId="0" xfId="98">
      <alignment horizontal="right" vertical="top" shrinkToFit="1"/>
      <protection locked="0"/>
    </xf>
    <xf numFmtId="165" fontId="13" fillId="6" borderId="9" xfId="99">
      <alignment horizontal="right" vertical="top" shrinkToFit="1"/>
    </xf>
    <xf numFmtId="164" fontId="13" fillId="6" borderId="7" xfId="100">
      <alignment horizontal="right" vertical="top" shrinkToFit="1"/>
    </xf>
    <xf numFmtId="164" fontId="13" fillId="6" borderId="1" xfId="101">
      <alignment horizontal="right" vertical="top" shrinkToFit="1"/>
    </xf>
    <xf numFmtId="164" fontId="12" fillId="6" borderId="0" xfId="102">
      <alignment horizontal="right" vertical="top" shrinkToFit="1"/>
    </xf>
    <xf numFmtId="164" fontId="13" fillId="6" borderId="9" xfId="103">
      <alignment horizontal="right" vertical="top" shrinkToFit="1"/>
    </xf>
    <xf numFmtId="164" fontId="13" fillId="6" borderId="8" xfId="104">
      <alignment horizontal="right" vertical="top" shrinkToFit="1"/>
    </xf>
    <xf numFmtId="164" fontId="13" fillId="6" borderId="2" xfId="105">
      <alignment horizontal="right" vertical="top" shrinkToFit="1"/>
    </xf>
    <xf numFmtId="168" fontId="13" fillId="6" borderId="7" xfId="106">
      <alignment horizontal="right" vertical="top" shrinkToFit="1"/>
    </xf>
    <xf numFmtId="168" fontId="13" fillId="6" borderId="1" xfId="107">
      <alignment horizontal="right" vertical="top" shrinkToFit="1"/>
    </xf>
    <xf numFmtId="168" fontId="12" fillId="6" borderId="0" xfId="108">
      <alignment horizontal="right" vertical="top" shrinkToFit="1"/>
    </xf>
    <xf numFmtId="168" fontId="13" fillId="6" borderId="9" xfId="109">
      <alignment horizontal="right" vertical="top" shrinkToFit="1"/>
    </xf>
    <xf numFmtId="168" fontId="13" fillId="6" borderId="8" xfId="110">
      <alignment horizontal="right" vertical="top" shrinkToFit="1"/>
    </xf>
    <xf numFmtId="168" fontId="13" fillId="6" borderId="2" xfId="111">
      <alignment horizontal="right" vertical="top" shrinkToFit="1"/>
    </xf>
    <xf numFmtId="164" fontId="13" fillId="6" borderId="0" xfId="112">
      <alignment horizontal="right" vertical="top" shrinkToFit="1"/>
    </xf>
    <xf numFmtId="0" fontId="13" fillId="6" borderId="6" xfId="113">
      <alignment vertical="top" shrinkToFit="1"/>
    </xf>
    <xf numFmtId="168" fontId="13" fillId="6" borderId="0" xfId="114">
      <alignment horizontal="right" vertical="top" shrinkToFit="1"/>
    </xf>
    <xf numFmtId="4" fontId="13" fillId="2" borderId="10" xfId="115">
      <alignment horizontal="right" vertical="top" shrinkToFit="1"/>
      <protection locked="0"/>
    </xf>
    <xf numFmtId="165" fontId="13" fillId="2" borderId="0" xfId="116">
      <alignment horizontal="right" vertical="top" shrinkToFit="1"/>
      <protection locked="0"/>
    </xf>
    <xf numFmtId="4" fontId="13" fillId="2" borderId="11" xfId="117">
      <alignment horizontal="right" vertical="top" shrinkToFit="1"/>
      <protection locked="0"/>
    </xf>
    <xf numFmtId="169" fontId="13" fillId="6" borderId="0" xfId="118">
      <alignment horizontal="right" vertical="top" shrinkToFit="1"/>
    </xf>
    <xf numFmtId="169" fontId="13" fillId="6" borderId="9" xfId="119">
      <alignment horizontal="right" vertical="top" shrinkToFit="1"/>
    </xf>
    <xf numFmtId="169" fontId="12" fillId="6" borderId="0" xfId="120">
      <alignment horizontal="right" vertical="top" shrinkToFit="1"/>
    </xf>
    <xf numFmtId="169" fontId="13" fillId="6" borderId="8" xfId="121">
      <alignment horizontal="right" vertical="top" shrinkToFit="1"/>
    </xf>
    <xf numFmtId="169" fontId="13" fillId="6" borderId="2" xfId="122">
      <alignment horizontal="right" vertical="top" shrinkToFit="1"/>
    </xf>
    <xf numFmtId="0" fontId="13" fillId="6" borderId="6" xfId="123">
      <alignment horizontal="left" vertical="top" shrinkToFit="1"/>
    </xf>
    <xf numFmtId="0" fontId="13" fillId="4" borderId="0" xfId="124">
      <alignment vertical="top" shrinkToFit="1"/>
    </xf>
    <xf numFmtId="0" fontId="16" fillId="4" borderId="0" xfId="125">
      <alignment vertical="top" shrinkToFit="1"/>
    </xf>
    <xf numFmtId="0" fontId="13" fillId="4" borderId="0" xfId="126">
      <alignment horizontal="right" vertical="top" shrinkToFit="1"/>
    </xf>
    <xf numFmtId="0" fontId="12" fillId="4" borderId="0" xfId="127">
      <alignment vertical="top" shrinkToFit="1"/>
    </xf>
    <xf numFmtId="0" fontId="16" fillId="6" borderId="6" xfId="128">
      <alignment vertical="top" shrinkToFit="1"/>
    </xf>
    <xf numFmtId="0" fontId="13" fillId="6" borderId="6" xfId="129">
      <alignment horizontal="right" vertical="top" shrinkToFit="1"/>
    </xf>
    <xf numFmtId="0" fontId="12" fillId="6" borderId="6" xfId="130">
      <alignment vertical="top" shrinkToFit="1"/>
    </xf>
    <xf numFmtId="0" fontId="13" fillId="6" borderId="1" xfId="131">
      <alignment horizontal="left" vertical="top" shrinkToFit="1"/>
    </xf>
    <xf numFmtId="0" fontId="13" fillId="6" borderId="9" xfId="132">
      <alignment horizontal="left" vertical="top" shrinkToFit="1"/>
    </xf>
    <xf numFmtId="0" fontId="13" fillId="6" borderId="2" xfId="133">
      <alignment horizontal="left" vertical="top" shrinkToFit="1"/>
    </xf>
    <xf numFmtId="0" fontId="13" fillId="6" borderId="1" xfId="134">
      <alignment horizontal="left" vertical="top" shrinkToFit="1"/>
    </xf>
    <xf numFmtId="0" fontId="13" fillId="6" borderId="9" xfId="135">
      <alignment horizontal="left" vertical="top" shrinkToFit="1"/>
    </xf>
    <xf numFmtId="0" fontId="13" fillId="6" borderId="2" xfId="136">
      <alignment horizontal="left" vertical="top" shrinkToFit="1"/>
    </xf>
    <xf numFmtId="169" fontId="13" fillId="6" borderId="7" xfId="137">
      <alignment horizontal="right" vertical="top" shrinkToFit="1"/>
    </xf>
    <xf numFmtId="165" fontId="13" fillId="2" borderId="10" xfId="138">
      <alignment horizontal="right" vertical="top" shrinkToFit="1"/>
      <protection locked="0"/>
    </xf>
    <xf numFmtId="165" fontId="13" fillId="2" borderId="11" xfId="139">
      <alignment horizontal="right" vertical="top" shrinkToFit="1"/>
      <protection locked="0"/>
    </xf>
    <xf numFmtId="164" fontId="13" fillId="6" borderId="6" xfId="140">
      <alignment horizontal="right" vertical="top" shrinkToFit="1"/>
    </xf>
    <xf numFmtId="168" fontId="13" fillId="6" borderId="6" xfId="141">
      <alignment horizontal="right" vertical="top" shrinkToFit="1"/>
    </xf>
    <xf numFmtId="169" fontId="13" fillId="6" borderId="6" xfId="142">
      <alignment horizontal="right" vertical="top" shrinkToFit="1"/>
    </xf>
    <xf numFmtId="165" fontId="13" fillId="6" borderId="4" xfId="143">
      <alignment horizontal="right" vertical="top" shrinkToFit="1"/>
    </xf>
    <xf numFmtId="0" fontId="13" fillId="6" borderId="3" xfId="144">
      <alignment vertical="top" shrinkToFit="1"/>
    </xf>
    <xf numFmtId="165" fontId="13" fillId="6" borderId="10" xfId="145">
      <alignment horizontal="right" vertical="top" shrinkToFit="1"/>
    </xf>
    <xf numFmtId="165" fontId="13" fillId="6" borderId="11" xfId="146">
      <alignment horizontal="right" vertical="top" shrinkToFit="1"/>
    </xf>
    <xf numFmtId="167" fontId="13" fillId="6" borderId="8" xfId="147">
      <alignment horizontal="left" vertical="top" shrinkToFit="1"/>
    </xf>
    <xf numFmtId="167" fontId="13" fillId="6" borderId="12" xfId="148">
      <alignment horizontal="left" vertical="top" shrinkToFit="1"/>
    </xf>
    <xf numFmtId="0" fontId="13" fillId="6" borderId="7" xfId="149">
      <alignment horizontal="left" vertical="top" shrinkToFit="1"/>
    </xf>
    <xf numFmtId="0" fontId="13" fillId="6" borderId="10" xfId="150">
      <alignment horizontal="left" vertical="top" shrinkToFit="1"/>
    </xf>
    <xf numFmtId="0" fontId="13" fillId="6" borderId="8" xfId="151">
      <alignment horizontal="left" vertical="top" shrinkToFit="1"/>
    </xf>
    <xf numFmtId="0" fontId="13" fillId="6" borderId="12" xfId="152">
      <alignment horizontal="left" vertical="top" shrinkToFit="1"/>
    </xf>
    <xf numFmtId="166" fontId="13" fillId="6" borderId="10" xfId="153">
      <alignment horizontal="right" vertical="top" shrinkToFit="1"/>
    </xf>
    <xf numFmtId="166" fontId="15" fillId="6" borderId="0" xfId="154">
      <alignment horizontal="right" vertical="top" shrinkToFit="1"/>
    </xf>
    <xf numFmtId="166" fontId="15" fillId="6" borderId="11" xfId="155">
      <alignment horizontal="right" vertical="top" shrinkToFit="1"/>
    </xf>
    <xf numFmtId="166" fontId="12" fillId="6" borderId="11" xfId="156">
      <alignment horizontal="right" vertical="top" shrinkToFit="1"/>
    </xf>
    <xf numFmtId="166" fontId="13" fillId="6" borderId="0" xfId="157">
      <alignment horizontal="right" vertical="top" shrinkToFit="1"/>
    </xf>
    <xf numFmtId="166" fontId="13" fillId="6" borderId="11" xfId="158">
      <alignment horizontal="right" vertical="top" shrinkToFit="1"/>
    </xf>
    <xf numFmtId="166" fontId="12" fillId="6" borderId="8" xfId="159">
      <alignment horizontal="right" vertical="top" shrinkToFit="1"/>
    </xf>
    <xf numFmtId="166" fontId="12" fillId="6" borderId="12" xfId="160">
      <alignment horizontal="right" vertical="top" shrinkToFit="1"/>
    </xf>
    <xf numFmtId="4" fontId="13" fillId="6" borderId="0" xfId="161">
      <alignment horizontal="right" vertical="top" shrinkToFit="1"/>
    </xf>
    <xf numFmtId="4" fontId="13" fillId="6" borderId="6" xfId="162">
      <alignment horizontal="right" vertical="top" shrinkToFit="1"/>
    </xf>
    <xf numFmtId="4" fontId="13" fillId="6" borderId="5" xfId="163">
      <alignment horizontal="right" vertical="top" shrinkToFit="1"/>
    </xf>
    <xf numFmtId="166" fontId="15" fillId="6" borderId="8" xfId="164">
      <alignment horizontal="right" vertical="top" shrinkToFit="1"/>
    </xf>
    <xf numFmtId="166" fontId="15" fillId="6" borderId="12" xfId="165">
      <alignment horizontal="right" vertical="top" shrinkToFit="1"/>
    </xf>
    <xf numFmtId="0" fontId="13" fillId="6" borderId="13" xfId="166">
      <alignment horizontal="left" vertical="top" shrinkToFit="1"/>
    </xf>
    <xf numFmtId="0" fontId="13" fillId="6" borderId="14" xfId="167">
      <alignment horizontal="left" vertical="top" shrinkToFit="1"/>
    </xf>
    <xf numFmtId="0" fontId="12" fillId="2" borderId="14" xfId="169">
      <alignment vertical="top" shrinkToFit="1"/>
      <protection locked="0"/>
    </xf>
    <xf numFmtId="0" fontId="12" fillId="6" borderId="14" xfId="168">
      <alignment vertical="top" shrinkToFit="1"/>
    </xf>
    <xf numFmtId="0" fontId="13" fillId="2" borderId="14" xfId="170">
      <alignment vertical="top" shrinkToFit="1"/>
      <protection locked="0"/>
    </xf>
    <xf numFmtId="0" fontId="15" fillId="2" borderId="14" xfId="171">
      <alignment vertical="top" shrinkToFit="1"/>
      <protection locked="0"/>
    </xf>
    <xf numFmtId="0" fontId="0" fillId="0" borderId="0" xfId="0" quotePrefix="1">
      <alignment vertical="center"/>
    </xf>
    <xf numFmtId="0" fontId="13" fillId="6" borderId="13" xfId="166" applyAlignment="1">
      <alignment horizontal="left" vertical="top" wrapText="1" shrinkToFit="1"/>
    </xf>
    <xf numFmtId="0" fontId="12" fillId="2" borderId="14" xfId="169" applyAlignment="1">
      <alignment vertical="top" wrapText="1" shrinkToFit="1"/>
      <protection locked="0"/>
    </xf>
    <xf numFmtId="0" fontId="0" fillId="0" borderId="0" xfId="0" applyAlignment="1">
      <alignment vertical="center" wrapText="1"/>
    </xf>
    <xf numFmtId="0" fontId="18" fillId="0" borderId="25" xfId="0" applyFont="1" applyBorder="1" applyAlignment="1">
      <alignment horizontal="left" vertical="center" wrapText="1" indent="4"/>
    </xf>
    <xf numFmtId="0" fontId="0" fillId="0" borderId="25" xfId="0" applyBorder="1">
      <alignment vertical="center"/>
    </xf>
    <xf numFmtId="0" fontId="19" fillId="0" borderId="25" xfId="0" applyFont="1" applyBorder="1" applyAlignment="1">
      <alignment horizontal="center" vertical="center" wrapText="1"/>
    </xf>
    <xf numFmtId="0" fontId="39" fillId="0" borderId="15" xfId="0" applyFont="1" applyBorder="1" applyAlignment="1">
      <alignment vertical="center" wrapText="1"/>
    </xf>
    <xf numFmtId="0" fontId="40" fillId="0" borderId="15" xfId="0" applyFont="1" applyBorder="1" applyAlignment="1">
      <alignment vertical="center" wrapText="1"/>
    </xf>
    <xf numFmtId="0" fontId="0" fillId="0" borderId="15" xfId="0" applyFont="1" applyBorder="1">
      <alignment vertical="center"/>
    </xf>
    <xf numFmtId="0" fontId="0" fillId="0" borderId="25" xfId="0" applyFont="1" applyBorder="1" applyAlignment="1">
      <alignment vertical="center" wrapText="1"/>
    </xf>
    <xf numFmtId="0" fontId="0" fillId="0" borderId="25" xfId="0" applyBorder="1" applyAlignment="1">
      <alignment vertical="center" wrapText="1"/>
    </xf>
    <xf numFmtId="0" fontId="41" fillId="0" borderId="15" xfId="34" applyBorder="1" applyAlignment="1" applyProtection="1">
      <alignment vertical="center" wrapText="1"/>
    </xf>
    <xf numFmtId="0" fontId="21" fillId="0" borderId="25" xfId="0" applyFont="1" applyBorder="1" applyAlignment="1">
      <alignment vertical="center" wrapText="1"/>
    </xf>
    <xf numFmtId="0" fontId="7" fillId="0" borderId="25" xfId="0" applyFont="1" applyBorder="1" applyAlignment="1">
      <alignment vertical="center" wrapText="1"/>
    </xf>
    <xf numFmtId="0" fontId="0" fillId="0" borderId="25" xfId="0" applyBorder="1" applyAlignment="1">
      <alignment horizontal="left" vertical="center" wrapText="1" indent="1"/>
    </xf>
    <xf numFmtId="0" fontId="0" fillId="0" borderId="25" xfId="0" applyBorder="1" applyAlignment="1">
      <alignment horizontal="left" vertical="center" wrapText="1" indent="2"/>
    </xf>
    <xf numFmtId="0" fontId="41" fillId="0" borderId="25" xfId="34" applyBorder="1" applyAlignment="1" applyProtection="1">
      <alignment horizontal="left" vertical="center" wrapText="1" indent="1"/>
    </xf>
    <xf numFmtId="0" fontId="1" fillId="0" borderId="15" xfId="229" applyFont="1" applyBorder="1" applyAlignment="1">
      <alignment horizontal="left" vertical="center" wrapText="1" indent="1"/>
    </xf>
    <xf numFmtId="0" fontId="0" fillId="0" borderId="0" xfId="0" applyBorder="1" applyAlignment="1">
      <alignment vertical="center" wrapText="1"/>
    </xf>
    <xf numFmtId="0" fontId="1" fillId="0" borderId="15" xfId="229" applyNumberFormat="1" applyFont="1" applyBorder="1" applyAlignment="1">
      <alignment vertical="center" wrapText="1"/>
    </xf>
    <xf numFmtId="0" fontId="1" fillId="0" borderId="15" xfId="229" applyFont="1" applyBorder="1" applyAlignment="1">
      <alignment vertical="center" wrapText="1"/>
    </xf>
    <xf numFmtId="0" fontId="1" fillId="0" borderId="15" xfId="229" applyFont="1" applyBorder="1" applyAlignment="1">
      <alignment vertical="top" wrapText="1"/>
    </xf>
    <xf numFmtId="0" fontId="0" fillId="0" borderId="25" xfId="0" applyNumberFormat="1" applyBorder="1" applyAlignment="1">
      <alignment horizontal="left" vertical="center" wrapText="1"/>
    </xf>
    <xf numFmtId="0" fontId="41" fillId="0" borderId="0" xfId="34" applyBorder="1" applyAlignment="1" applyProtection="1">
      <alignment vertical="center" wrapText="1"/>
    </xf>
    <xf numFmtId="0" fontId="0" fillId="39" borderId="5" xfId="0" applyFill="1" applyBorder="1" applyAlignment="1">
      <alignment vertical="center" wrapText="1"/>
    </xf>
    <xf numFmtId="0" fontId="0" fillId="0" borderId="26" xfId="0" applyBorder="1" applyAlignment="1">
      <alignment vertical="center" wrapText="1"/>
    </xf>
    <xf numFmtId="0" fontId="24" fillId="0" borderId="25" xfId="0" applyFont="1" applyBorder="1" applyAlignment="1">
      <alignment wrapText="1"/>
    </xf>
    <xf numFmtId="0" fontId="0" fillId="0" borderId="27" xfId="0" applyBorder="1" applyAlignment="1">
      <alignment vertical="center" wrapText="1"/>
    </xf>
    <xf numFmtId="0" fontId="0" fillId="0" borderId="28" xfId="0" applyBorder="1" applyAlignment="1">
      <alignment vertical="center" wrapText="1"/>
    </xf>
    <xf numFmtId="0" fontId="0" fillId="0" borderId="28" xfId="0" applyBorder="1" applyAlignment="1">
      <alignment horizontal="left" vertical="center" wrapText="1" indent="1"/>
    </xf>
    <xf numFmtId="0" fontId="0" fillId="0" borderId="26" xfId="0" applyBorder="1" applyAlignment="1">
      <alignment horizontal="center" vertical="center" wrapText="1"/>
    </xf>
    <xf numFmtId="0" fontId="0" fillId="39" borderId="5" xfId="0" applyFill="1" applyBorder="1" applyAlignment="1">
      <alignment horizontal="center" vertical="center" wrapText="1"/>
    </xf>
    <xf numFmtId="0" fontId="21" fillId="0" borderId="25" xfId="0" applyFont="1" applyBorder="1" applyAlignment="1">
      <alignment wrapText="1"/>
    </xf>
    <xf numFmtId="0" fontId="0" fillId="0" borderId="29" xfId="0" applyFont="1" applyBorder="1" applyAlignment="1">
      <alignment vertical="center" wrapText="1"/>
    </xf>
    <xf numFmtId="0" fontId="0" fillId="0" borderId="25" xfId="0" applyBorder="1" applyAlignment="1">
      <alignment horizontal="center" vertical="center" wrapText="1"/>
    </xf>
    <xf numFmtId="0" fontId="25" fillId="0" borderId="25" xfId="0" applyFont="1" applyBorder="1" applyAlignment="1">
      <alignment horizontal="left" vertical="center" wrapText="1"/>
    </xf>
    <xf numFmtId="0" fontId="0" fillId="0" borderId="25" xfId="0" applyBorder="1" applyAlignment="1">
      <alignment horizontal="left" vertical="center" wrapText="1"/>
    </xf>
    <xf numFmtId="0" fontId="0" fillId="0" borderId="28" xfId="0" applyBorder="1" applyAlignment="1">
      <alignment horizontal="center" vertical="center" wrapText="1"/>
    </xf>
    <xf numFmtId="0" fontId="0" fillId="0" borderId="30" xfId="0" applyBorder="1" applyAlignment="1">
      <alignment vertical="center" wrapText="1"/>
    </xf>
    <xf numFmtId="0" fontId="0" fillId="0" borderId="27" xfId="0" applyBorder="1" applyAlignment="1">
      <alignment horizontal="left" vertical="center" wrapText="1"/>
    </xf>
    <xf numFmtId="0" fontId="0" fillId="0" borderId="28" xfId="0" applyBorder="1" applyAlignment="1">
      <alignment horizontal="left" vertical="center" wrapText="1"/>
    </xf>
    <xf numFmtId="0" fontId="0" fillId="40" borderId="5" xfId="0" applyFill="1" applyBorder="1" applyAlignment="1">
      <alignment horizontal="center" vertical="center" wrapText="1"/>
    </xf>
    <xf numFmtId="0" fontId="26" fillId="0" borderId="25" xfId="0" applyFont="1" applyBorder="1" applyAlignment="1">
      <alignment wrapText="1"/>
    </xf>
    <xf numFmtId="0" fontId="0" fillId="0" borderId="25" xfId="0" applyNumberFormat="1" applyBorder="1" applyAlignment="1">
      <alignment wrapText="1"/>
    </xf>
    <xf numFmtId="0" fontId="0" fillId="0" borderId="25" xfId="0" applyNumberFormat="1" applyBorder="1" applyAlignment="1">
      <alignment horizontal="left" wrapText="1" indent="1"/>
    </xf>
    <xf numFmtId="0" fontId="0" fillId="0" borderId="25" xfId="0" applyNumberFormat="1" applyBorder="1" applyAlignment="1">
      <alignment horizontal="left" wrapText="1" indent="2"/>
    </xf>
    <xf numFmtId="0" fontId="7" fillId="0" borderId="25" xfId="0" applyFont="1" applyBorder="1" applyAlignment="1">
      <alignment vertical="top" wrapText="1"/>
    </xf>
    <xf numFmtId="0" fontId="0" fillId="0" borderId="25" xfId="0" applyBorder="1" applyAlignment="1">
      <alignment vertical="top" wrapText="1"/>
    </xf>
    <xf numFmtId="0" fontId="0" fillId="0" borderId="25" xfId="0" applyBorder="1" applyAlignment="1">
      <alignment horizontal="center" wrapText="1"/>
    </xf>
    <xf numFmtId="0" fontId="0" fillId="0" borderId="25" xfId="0" applyBorder="1" applyAlignment="1">
      <alignment horizontal="left" wrapText="1"/>
    </xf>
    <xf numFmtId="0" fontId="0" fillId="0" borderId="31" xfId="0" applyBorder="1" applyAlignment="1">
      <alignment vertical="center" wrapText="1"/>
    </xf>
    <xf numFmtId="0" fontId="41" fillId="0" borderId="0" xfId="235" applyAlignment="1" applyProtection="1">
      <alignment horizontal="center" vertical="center"/>
    </xf>
    <xf numFmtId="0" fontId="41" fillId="0" borderId="15" xfId="235" applyBorder="1" applyAlignment="1" applyProtection="1">
      <alignment horizontal="center" vertical="center" wrapText="1"/>
    </xf>
    <xf numFmtId="0" fontId="0" fillId="0" borderId="15" xfId="0" applyBorder="1" applyAlignment="1">
      <alignment horizontal="left" vertical="center" wrapText="1"/>
    </xf>
    <xf numFmtId="0" fontId="0" fillId="0" borderId="15" xfId="0" applyBorder="1">
      <alignment vertical="center"/>
    </xf>
    <xf numFmtId="0" fontId="11" fillId="6" borderId="0" xfId="37">
      <alignment vertical="top" shrinkToFit="1"/>
    </xf>
    <xf numFmtId="0" fontId="12" fillId="6" borderId="0" xfId="38">
      <alignment vertical="top" shrinkToFit="1"/>
    </xf>
    <xf numFmtId="0" fontId="14" fillId="6" borderId="0" xfId="43">
      <alignment vertical="top" shrinkToFit="1"/>
    </xf>
    <xf numFmtId="0" fontId="13" fillId="6" borderId="0" xfId="77">
      <alignment vertical="top" shrinkToFit="1"/>
    </xf>
  </cellXfs>
  <cellStyles count="23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34" builtinId="8"/>
    <cellStyle name="Hyperlink 2" xfId="235"/>
    <cellStyle name="Input" xfId="35" builtinId="20" customBuiltin="1"/>
    <cellStyle name="Linked Cell" xfId="36" builtinId="24" customBuiltin="1"/>
    <cellStyle name="MSSStyle001" xfId="37"/>
    <cellStyle name="MSSStyle002" xfId="38"/>
    <cellStyle name="MSSStyle003" xfId="39"/>
    <cellStyle name="MSSStyle004" xfId="40"/>
    <cellStyle name="MSSStyle005" xfId="41"/>
    <cellStyle name="MSSStyle006" xfId="42"/>
    <cellStyle name="MSSStyle007" xfId="43"/>
    <cellStyle name="MSSStyle008" xfId="44"/>
    <cellStyle name="MSSStyle009" xfId="45"/>
    <cellStyle name="MSSStyle010" xfId="46"/>
    <cellStyle name="MSSStyle011" xfId="47"/>
    <cellStyle name="MSSStyle012" xfId="48"/>
    <cellStyle name="MSSStyle013" xfId="49"/>
    <cellStyle name="MSSStyle014" xfId="50"/>
    <cellStyle name="MSSStyle015" xfId="51"/>
    <cellStyle name="MSSStyle016" xfId="52"/>
    <cellStyle name="MSSStyle017" xfId="53"/>
    <cellStyle name="MSSStyle018" xfId="54"/>
    <cellStyle name="MSSStyle019" xfId="55"/>
    <cellStyle name="MSSStyle020" xfId="56"/>
    <cellStyle name="MSSStyle021" xfId="57"/>
    <cellStyle name="MSSStyle022" xfId="58"/>
    <cellStyle name="MSSStyle023" xfId="59"/>
    <cellStyle name="MSSStyle024" xfId="60"/>
    <cellStyle name="MSSStyle025" xfId="61"/>
    <cellStyle name="MSSStyle026" xfId="62"/>
    <cellStyle name="MSSStyle027" xfId="63"/>
    <cellStyle name="MSSStyle028" xfId="64"/>
    <cellStyle name="MSSStyle029" xfId="65"/>
    <cellStyle name="MSSStyle030" xfId="66"/>
    <cellStyle name="MSSStyle031" xfId="67"/>
    <cellStyle name="MSSStyle032" xfId="68"/>
    <cellStyle name="MSSStyle033" xfId="69"/>
    <cellStyle name="MSSStyle034" xfId="70"/>
    <cellStyle name="MSSStyle035" xfId="71"/>
    <cellStyle name="MSSStyle036" xfId="72"/>
    <cellStyle name="MSSStyle037" xfId="73"/>
    <cellStyle name="MSSStyle038" xfId="74"/>
    <cellStyle name="MSSStyle039" xfId="75"/>
    <cellStyle name="MSSStyle040" xfId="76"/>
    <cellStyle name="MSSStyle041" xfId="77"/>
    <cellStyle name="MSSStyle042" xfId="78"/>
    <cellStyle name="MSSStyle043" xfId="79"/>
    <cellStyle name="MSSStyle044" xfId="80"/>
    <cellStyle name="MSSStyle045" xfId="81"/>
    <cellStyle name="MSSStyle046" xfId="82"/>
    <cellStyle name="MSSStyle047" xfId="83"/>
    <cellStyle name="MSSStyle048" xfId="84"/>
    <cellStyle name="MSSStyle049" xfId="85"/>
    <cellStyle name="MSSStyle050" xfId="86"/>
    <cellStyle name="MSSStyle051" xfId="87"/>
    <cellStyle name="MSSStyle052" xfId="88"/>
    <cellStyle name="MSSStyle053" xfId="89"/>
    <cellStyle name="MSSStyle054" xfId="90"/>
    <cellStyle name="MSSStyle055" xfId="91"/>
    <cellStyle name="MSSStyle056" xfId="92"/>
    <cellStyle name="MSSStyle057" xfId="93"/>
    <cellStyle name="MSSStyle058" xfId="94"/>
    <cellStyle name="MSSStyle059" xfId="95"/>
    <cellStyle name="MSSStyle060" xfId="96"/>
    <cellStyle name="MSSStyle061" xfId="97"/>
    <cellStyle name="MSSStyle062" xfId="98"/>
    <cellStyle name="MSSStyle063" xfId="99"/>
    <cellStyle name="MSSStyle064" xfId="100"/>
    <cellStyle name="MSSStyle065" xfId="101"/>
    <cellStyle name="MSSStyle066" xfId="102"/>
    <cellStyle name="MSSStyle067" xfId="103"/>
    <cellStyle name="MSSStyle068" xfId="104"/>
    <cellStyle name="MSSStyle069" xfId="105"/>
    <cellStyle name="MSSStyle070" xfId="106"/>
    <cellStyle name="MSSStyle071" xfId="107"/>
    <cellStyle name="MSSStyle072" xfId="108"/>
    <cellStyle name="MSSStyle073" xfId="109"/>
    <cellStyle name="MSSStyle074" xfId="110"/>
    <cellStyle name="MSSStyle075" xfId="111"/>
    <cellStyle name="MSSStyle076" xfId="112"/>
    <cellStyle name="MSSStyle077" xfId="113"/>
    <cellStyle name="MSSStyle078" xfId="114"/>
    <cellStyle name="MSSStyle079" xfId="115"/>
    <cellStyle name="MSSStyle080" xfId="116"/>
    <cellStyle name="MSSStyle081" xfId="117"/>
    <cellStyle name="MSSStyle082" xfId="118"/>
    <cellStyle name="MSSStyle083" xfId="119"/>
    <cellStyle name="MSSStyle084" xfId="120"/>
    <cellStyle name="MSSStyle085" xfId="121"/>
    <cellStyle name="MSSStyle086" xfId="122"/>
    <cellStyle name="MSSStyle087" xfId="123"/>
    <cellStyle name="MSSStyle088" xfId="124"/>
    <cellStyle name="MSSStyle089" xfId="125"/>
    <cellStyle name="MSSStyle090" xfId="126"/>
    <cellStyle name="MSSStyle091" xfId="127"/>
    <cellStyle name="MSSStyle092" xfId="128"/>
    <cellStyle name="MSSStyle093" xfId="129"/>
    <cellStyle name="MSSStyle094" xfId="130"/>
    <cellStyle name="MSSStyle095" xfId="131"/>
    <cellStyle name="MSSStyle096" xfId="132"/>
    <cellStyle name="MSSStyle097" xfId="133"/>
    <cellStyle name="MSSStyle098" xfId="134"/>
    <cellStyle name="MSSStyle099" xfId="135"/>
    <cellStyle name="MSSStyle100" xfId="136"/>
    <cellStyle name="MSSStyle101" xfId="137"/>
    <cellStyle name="MSSStyle102" xfId="138"/>
    <cellStyle name="MSSStyle103" xfId="139"/>
    <cellStyle name="MSSStyle104" xfId="140"/>
    <cellStyle name="MSSStyle105" xfId="141"/>
    <cellStyle name="MSSStyle106" xfId="142"/>
    <cellStyle name="MSSStyle107" xfId="143"/>
    <cellStyle name="MSSStyle108" xfId="144"/>
    <cellStyle name="MSSStyle109" xfId="145"/>
    <cellStyle name="MSSStyle110" xfId="146"/>
    <cellStyle name="MSSStyle111" xfId="147"/>
    <cellStyle name="MSSStyle112" xfId="148"/>
    <cellStyle name="MSSStyle113" xfId="149"/>
    <cellStyle name="MSSStyle114" xfId="150"/>
    <cellStyle name="MSSStyle115" xfId="151"/>
    <cellStyle name="MSSStyle116" xfId="152"/>
    <cellStyle name="MSSStyle117" xfId="153"/>
    <cellStyle name="MSSStyle118" xfId="154"/>
    <cellStyle name="MSSStyle119" xfId="155"/>
    <cellStyle name="MSSStyle120" xfId="156"/>
    <cellStyle name="MSSStyle121" xfId="157"/>
    <cellStyle name="MSSStyle122" xfId="158"/>
    <cellStyle name="MSSStyle123" xfId="159"/>
    <cellStyle name="MSSStyle124" xfId="160"/>
    <cellStyle name="MSSStyle125" xfId="161"/>
    <cellStyle name="MSSStyle126" xfId="162"/>
    <cellStyle name="MSSStyle127" xfId="163"/>
    <cellStyle name="MSSStyle128" xfId="164"/>
    <cellStyle name="MSSStyle129" xfId="165"/>
    <cellStyle name="MSSStyle130" xfId="166"/>
    <cellStyle name="MSSStyle131" xfId="167"/>
    <cellStyle name="MSSStyle132" xfId="168"/>
    <cellStyle name="MSSStyle133" xfId="169"/>
    <cellStyle name="MSSStyle134" xfId="170"/>
    <cellStyle name="MSSStyle135" xfId="171"/>
    <cellStyle name="MSSStyle136" xfId="172"/>
    <cellStyle name="MSSStyle137" xfId="173"/>
    <cellStyle name="MSSStyle138" xfId="174"/>
    <cellStyle name="MSSStyle139" xfId="175"/>
    <cellStyle name="MSSStyle140" xfId="176"/>
    <cellStyle name="MSSStyle141" xfId="177"/>
    <cellStyle name="MSSStyle142" xfId="178"/>
    <cellStyle name="MSSStyle143" xfId="179"/>
    <cellStyle name="MSSStyle144" xfId="180"/>
    <cellStyle name="MSSStyle145" xfId="181"/>
    <cellStyle name="MSSStyle146" xfId="182"/>
    <cellStyle name="MSSStyle147" xfId="183"/>
    <cellStyle name="MSSStyle148" xfId="184"/>
    <cellStyle name="MSSStyle149" xfId="185"/>
    <cellStyle name="MSSStyle150" xfId="186"/>
    <cellStyle name="MSSStyle151" xfId="187"/>
    <cellStyle name="MSSStyle152" xfId="188"/>
    <cellStyle name="MSSStyle153" xfId="189"/>
    <cellStyle name="MSSStyle154" xfId="190"/>
    <cellStyle name="MSSStyle155" xfId="191"/>
    <cellStyle name="MSSStyle156" xfId="192"/>
    <cellStyle name="MSSStyle157" xfId="193"/>
    <cellStyle name="MSSStyle158" xfId="194"/>
    <cellStyle name="MSSStyle159" xfId="195"/>
    <cellStyle name="MSSStyle160" xfId="196"/>
    <cellStyle name="MSSStyle161" xfId="197"/>
    <cellStyle name="MSSStyle162" xfId="198"/>
    <cellStyle name="MSSStyle163" xfId="199"/>
    <cellStyle name="MSSStyle164" xfId="200"/>
    <cellStyle name="MSSStyle165" xfId="201"/>
    <cellStyle name="MSSStyle166" xfId="202"/>
    <cellStyle name="MSSStyle167" xfId="203"/>
    <cellStyle name="MSSStyle168" xfId="204"/>
    <cellStyle name="MSSStyle169" xfId="205"/>
    <cellStyle name="MSSStyle170" xfId="206"/>
    <cellStyle name="MSSStyle171" xfId="207"/>
    <cellStyle name="MSSStyle172" xfId="208"/>
    <cellStyle name="MSSStyle173" xfId="209"/>
    <cellStyle name="MSSStyle174" xfId="210"/>
    <cellStyle name="MSSStyle175" xfId="211"/>
    <cellStyle name="MSSStyle176" xfId="212"/>
    <cellStyle name="MSSStyle177" xfId="213"/>
    <cellStyle name="MSSStyle178" xfId="214"/>
    <cellStyle name="MSSStyle179" xfId="215"/>
    <cellStyle name="MSSStyle180" xfId="216"/>
    <cellStyle name="MSSStyle181" xfId="217"/>
    <cellStyle name="MSSStyle182" xfId="218"/>
    <cellStyle name="MSSStyle183" xfId="219"/>
    <cellStyle name="MSSStyle184" xfId="220"/>
    <cellStyle name="MSSStyle185" xfId="221"/>
    <cellStyle name="MSSStyle186" xfId="222"/>
    <cellStyle name="MSSStyle187" xfId="223"/>
    <cellStyle name="MSSStyle188" xfId="224"/>
    <cellStyle name="MSSStyle189" xfId="225"/>
    <cellStyle name="MSSStyle190" xfId="226"/>
    <cellStyle name="MSSStyle191" xfId="227"/>
    <cellStyle name="Neutral" xfId="228" builtinId="28" customBuiltin="1"/>
    <cellStyle name="Normal" xfId="0" builtinId="0"/>
    <cellStyle name="Normal 2" xfId="229"/>
    <cellStyle name="Note" xfId="230" builtinId="10" customBuiltin="1"/>
    <cellStyle name="Output" xfId="231" builtinId="21" customBuiltin="1"/>
    <cellStyle name="Title" xfId="232" builtinId="15" customBuiltin="1"/>
    <cellStyle name="Total" xfId="233" builtinId="25" customBuiltin="1"/>
    <cellStyle name="Warning Text" xfId="234" builtinId="11"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000000"/>
      <rgbColor rgb="00FFFFFF"/>
      <rgbColor rgb="00ADD8E6"/>
      <rgbColor rgb="00F0F0F0"/>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Predicted Revenue versus Price - All Products</a:t>
            </a:r>
          </a:p>
        </c:rich>
      </c:tx>
      <c:layout>
        <c:manualLayout>
          <c:xMode val="edge"/>
          <c:yMode val="edge"/>
          <c:x val="0.33673464656102586"/>
          <c:y val="2.3188445374963968E-2"/>
        </c:manualLayout>
      </c:layout>
      <c:overlay val="0"/>
      <c:spPr>
        <a:solidFill>
          <a:srgbClr val="FFFFFF"/>
        </a:solidFill>
        <a:ln w="25400">
          <a:noFill/>
        </a:ln>
      </c:spPr>
    </c:title>
    <c:autoTitleDeleted val="0"/>
    <c:plotArea>
      <c:layout>
        <c:manualLayout>
          <c:layoutTarget val="inner"/>
          <c:xMode val="edge"/>
          <c:yMode val="edge"/>
          <c:x val="0.16099773242630386"/>
          <c:y val="0.1391304347826087"/>
          <c:w val="0.80725623582766437"/>
          <c:h val="0.73913043478260865"/>
        </c:manualLayout>
      </c:layout>
      <c:barChart>
        <c:barDir val="col"/>
        <c:grouping val="clustered"/>
        <c:varyColors val="0"/>
        <c:ser>
          <c:idx val="0"/>
          <c:order val="0"/>
          <c:tx>
            <c:v>Predicted Revenue</c:v>
          </c:tx>
          <c:spPr>
            <a:solidFill>
              <a:srgbClr val="00B0F0"/>
            </a:solidFill>
            <a:ln w="25400">
              <a:noFill/>
            </a:ln>
          </c:spPr>
          <c:invertIfNegative val="0"/>
          <c:dLbls>
            <c:spPr>
              <a:noFill/>
              <a:ln w="25400">
                <a:noFill/>
              </a:ln>
            </c:spPr>
            <c:txPr>
              <a:bodyPr/>
              <a:lstStyle/>
              <a:p>
                <a:pPr>
                  <a:defRPr sz="1000" b="0" i="0" u="none" strike="noStrike" baseline="0">
                    <a:solidFill>
                      <a:srgbClr val="000000"/>
                    </a:solidFill>
                    <a:latin typeface="Calibri"/>
                    <a:ea typeface="Calibri"/>
                    <a:cs typeface="Calibri"/>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[0]!Predictions_plt</c:f>
              <c:strCache>
                <c:ptCount val="3"/>
                <c:pt idx="0">
                  <c:v>Price 1</c:v>
                </c:pt>
                <c:pt idx="1">
                  <c:v>Price 2</c:v>
                </c:pt>
                <c:pt idx="2">
                  <c:v>Price 3</c:v>
                </c:pt>
              </c:strCache>
            </c:strRef>
          </c:cat>
          <c:val>
            <c:numRef>
              <c:f>[0]!Predicted_Revenue_plt</c:f>
              <c:numCache>
                <c:formatCode>"$"#,##0_);[Red]\("$"#,##0\)</c:formatCode>
                <c:ptCount val="3"/>
                <c:pt idx="0">
                  <c:v>2</c:v>
                </c:pt>
                <c:pt idx="1">
                  <c:v>2</c:v>
                </c:pt>
                <c:pt idx="2">
                  <c:v>2</c:v>
                </c:pt>
              </c:numCache>
            </c:numRef>
          </c:val>
        </c:ser>
        <c:dLbls>
          <c:showLegendKey val="0"/>
          <c:showVal val="0"/>
          <c:showCatName val="0"/>
          <c:showSerName val="0"/>
          <c:showPercent val="0"/>
          <c:showBubbleSize val="0"/>
        </c:dLbls>
        <c:gapWidth val="150"/>
        <c:axId val="83667184"/>
        <c:axId val="83668360"/>
      </c:barChart>
      <c:catAx>
        <c:axId val="83667184"/>
        <c:scaling>
          <c:orientation val="minMax"/>
        </c:scaling>
        <c:delete val="0"/>
        <c:axPos val="b"/>
        <c:numFmt formatCode="\$#,##0_);[Red]\(\$#,##0\)" sourceLinked="0"/>
        <c:majorTickMark val="out"/>
        <c:minorTickMark val="none"/>
        <c:tickLblPos val="low"/>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83668360"/>
        <c:crosses val="autoZero"/>
        <c:auto val="1"/>
        <c:lblAlgn val="ctr"/>
        <c:lblOffset val="100"/>
        <c:tickLblSkip val="1"/>
        <c:tickMarkSkip val="1"/>
        <c:noMultiLvlLbl val="0"/>
      </c:catAx>
      <c:valAx>
        <c:axId val="83668360"/>
        <c:scaling>
          <c:orientation val="minMax"/>
        </c:scaling>
        <c:delete val="0"/>
        <c:axPos val="l"/>
        <c:majorGridlines>
          <c:spPr>
            <a:ln w="3175">
              <a:solidFill>
                <a:srgbClr val="808080"/>
              </a:solidFill>
              <a:prstDash val="solid"/>
            </a:ln>
          </c:spPr>
        </c:majorGridlines>
        <c:numFmt formatCode="&quot;$&quot;#,##0_);[Red]\(&quot;$&quot;#,##0\)"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83667184"/>
        <c:crossesAt val="1"/>
        <c:crossBetween val="between"/>
      </c:valAx>
      <c:spPr>
        <a:solidFill>
          <a:srgbClr val="FFFFFF"/>
        </a:solid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tr-TR"/>
    </a:p>
  </c:txPr>
  <c:printSettings>
    <c:headerFooter alignWithMargins="0"/>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Predicted Sales Units versus Price - All Products</a:t>
            </a:r>
          </a:p>
        </c:rich>
      </c:tx>
      <c:layout>
        <c:manualLayout>
          <c:xMode val="edge"/>
          <c:yMode val="edge"/>
          <c:x val="0.32653058798001328"/>
          <c:y val="2.3188445374963968E-2"/>
        </c:manualLayout>
      </c:layout>
      <c:overlay val="0"/>
      <c:spPr>
        <a:solidFill>
          <a:srgbClr val="FFFFFF"/>
        </a:solidFill>
        <a:ln w="25400">
          <a:noFill/>
        </a:ln>
      </c:spPr>
    </c:title>
    <c:autoTitleDeleted val="0"/>
    <c:plotArea>
      <c:layout>
        <c:manualLayout>
          <c:layoutTarget val="inner"/>
          <c:xMode val="edge"/>
          <c:yMode val="edge"/>
          <c:x val="0.14172335600907029"/>
          <c:y val="0.1391304347826087"/>
          <c:w val="0.82653061224489799"/>
          <c:h val="0.72463768115942029"/>
        </c:manualLayout>
      </c:layout>
      <c:barChart>
        <c:barDir val="col"/>
        <c:grouping val="clustered"/>
        <c:varyColors val="0"/>
        <c:ser>
          <c:idx val="0"/>
          <c:order val="0"/>
          <c:tx>
            <c:v>Predicted Sales Units</c:v>
          </c:tx>
          <c:spPr>
            <a:solidFill>
              <a:srgbClr val="FF00FF"/>
            </a:solidFill>
            <a:ln w="25400">
              <a:noFill/>
            </a:ln>
          </c:spPr>
          <c:invertIfNegative val="0"/>
          <c:dLbls>
            <c:numFmt formatCode="#,##0" sourceLinked="0"/>
            <c:spPr>
              <a:noFill/>
              <a:ln w="25400">
                <a:noFill/>
              </a:ln>
            </c:spPr>
            <c:txPr>
              <a:bodyPr/>
              <a:lstStyle/>
              <a:p>
                <a:pPr>
                  <a:defRPr sz="1000" b="0" i="0" u="none" strike="noStrike" baseline="0">
                    <a:solidFill>
                      <a:srgbClr val="000000"/>
                    </a:solidFill>
                    <a:latin typeface="Calibri"/>
                    <a:ea typeface="Calibri"/>
                    <a:cs typeface="Calibri"/>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[0]!Predictions_plt</c:f>
              <c:strCache>
                <c:ptCount val="3"/>
                <c:pt idx="0">
                  <c:v>Price 1</c:v>
                </c:pt>
                <c:pt idx="1">
                  <c:v>Price 2</c:v>
                </c:pt>
                <c:pt idx="2">
                  <c:v>Price 3</c:v>
                </c:pt>
              </c:strCache>
            </c:strRef>
          </c:cat>
          <c:val>
            <c:numRef>
              <c:f>[0]!Predicted_Sales_Units_plt</c:f>
              <c:numCache>
                <c:formatCode>#,##0.0</c:formatCode>
                <c:ptCount val="3"/>
                <c:pt idx="0">
                  <c:v>2</c:v>
                </c:pt>
                <c:pt idx="1">
                  <c:v>2</c:v>
                </c:pt>
                <c:pt idx="2">
                  <c:v>2</c:v>
                </c:pt>
              </c:numCache>
            </c:numRef>
          </c:val>
        </c:ser>
        <c:dLbls>
          <c:showLegendKey val="0"/>
          <c:showVal val="0"/>
          <c:showCatName val="0"/>
          <c:showSerName val="0"/>
          <c:showPercent val="0"/>
          <c:showBubbleSize val="0"/>
        </c:dLbls>
        <c:gapWidth val="150"/>
        <c:axId val="83669536"/>
        <c:axId val="856089904"/>
      </c:barChart>
      <c:catAx>
        <c:axId val="83669536"/>
        <c:scaling>
          <c:orientation val="minMax"/>
        </c:scaling>
        <c:delete val="0"/>
        <c:axPos val="b"/>
        <c:numFmt formatCode="\$#,##0_);[Red]\(\$#,##0\)" sourceLinked="0"/>
        <c:majorTickMark val="out"/>
        <c:minorTickMark val="none"/>
        <c:tickLblPos val="low"/>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856089904"/>
        <c:crosses val="autoZero"/>
        <c:auto val="1"/>
        <c:lblAlgn val="ctr"/>
        <c:lblOffset val="100"/>
        <c:tickLblSkip val="1"/>
        <c:tickMarkSkip val="1"/>
        <c:noMultiLvlLbl val="0"/>
      </c:catAx>
      <c:valAx>
        <c:axId val="856089904"/>
        <c:scaling>
          <c:orientation val="minMax"/>
        </c:scaling>
        <c:delete val="0"/>
        <c:axPos val="l"/>
        <c:majorGridlines>
          <c:spPr>
            <a:ln w="3175">
              <a:solidFill>
                <a:srgbClr val="808080"/>
              </a:solidFill>
              <a:prstDash val="solid"/>
            </a:ln>
          </c:spPr>
        </c:majorGridlines>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83669536"/>
        <c:crossesAt val="1"/>
        <c:crossBetween val="between"/>
      </c:valAx>
      <c:spPr>
        <a:solidFill>
          <a:srgbClr val="FFFFFF"/>
        </a:solid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tr-TR"/>
    </a:p>
  </c:txPr>
  <c:printSettings>
    <c:headerFooter alignWithMargins="0"/>
    <c:pageMargins b="0.75000000000000022" l="0.70000000000000018" r="0.70000000000000018" t="0.75000000000000022" header="0.3000000000000001" footer="0.300000000000000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Predicted Profit Margin versus Price - All Products</a:t>
            </a:r>
          </a:p>
        </c:rich>
      </c:tx>
      <c:layout>
        <c:manualLayout>
          <c:xMode val="edge"/>
          <c:yMode val="edge"/>
          <c:x val="0.3208616533352357"/>
          <c:y val="2.3188445374963968E-2"/>
        </c:manualLayout>
      </c:layout>
      <c:overlay val="0"/>
      <c:spPr>
        <a:solidFill>
          <a:srgbClr val="FFFFFF"/>
        </a:solidFill>
        <a:ln w="25400">
          <a:noFill/>
        </a:ln>
      </c:spPr>
    </c:title>
    <c:autoTitleDeleted val="0"/>
    <c:plotArea>
      <c:layout>
        <c:manualLayout>
          <c:layoutTarget val="inner"/>
          <c:xMode val="edge"/>
          <c:yMode val="edge"/>
          <c:x val="9.1836734693877556E-2"/>
          <c:y val="0.1391304347826087"/>
          <c:w val="0.87868480725623588"/>
          <c:h val="0.65797101449275364"/>
        </c:manualLayout>
      </c:layout>
      <c:barChart>
        <c:barDir val="col"/>
        <c:grouping val="clustered"/>
        <c:varyColors val="0"/>
        <c:ser>
          <c:idx val="0"/>
          <c:order val="0"/>
          <c:tx>
            <c:v>Predicted Margin</c:v>
          </c:tx>
          <c:spPr>
            <a:solidFill>
              <a:srgbClr val="92D050"/>
            </a:solidFill>
            <a:ln w="25400">
              <a:noFill/>
            </a:ln>
          </c:spPr>
          <c:invertIfNegative val="0"/>
          <c:dLbls>
            <c:spPr>
              <a:noFill/>
              <a:ln w="25400">
                <a:noFill/>
              </a:ln>
            </c:spPr>
            <c:txPr>
              <a:bodyPr/>
              <a:lstStyle/>
              <a:p>
                <a:pPr>
                  <a:defRPr sz="1000" b="0" i="0" u="none" strike="noStrike" baseline="0">
                    <a:solidFill>
                      <a:srgbClr val="000000"/>
                    </a:solidFill>
                    <a:latin typeface="Calibri"/>
                    <a:ea typeface="Calibri"/>
                    <a:cs typeface="Calibri"/>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[0]!Predictions_plt</c:f>
              <c:strCache>
                <c:ptCount val="3"/>
                <c:pt idx="0">
                  <c:v>Price 1</c:v>
                </c:pt>
                <c:pt idx="1">
                  <c:v>Price 2</c:v>
                </c:pt>
                <c:pt idx="2">
                  <c:v>Price 3</c:v>
                </c:pt>
              </c:strCache>
            </c:strRef>
          </c:cat>
          <c:val>
            <c:numRef>
              <c:f>[0]!Predicted_Margin_plt</c:f>
              <c:numCache>
                <c:formatCode>"$"#,##0_);[Red]\("$"#,##0\)</c:formatCode>
                <c:ptCount val="3"/>
                <c:pt idx="0">
                  <c:v>2</c:v>
                </c:pt>
                <c:pt idx="1">
                  <c:v>2</c:v>
                </c:pt>
                <c:pt idx="2">
                  <c:v>2</c:v>
                </c:pt>
              </c:numCache>
            </c:numRef>
          </c:val>
        </c:ser>
        <c:dLbls>
          <c:showLegendKey val="0"/>
          <c:showVal val="0"/>
          <c:showCatName val="0"/>
          <c:showSerName val="0"/>
          <c:showPercent val="0"/>
          <c:showBubbleSize val="0"/>
        </c:dLbls>
        <c:gapWidth val="150"/>
        <c:axId val="646292824"/>
        <c:axId val="1225282328"/>
      </c:barChart>
      <c:catAx>
        <c:axId val="646292824"/>
        <c:scaling>
          <c:orientation val="minMax"/>
        </c:scaling>
        <c:delete val="0"/>
        <c:axPos val="b"/>
        <c:numFmt formatCode="\$#,##0_);[Red]\(\$#,##0\)" sourceLinked="0"/>
        <c:majorTickMark val="out"/>
        <c:minorTickMark val="none"/>
        <c:tickLblPos val="low"/>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1225282328"/>
        <c:crosses val="autoZero"/>
        <c:auto val="1"/>
        <c:lblAlgn val="ctr"/>
        <c:lblOffset val="100"/>
        <c:tickLblSkip val="1"/>
        <c:tickMarkSkip val="1"/>
        <c:noMultiLvlLbl val="0"/>
      </c:catAx>
      <c:valAx>
        <c:axId val="1225282328"/>
        <c:scaling>
          <c:orientation val="minMax"/>
        </c:scaling>
        <c:delete val="0"/>
        <c:axPos val="l"/>
        <c:majorGridlines>
          <c:spPr>
            <a:ln w="3175">
              <a:solidFill>
                <a:srgbClr val="808080"/>
              </a:solidFill>
              <a:prstDash val="solid"/>
            </a:ln>
          </c:spPr>
        </c:majorGridlines>
        <c:numFmt formatCode="&quot;$&quot;#,##0_);[Red]\(&quot;$&quot;#,##0\)"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646292824"/>
        <c:crossesAt val="1"/>
        <c:crossBetween val="between"/>
      </c:valAx>
      <c:spPr>
        <a:solidFill>
          <a:srgbClr val="FFFFFF"/>
        </a:solid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tr-TR"/>
    </a:p>
  </c:txPr>
  <c:printSettings>
    <c:headerFooter alignWithMargins="0"/>
    <c:pageMargins b="0.75000000000000044" l="0.7000000000000004" r="0.7000000000000004" t="0.75000000000000044" header="0.30000000000000021" footer="0.3000000000000002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Predicted Profit Margin % versus Price - All Products</a:t>
            </a:r>
          </a:p>
        </c:rich>
      </c:tx>
      <c:layout>
        <c:manualLayout>
          <c:xMode val="edge"/>
          <c:yMode val="edge"/>
          <c:x val="0.33446714404187583"/>
          <c:y val="2.3188445374963968E-2"/>
        </c:manualLayout>
      </c:layout>
      <c:overlay val="0"/>
      <c:spPr>
        <a:solidFill>
          <a:srgbClr val="FFFFFF"/>
        </a:solidFill>
        <a:ln w="25400">
          <a:noFill/>
        </a:ln>
      </c:spPr>
    </c:title>
    <c:autoTitleDeleted val="0"/>
    <c:plotArea>
      <c:layout>
        <c:manualLayout>
          <c:layoutTarget val="inner"/>
          <c:xMode val="edge"/>
          <c:yMode val="edge"/>
          <c:x val="0.10544217687074831"/>
          <c:y val="0.1391304347826087"/>
          <c:w val="0.86507936507936511"/>
          <c:h val="0.65797101449275364"/>
        </c:manualLayout>
      </c:layout>
      <c:barChart>
        <c:barDir val="col"/>
        <c:grouping val="clustered"/>
        <c:varyColors val="0"/>
        <c:ser>
          <c:idx val="0"/>
          <c:order val="0"/>
          <c:tx>
            <c:v>Predicted Margin %</c:v>
          </c:tx>
          <c:spPr>
            <a:solidFill>
              <a:srgbClr val="FFC000"/>
            </a:solidFill>
            <a:ln w="25400">
              <a:noFill/>
            </a:ln>
          </c:spPr>
          <c:invertIfNegative val="0"/>
          <c:dLbls>
            <c:spPr>
              <a:noFill/>
              <a:ln w="25400">
                <a:noFill/>
              </a:ln>
            </c:spPr>
            <c:txPr>
              <a:bodyPr/>
              <a:lstStyle/>
              <a:p>
                <a:pPr>
                  <a:defRPr sz="1000" b="0" i="0" u="none" strike="noStrike" baseline="0">
                    <a:solidFill>
                      <a:srgbClr val="000000"/>
                    </a:solidFill>
                    <a:latin typeface="Calibri"/>
                    <a:ea typeface="Calibri"/>
                    <a:cs typeface="Calibri"/>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[0]!Predictions_plt</c:f>
              <c:strCache>
                <c:ptCount val="3"/>
                <c:pt idx="0">
                  <c:v>Price 1</c:v>
                </c:pt>
                <c:pt idx="1">
                  <c:v>Price 2</c:v>
                </c:pt>
                <c:pt idx="2">
                  <c:v>Price 3</c:v>
                </c:pt>
              </c:strCache>
            </c:strRef>
          </c:cat>
          <c:val>
            <c:numRef>
              <c:f>[0]!Predicted_Margin_pct_plt</c:f>
              <c:numCache>
                <c:formatCode>#,##0%</c:formatCode>
                <c:ptCount val="3"/>
                <c:pt idx="0">
                  <c:v>1</c:v>
                </c:pt>
                <c:pt idx="1">
                  <c:v>1</c:v>
                </c:pt>
                <c:pt idx="2">
                  <c:v>1</c:v>
                </c:pt>
              </c:numCache>
            </c:numRef>
          </c:val>
        </c:ser>
        <c:dLbls>
          <c:showLegendKey val="0"/>
          <c:showVal val="0"/>
          <c:showCatName val="0"/>
          <c:showSerName val="0"/>
          <c:showPercent val="0"/>
          <c:showBubbleSize val="0"/>
        </c:dLbls>
        <c:gapWidth val="150"/>
        <c:axId val="1225281936"/>
        <c:axId val="1225282720"/>
      </c:barChart>
      <c:catAx>
        <c:axId val="1225281936"/>
        <c:scaling>
          <c:orientation val="minMax"/>
        </c:scaling>
        <c:delete val="0"/>
        <c:axPos val="b"/>
        <c:numFmt formatCode="\$#,##0_);[Red]\(\$#,##0\)" sourceLinked="0"/>
        <c:majorTickMark val="out"/>
        <c:minorTickMark val="none"/>
        <c:tickLblPos val="low"/>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1225282720"/>
        <c:crosses val="autoZero"/>
        <c:auto val="1"/>
        <c:lblAlgn val="ctr"/>
        <c:lblOffset val="100"/>
        <c:tickLblSkip val="1"/>
        <c:tickMarkSkip val="1"/>
        <c:noMultiLvlLbl val="0"/>
      </c:catAx>
      <c:valAx>
        <c:axId val="1225282720"/>
        <c:scaling>
          <c:orientation val="minMax"/>
        </c:scaling>
        <c:delete val="0"/>
        <c:axPos val="l"/>
        <c:majorGridlines>
          <c:spPr>
            <a:ln w="3175">
              <a:solidFill>
                <a:srgbClr val="808080"/>
              </a:solidFill>
              <a:prstDash val="solid"/>
            </a:ln>
          </c:spPr>
        </c:majorGridlines>
        <c:numFmt formatCode="#,##0%"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1225281936"/>
        <c:crossesAt val="1"/>
        <c:crossBetween val="between"/>
      </c:valAx>
      <c:spPr>
        <a:solidFill>
          <a:srgbClr val="FFFFFF"/>
        </a:solid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tr-TR"/>
    </a:p>
  </c:txPr>
  <c:printSettings>
    <c:headerFooter alignWithMargins="0"/>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Predicted Revenue versus Price - Your Products</a:t>
            </a:r>
          </a:p>
        </c:rich>
      </c:tx>
      <c:layout>
        <c:manualLayout>
          <c:xMode val="edge"/>
          <c:yMode val="edge"/>
          <c:x val="0.350340137267666"/>
          <c:y val="2.3188445374963968E-2"/>
        </c:manualLayout>
      </c:layout>
      <c:overlay val="0"/>
      <c:spPr>
        <a:solidFill>
          <a:srgbClr val="FFFFFF"/>
        </a:solidFill>
        <a:ln w="25400">
          <a:noFill/>
        </a:ln>
      </c:spPr>
    </c:title>
    <c:autoTitleDeleted val="0"/>
    <c:plotArea>
      <c:layout>
        <c:manualLayout>
          <c:layoutTarget val="inner"/>
          <c:xMode val="edge"/>
          <c:yMode val="edge"/>
          <c:x val="0.19387755102040816"/>
          <c:y val="0.11884057971014493"/>
          <c:w val="0.7743764172335601"/>
          <c:h val="0.72463768115942029"/>
        </c:manualLayout>
      </c:layout>
      <c:barChart>
        <c:barDir val="col"/>
        <c:grouping val="clustered"/>
        <c:varyColors val="0"/>
        <c:ser>
          <c:idx val="0"/>
          <c:order val="0"/>
          <c:tx>
            <c:v>Your Predicted Revenue</c:v>
          </c:tx>
          <c:spPr>
            <a:solidFill>
              <a:srgbClr val="00B0F0"/>
            </a:solidFill>
            <a:ln w="25400">
              <a:noFill/>
            </a:ln>
          </c:spPr>
          <c:invertIfNegative val="0"/>
          <c:dLbls>
            <c:spPr>
              <a:noFill/>
              <a:ln w="25400">
                <a:noFill/>
              </a:ln>
            </c:spPr>
            <c:txPr>
              <a:bodyPr/>
              <a:lstStyle/>
              <a:p>
                <a:pPr>
                  <a:defRPr sz="1000" b="0" i="0" u="none" strike="noStrike" baseline="0">
                    <a:solidFill>
                      <a:srgbClr val="000000"/>
                    </a:solidFill>
                    <a:latin typeface="Calibri"/>
                    <a:ea typeface="Calibri"/>
                    <a:cs typeface="Calibri"/>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[0]!Predictions_plt</c:f>
              <c:strCache>
                <c:ptCount val="3"/>
                <c:pt idx="0">
                  <c:v>Price 1</c:v>
                </c:pt>
                <c:pt idx="1">
                  <c:v>Price 2</c:v>
                </c:pt>
                <c:pt idx="2">
                  <c:v>Price 3</c:v>
                </c:pt>
              </c:strCache>
            </c:strRef>
          </c:cat>
          <c:val>
            <c:numRef>
              <c:f>[0]!Predicted_Revenue_Yours_plt</c:f>
              <c:numCache>
                <c:formatCode>"$"#,##0_);[Red]\("$"#,##0\)</c:formatCode>
                <c:ptCount val="3"/>
                <c:pt idx="0">
                  <c:v>2</c:v>
                </c:pt>
                <c:pt idx="1">
                  <c:v>2</c:v>
                </c:pt>
                <c:pt idx="2">
                  <c:v>2</c:v>
                </c:pt>
              </c:numCache>
            </c:numRef>
          </c:val>
        </c:ser>
        <c:dLbls>
          <c:showLegendKey val="0"/>
          <c:showVal val="0"/>
          <c:showCatName val="0"/>
          <c:showSerName val="0"/>
          <c:showPercent val="0"/>
          <c:showBubbleSize val="0"/>
        </c:dLbls>
        <c:gapWidth val="150"/>
        <c:axId val="1225283112"/>
        <c:axId val="1225286248"/>
      </c:barChart>
      <c:catAx>
        <c:axId val="1225283112"/>
        <c:scaling>
          <c:orientation val="minMax"/>
        </c:scaling>
        <c:delete val="0"/>
        <c:axPos val="b"/>
        <c:numFmt formatCode="\$#,##0_);[Red]\(\$#,##0\)" sourceLinked="0"/>
        <c:majorTickMark val="out"/>
        <c:minorTickMark val="none"/>
        <c:tickLblPos val="low"/>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1225286248"/>
        <c:crosses val="autoZero"/>
        <c:auto val="1"/>
        <c:lblAlgn val="ctr"/>
        <c:lblOffset val="100"/>
        <c:tickLblSkip val="1"/>
        <c:tickMarkSkip val="1"/>
        <c:noMultiLvlLbl val="0"/>
      </c:catAx>
      <c:valAx>
        <c:axId val="1225286248"/>
        <c:scaling>
          <c:orientation val="minMax"/>
        </c:scaling>
        <c:delete val="0"/>
        <c:axPos val="l"/>
        <c:majorGridlines>
          <c:spPr>
            <a:ln w="3175">
              <a:solidFill>
                <a:srgbClr val="808080"/>
              </a:solidFill>
              <a:prstDash val="solid"/>
            </a:ln>
          </c:spPr>
        </c:majorGridlines>
        <c:numFmt formatCode="&quot;$&quot;#,##0_);[Red]\(&quot;$&quot;#,##0\)"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1225283112"/>
        <c:crossesAt val="1"/>
        <c:crossBetween val="between"/>
      </c:valAx>
      <c:spPr>
        <a:solidFill>
          <a:srgbClr val="FFFFFF"/>
        </a:solid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tr-TR"/>
    </a:p>
  </c:txPr>
  <c:printSettings>
    <c:headerFooter alignWithMargins="0"/>
    <c:pageMargins b="0.75000000000000022" l="0.70000000000000018" r="0.70000000000000018" t="0.75000000000000022" header="0.3000000000000001" footer="0.300000000000000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Predicted Sales Units versus Price - Your Products</a:t>
            </a:r>
          </a:p>
        </c:rich>
      </c:tx>
      <c:layout>
        <c:manualLayout>
          <c:xMode val="edge"/>
          <c:yMode val="edge"/>
          <c:x val="0.32993202010564082"/>
          <c:y val="2.3188445374963968E-2"/>
        </c:manualLayout>
      </c:layout>
      <c:overlay val="0"/>
      <c:spPr>
        <a:solidFill>
          <a:srgbClr val="FFFFFF"/>
        </a:solidFill>
        <a:ln w="25400">
          <a:noFill/>
        </a:ln>
      </c:spPr>
    </c:title>
    <c:autoTitleDeleted val="0"/>
    <c:plotArea>
      <c:layout>
        <c:manualLayout>
          <c:layoutTarget val="inner"/>
          <c:xMode val="edge"/>
          <c:yMode val="edge"/>
          <c:x val="0.15759637188208617"/>
          <c:y val="0.1391304347826087"/>
          <c:w val="0.80952380952380953"/>
          <c:h val="0.72753623188405792"/>
        </c:manualLayout>
      </c:layout>
      <c:barChart>
        <c:barDir val="col"/>
        <c:grouping val="clustered"/>
        <c:varyColors val="0"/>
        <c:ser>
          <c:idx val="0"/>
          <c:order val="0"/>
          <c:tx>
            <c:v>Predicted Sales Units</c:v>
          </c:tx>
          <c:spPr>
            <a:solidFill>
              <a:srgbClr val="FF00FF"/>
            </a:solidFill>
            <a:ln w="25400">
              <a:noFill/>
            </a:ln>
          </c:spPr>
          <c:invertIfNegative val="0"/>
          <c:dLbls>
            <c:numFmt formatCode="#,##0" sourceLinked="0"/>
            <c:spPr>
              <a:noFill/>
              <a:ln w="25400">
                <a:noFill/>
              </a:ln>
            </c:spPr>
            <c:txPr>
              <a:bodyPr/>
              <a:lstStyle/>
              <a:p>
                <a:pPr>
                  <a:defRPr sz="1000" b="0" i="0" u="none" strike="noStrike" baseline="0">
                    <a:solidFill>
                      <a:srgbClr val="000000"/>
                    </a:solidFill>
                    <a:latin typeface="Calibri"/>
                    <a:ea typeface="Calibri"/>
                    <a:cs typeface="Calibri"/>
                  </a:defRPr>
                </a:pPr>
                <a:endParaRPr lang="tr-T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[0]!Predictions_plt</c:f>
              <c:strCache>
                <c:ptCount val="3"/>
                <c:pt idx="0">
                  <c:v>Price 1</c:v>
                </c:pt>
                <c:pt idx="1">
                  <c:v>Price 2</c:v>
                </c:pt>
                <c:pt idx="2">
                  <c:v>Price 3</c:v>
                </c:pt>
              </c:strCache>
            </c:strRef>
          </c:cat>
          <c:val>
            <c:numRef>
              <c:f>[0]!Predicted_Sales_Units_Yours_plt</c:f>
              <c:numCache>
                <c:formatCode>#,##0.0</c:formatCode>
                <c:ptCount val="3"/>
                <c:pt idx="0">
                  <c:v>2</c:v>
                </c:pt>
                <c:pt idx="1">
                  <c:v>2</c:v>
                </c:pt>
                <c:pt idx="2">
                  <c:v>2</c:v>
                </c:pt>
              </c:numCache>
            </c:numRef>
          </c:val>
        </c:ser>
        <c:dLbls>
          <c:showLegendKey val="0"/>
          <c:showVal val="0"/>
          <c:showCatName val="0"/>
          <c:showSerName val="0"/>
          <c:showPercent val="0"/>
          <c:showBubbleSize val="0"/>
        </c:dLbls>
        <c:gapWidth val="150"/>
        <c:axId val="1225284288"/>
        <c:axId val="1225283504"/>
      </c:barChart>
      <c:catAx>
        <c:axId val="1225284288"/>
        <c:scaling>
          <c:orientation val="minMax"/>
        </c:scaling>
        <c:delete val="0"/>
        <c:axPos val="b"/>
        <c:numFmt formatCode="\$#,##0_);[Red]\(\$#,##0\)" sourceLinked="0"/>
        <c:majorTickMark val="out"/>
        <c:minorTickMark val="none"/>
        <c:tickLblPos val="low"/>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1225283504"/>
        <c:crosses val="autoZero"/>
        <c:auto val="1"/>
        <c:lblAlgn val="ctr"/>
        <c:lblOffset val="100"/>
        <c:tickLblSkip val="1"/>
        <c:tickMarkSkip val="1"/>
        <c:noMultiLvlLbl val="0"/>
      </c:catAx>
      <c:valAx>
        <c:axId val="1225283504"/>
        <c:scaling>
          <c:orientation val="minMax"/>
        </c:scaling>
        <c:delete val="0"/>
        <c:axPos val="l"/>
        <c:majorGridlines>
          <c:spPr>
            <a:ln w="3175">
              <a:solidFill>
                <a:srgbClr val="808080"/>
              </a:solidFill>
              <a:prstDash val="solid"/>
            </a:ln>
          </c:spPr>
        </c:majorGridlines>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1225284288"/>
        <c:crossesAt val="1"/>
        <c:crossBetween val="between"/>
      </c:valAx>
      <c:spPr>
        <a:solidFill>
          <a:srgbClr val="FFFFFF"/>
        </a:solid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tr-TR"/>
    </a:p>
  </c:txPr>
  <c:printSettings>
    <c:headerFooter alignWithMargins="0"/>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Predicted Profit Margin versus Price - Your Products</a:t>
            </a:r>
          </a:p>
        </c:rich>
      </c:tx>
      <c:layout>
        <c:manualLayout>
          <c:xMode val="edge"/>
          <c:yMode val="edge"/>
          <c:x val="0.34353739191434596"/>
          <c:y val="2.3188445374963968E-2"/>
        </c:manualLayout>
      </c:layout>
      <c:overlay val="0"/>
      <c:spPr>
        <a:solidFill>
          <a:srgbClr val="FFFFFF"/>
        </a:solidFill>
        <a:ln w="25400">
          <a:noFill/>
        </a:ln>
      </c:spPr>
    </c:title>
    <c:autoTitleDeleted val="0"/>
    <c:plotArea>
      <c:layout>
        <c:manualLayout>
          <c:layoutTarget val="inner"/>
          <c:xMode val="edge"/>
          <c:yMode val="edge"/>
          <c:x val="0.12811791383219956"/>
          <c:y val="0.1391304347826087"/>
          <c:w val="0.84126984126984128"/>
          <c:h val="0.65217391304347827"/>
        </c:manualLayout>
      </c:layout>
      <c:barChart>
        <c:barDir val="col"/>
        <c:grouping val="clustered"/>
        <c:varyColors val="0"/>
        <c:ser>
          <c:idx val="0"/>
          <c:order val="0"/>
          <c:tx>
            <c:v>Predicted Margin</c:v>
          </c:tx>
          <c:spPr>
            <a:solidFill>
              <a:srgbClr val="92D050"/>
            </a:solidFill>
            <a:ln w="25400">
              <a:noFill/>
            </a:ln>
          </c:spPr>
          <c:invertIfNegative val="0"/>
          <c:dLbls>
            <c:spPr>
              <a:noFill/>
              <a:ln w="25400">
                <a:noFill/>
              </a:ln>
            </c:spPr>
            <c:txPr>
              <a:bodyPr/>
              <a:lstStyle/>
              <a:p>
                <a:pPr>
                  <a:defRPr sz="1000" b="0" i="0" u="none" strike="noStrike" baseline="0">
                    <a:solidFill>
                      <a:srgbClr val="000000"/>
                    </a:solidFill>
                    <a:latin typeface="Calibri"/>
                    <a:ea typeface="Calibri"/>
                    <a:cs typeface="Calibri"/>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[0]!Predictions_plt</c:f>
              <c:strCache>
                <c:ptCount val="3"/>
                <c:pt idx="0">
                  <c:v>Price 1</c:v>
                </c:pt>
                <c:pt idx="1">
                  <c:v>Price 2</c:v>
                </c:pt>
                <c:pt idx="2">
                  <c:v>Price 3</c:v>
                </c:pt>
              </c:strCache>
            </c:strRef>
          </c:cat>
          <c:val>
            <c:numRef>
              <c:f>[0]!Predicted_Margin_Yours_plt</c:f>
              <c:numCache>
                <c:formatCode>"$"#,##0_);[Red]\("$"#,##0\)</c:formatCode>
                <c:ptCount val="3"/>
                <c:pt idx="0">
                  <c:v>2</c:v>
                </c:pt>
                <c:pt idx="1">
                  <c:v>2</c:v>
                </c:pt>
                <c:pt idx="2">
                  <c:v>2</c:v>
                </c:pt>
              </c:numCache>
            </c:numRef>
          </c:val>
        </c:ser>
        <c:dLbls>
          <c:showLegendKey val="0"/>
          <c:showVal val="0"/>
          <c:showCatName val="0"/>
          <c:showSerName val="0"/>
          <c:showPercent val="0"/>
          <c:showBubbleSize val="0"/>
        </c:dLbls>
        <c:gapWidth val="150"/>
        <c:axId val="1225288600"/>
        <c:axId val="1225288992"/>
      </c:barChart>
      <c:catAx>
        <c:axId val="1225288600"/>
        <c:scaling>
          <c:orientation val="minMax"/>
        </c:scaling>
        <c:delete val="0"/>
        <c:axPos val="b"/>
        <c:numFmt formatCode="\$#,##0_);[Red]\(\$#,##0\)" sourceLinked="0"/>
        <c:majorTickMark val="out"/>
        <c:minorTickMark val="none"/>
        <c:tickLblPos val="low"/>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1225288992"/>
        <c:crosses val="autoZero"/>
        <c:auto val="1"/>
        <c:lblAlgn val="ctr"/>
        <c:lblOffset val="100"/>
        <c:tickLblSkip val="1"/>
        <c:tickMarkSkip val="1"/>
        <c:noMultiLvlLbl val="0"/>
      </c:catAx>
      <c:valAx>
        <c:axId val="1225288992"/>
        <c:scaling>
          <c:orientation val="minMax"/>
        </c:scaling>
        <c:delete val="0"/>
        <c:axPos val="l"/>
        <c:majorGridlines>
          <c:spPr>
            <a:ln w="3175">
              <a:solidFill>
                <a:srgbClr val="808080"/>
              </a:solidFill>
              <a:prstDash val="solid"/>
            </a:ln>
          </c:spPr>
        </c:majorGridlines>
        <c:numFmt formatCode="&quot;$&quot;#,##0_);[Red]\(&quot;$&quot;#,##0\)"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1225288600"/>
        <c:crossesAt val="1"/>
        <c:crossBetween val="between"/>
      </c:valAx>
      <c:spPr>
        <a:solidFill>
          <a:srgbClr val="FFFFFF"/>
        </a:solid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tr-TR"/>
    </a:p>
  </c:txPr>
  <c:printSettings>
    <c:headerFooter alignWithMargins="0"/>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Predicted Profit Margin % versus Price - Your Products</a:t>
            </a:r>
          </a:p>
        </c:rich>
      </c:tx>
      <c:layout>
        <c:manualLayout>
          <c:xMode val="edge"/>
          <c:yMode val="edge"/>
          <c:x val="0.33219952262479086"/>
          <c:y val="2.3188445374963968E-2"/>
        </c:manualLayout>
      </c:layout>
      <c:overlay val="0"/>
      <c:spPr>
        <a:solidFill>
          <a:srgbClr val="FFFFFF"/>
        </a:solidFill>
        <a:ln w="25400">
          <a:noFill/>
        </a:ln>
      </c:spPr>
    </c:title>
    <c:autoTitleDeleted val="0"/>
    <c:plotArea>
      <c:layout>
        <c:manualLayout>
          <c:layoutTarget val="inner"/>
          <c:xMode val="edge"/>
          <c:yMode val="edge"/>
          <c:x val="0.11224489795918367"/>
          <c:y val="0.1391304347826087"/>
          <c:w val="0.8571428571428571"/>
          <c:h val="0.65217391304347827"/>
        </c:manualLayout>
      </c:layout>
      <c:barChart>
        <c:barDir val="col"/>
        <c:grouping val="clustered"/>
        <c:varyColors val="0"/>
        <c:ser>
          <c:idx val="0"/>
          <c:order val="0"/>
          <c:tx>
            <c:v>Predicted Margin %</c:v>
          </c:tx>
          <c:spPr>
            <a:solidFill>
              <a:srgbClr val="FFC000"/>
            </a:solidFill>
            <a:ln w="25400">
              <a:noFill/>
            </a:ln>
          </c:spPr>
          <c:invertIfNegative val="0"/>
          <c:dLbls>
            <c:spPr>
              <a:noFill/>
              <a:ln w="25400">
                <a:noFill/>
              </a:ln>
            </c:spPr>
            <c:txPr>
              <a:bodyPr/>
              <a:lstStyle/>
              <a:p>
                <a:pPr>
                  <a:defRPr sz="1000" b="0" i="0" u="none" strike="noStrike" baseline="0">
                    <a:solidFill>
                      <a:srgbClr val="000000"/>
                    </a:solidFill>
                    <a:latin typeface="Calibri"/>
                    <a:ea typeface="Calibri"/>
                    <a:cs typeface="Calibri"/>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[0]!Predictions_plt</c:f>
              <c:strCache>
                <c:ptCount val="3"/>
                <c:pt idx="0">
                  <c:v>Price 1</c:v>
                </c:pt>
                <c:pt idx="1">
                  <c:v>Price 2</c:v>
                </c:pt>
                <c:pt idx="2">
                  <c:v>Price 3</c:v>
                </c:pt>
              </c:strCache>
            </c:strRef>
          </c:cat>
          <c:val>
            <c:numRef>
              <c:f>[0]!Predicted_Margin_pct_Yours_plt</c:f>
              <c:numCache>
                <c:formatCode>#,##0%</c:formatCode>
                <c:ptCount val="3"/>
                <c:pt idx="0">
                  <c:v>1</c:v>
                </c:pt>
                <c:pt idx="1">
                  <c:v>1</c:v>
                </c:pt>
                <c:pt idx="2">
                  <c:v>1</c:v>
                </c:pt>
              </c:numCache>
            </c:numRef>
          </c:val>
        </c:ser>
        <c:dLbls>
          <c:showLegendKey val="0"/>
          <c:showVal val="0"/>
          <c:showCatName val="0"/>
          <c:showSerName val="0"/>
          <c:showPercent val="0"/>
          <c:showBubbleSize val="0"/>
        </c:dLbls>
        <c:gapWidth val="150"/>
        <c:axId val="1225285072"/>
        <c:axId val="1225285464"/>
      </c:barChart>
      <c:catAx>
        <c:axId val="1225285072"/>
        <c:scaling>
          <c:orientation val="minMax"/>
        </c:scaling>
        <c:delete val="0"/>
        <c:axPos val="b"/>
        <c:numFmt formatCode="\$#,##0_);[Red]\(\$#,##0\)" sourceLinked="0"/>
        <c:majorTickMark val="out"/>
        <c:minorTickMark val="none"/>
        <c:tickLblPos val="low"/>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1225285464"/>
        <c:crosses val="autoZero"/>
        <c:auto val="1"/>
        <c:lblAlgn val="ctr"/>
        <c:lblOffset val="100"/>
        <c:tickLblSkip val="1"/>
        <c:tickMarkSkip val="1"/>
        <c:noMultiLvlLbl val="0"/>
      </c:catAx>
      <c:valAx>
        <c:axId val="1225285464"/>
        <c:scaling>
          <c:orientation val="minMax"/>
        </c:scaling>
        <c:delete val="0"/>
        <c:axPos val="l"/>
        <c:majorGridlines>
          <c:spPr>
            <a:ln w="3175">
              <a:solidFill>
                <a:srgbClr val="808080"/>
              </a:solidFill>
              <a:prstDash val="solid"/>
            </a:ln>
          </c:spPr>
        </c:majorGridlines>
        <c:numFmt formatCode="#,##0%"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tr-TR"/>
          </a:p>
        </c:txPr>
        <c:crossAx val="1225285072"/>
        <c:crossesAt val="1"/>
        <c:crossBetween val="between"/>
      </c:valAx>
      <c:spPr>
        <a:solidFill>
          <a:srgbClr val="FFFFFF"/>
        </a:solidFill>
        <a:ln w="25400">
          <a:noFill/>
        </a:ln>
      </c:spPr>
    </c:plotArea>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tr-TR"/>
    </a:p>
  </c:txPr>
  <c:printSettings>
    <c:headerFooter alignWithMargins="0"/>
    <c:pageMargins b="0.750000000000001" l="0.70000000000000062" r="0.70000000000000062" t="0.750000000000001"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1800225</xdr:colOff>
      <xdr:row>46</xdr:row>
      <xdr:rowOff>114300</xdr:rowOff>
    </xdr:from>
    <xdr:to>
      <xdr:col>0</xdr:col>
      <xdr:colOff>5010150</xdr:colOff>
      <xdr:row>46</xdr:row>
      <xdr:rowOff>1581150</xdr:rowOff>
    </xdr:to>
    <xdr:pic>
      <xdr:nvPicPr>
        <xdr:cNvPr id="288769" name="Picture 2" descr="workflow"/>
        <xdr:cNvPicPr>
          <a:picLocks noChangeAspect="1" noChangeArrowheads="1"/>
        </xdr:cNvPicPr>
      </xdr:nvPicPr>
      <xdr:blipFill>
        <a:blip xmlns:r="http://schemas.openxmlformats.org/officeDocument/2006/relationships" r:embed="rId1"/>
        <a:srcRect/>
        <a:stretch>
          <a:fillRect/>
        </a:stretch>
      </xdr:blipFill>
      <xdr:spPr bwMode="auto">
        <a:xfrm>
          <a:off x="1800225" y="4695825"/>
          <a:ext cx="3209925" cy="0"/>
        </a:xfrm>
        <a:prstGeom prst="rect">
          <a:avLst/>
        </a:prstGeom>
        <a:noFill/>
        <a:ln w="9525">
          <a:noFill/>
          <a:miter lim="800000"/>
          <a:headEnd/>
          <a:tailEnd/>
        </a:ln>
      </xdr:spPr>
    </xdr:pic>
    <xdr:clientData/>
  </xdr:twoCellAnchor>
  <xdr:twoCellAnchor>
    <xdr:from>
      <xdr:col>0</xdr:col>
      <xdr:colOff>4400550</xdr:colOff>
      <xdr:row>0</xdr:row>
      <xdr:rowOff>38100</xdr:rowOff>
    </xdr:from>
    <xdr:to>
      <xdr:col>0</xdr:col>
      <xdr:colOff>6562725</xdr:colOff>
      <xdr:row>1</xdr:row>
      <xdr:rowOff>95250</xdr:rowOff>
    </xdr:to>
    <xdr:pic>
      <xdr:nvPicPr>
        <xdr:cNvPr id="288770" name="Picture 3" descr="Logo_R_Wide302x30_081224.gif"/>
        <xdr:cNvPicPr>
          <a:picLocks noChangeAspect="1"/>
        </xdr:cNvPicPr>
      </xdr:nvPicPr>
      <xdr:blipFill>
        <a:blip xmlns:r="http://schemas.openxmlformats.org/officeDocument/2006/relationships" r:embed="rId2" cstate="print"/>
        <a:srcRect/>
        <a:stretch>
          <a:fillRect/>
        </a:stretch>
      </xdr:blipFill>
      <xdr:spPr bwMode="auto">
        <a:xfrm>
          <a:off x="4400550" y="38100"/>
          <a:ext cx="2162175" cy="21907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38100</xdr:colOff>
      <xdr:row>1</xdr:row>
      <xdr:rowOff>57150</xdr:rowOff>
    </xdr:from>
    <xdr:to>
      <xdr:col>13</xdr:col>
      <xdr:colOff>523875</xdr:colOff>
      <xdr:row>21</xdr:row>
      <xdr:rowOff>114300</xdr:rowOff>
    </xdr:to>
    <xdr:graphicFrame macro="">
      <xdr:nvGraphicFramePr>
        <xdr:cNvPr id="633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23</xdr:row>
      <xdr:rowOff>0</xdr:rowOff>
    </xdr:from>
    <xdr:to>
      <xdr:col>13</xdr:col>
      <xdr:colOff>485775</xdr:colOff>
      <xdr:row>43</xdr:row>
      <xdr:rowOff>57150</xdr:rowOff>
    </xdr:to>
    <xdr:graphicFrame macro="">
      <xdr:nvGraphicFramePr>
        <xdr:cNvPr id="633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46</xdr:row>
      <xdr:rowOff>0</xdr:rowOff>
    </xdr:from>
    <xdr:to>
      <xdr:col>13</xdr:col>
      <xdr:colOff>485775</xdr:colOff>
      <xdr:row>66</xdr:row>
      <xdr:rowOff>57150</xdr:rowOff>
    </xdr:to>
    <xdr:graphicFrame macro="">
      <xdr:nvGraphicFramePr>
        <xdr:cNvPr id="633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68</xdr:row>
      <xdr:rowOff>0</xdr:rowOff>
    </xdr:from>
    <xdr:to>
      <xdr:col>13</xdr:col>
      <xdr:colOff>485775</xdr:colOff>
      <xdr:row>88</xdr:row>
      <xdr:rowOff>57150</xdr:rowOff>
    </xdr:to>
    <xdr:graphicFrame macro="">
      <xdr:nvGraphicFramePr>
        <xdr:cNvPr id="633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14</xdr:col>
      <xdr:colOff>76200</xdr:colOff>
      <xdr:row>1</xdr:row>
      <xdr:rowOff>66675</xdr:rowOff>
    </xdr:from>
    <xdr:to>
      <xdr:col>27</xdr:col>
      <xdr:colOff>561975</xdr:colOff>
      <xdr:row>21</xdr:row>
      <xdr:rowOff>123825</xdr:rowOff>
    </xdr:to>
    <xdr:graphicFrame macro="">
      <xdr:nvGraphicFramePr>
        <xdr:cNvPr id="633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0</xdr:colOff>
      <xdr:row>23</xdr:row>
      <xdr:rowOff>0</xdr:rowOff>
    </xdr:from>
    <xdr:to>
      <xdr:col>27</xdr:col>
      <xdr:colOff>485775</xdr:colOff>
      <xdr:row>43</xdr:row>
      <xdr:rowOff>57150</xdr:rowOff>
    </xdr:to>
    <xdr:graphicFrame macro="">
      <xdr:nvGraphicFramePr>
        <xdr:cNvPr id="633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14</xdr:col>
      <xdr:colOff>0</xdr:colOff>
      <xdr:row>46</xdr:row>
      <xdr:rowOff>0</xdr:rowOff>
    </xdr:from>
    <xdr:to>
      <xdr:col>27</xdr:col>
      <xdr:colOff>485775</xdr:colOff>
      <xdr:row>66</xdr:row>
      <xdr:rowOff>57150</xdr:rowOff>
    </xdr:to>
    <xdr:graphicFrame macro="">
      <xdr:nvGraphicFramePr>
        <xdr:cNvPr id="6338"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14</xdr:col>
      <xdr:colOff>0</xdr:colOff>
      <xdr:row>68</xdr:row>
      <xdr:rowOff>0</xdr:rowOff>
    </xdr:from>
    <xdr:to>
      <xdr:col>27</xdr:col>
      <xdr:colOff>485775</xdr:colOff>
      <xdr:row>88</xdr:row>
      <xdr:rowOff>57150</xdr:rowOff>
    </xdr:to>
    <xdr:graphicFrame macro="">
      <xdr:nvGraphicFramePr>
        <xdr:cNvPr id="6339"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templates.modelsheetsoft.com/browser/browse.aspx?s=priceelasticity02.xls" TargetMode="External"/><Relationship Id="rId7" Type="http://schemas.openxmlformats.org/officeDocument/2006/relationships/hyperlink" Target="mailto:info@modelsheetsoft.com." TargetMode="External"/><Relationship Id="rId2" Type="http://schemas.openxmlformats.org/officeDocument/2006/relationships/hyperlink" Target="mailto:info@modelsheetsoft.com" TargetMode="External"/><Relationship Id="rId1" Type="http://schemas.openxmlformats.org/officeDocument/2006/relationships/hyperlink" Target="http://www.modelsheetsoft.com/refer.aspx?s=priceelasticity02.xls" TargetMode="External"/><Relationship Id="rId6" Type="http://schemas.openxmlformats.org/officeDocument/2006/relationships/hyperlink" Target="http://www.modelsheetsoft.com/consulting-business-analysis.aspx" TargetMode="External"/><Relationship Id="rId5" Type="http://schemas.openxmlformats.org/officeDocument/2006/relationships/hyperlink" Target="http://templates.modelsheetsoft.com/modelsheettemplates/price-elasticity-templates.aspx?s=priceelasticity02.xls" TargetMode="External"/><Relationship Id="rId4" Type="http://schemas.openxmlformats.org/officeDocument/2006/relationships/hyperlink" Target="http://www.modelsheetsoft.com/consulting-business-analysis.aspx?s=priceelasticity02.xls"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2:A186"/>
  <sheetViews>
    <sheetView tabSelected="1" workbookViewId="0">
      <selection activeCell="B1" sqref="B1"/>
    </sheetView>
  </sheetViews>
  <sheetFormatPr defaultRowHeight="12.75" outlineLevelRow="2" x14ac:dyDescent="0.2"/>
  <cols>
    <col min="1" max="1" width="98.7109375" style="146" customWidth="1"/>
    <col min="2" max="16384" width="9.140625" style="140"/>
  </cols>
  <sheetData>
    <row r="2" spans="1:1" ht="15.75" x14ac:dyDescent="0.2">
      <c r="A2" s="139"/>
    </row>
    <row r="3" spans="1:1" ht="18" x14ac:dyDescent="0.2">
      <c r="A3" s="141" t="s">
        <v>500</v>
      </c>
    </row>
    <row r="5" spans="1:1" ht="15" x14ac:dyDescent="0.2">
      <c r="A5" s="142" t="s">
        <v>501</v>
      </c>
    </row>
    <row r="6" spans="1:1" s="144" customFormat="1" x14ac:dyDescent="0.2">
      <c r="A6" s="143" t="s">
        <v>502</v>
      </c>
    </row>
    <row r="7" spans="1:1" x14ac:dyDescent="0.2">
      <c r="A7" s="145"/>
    </row>
    <row r="8" spans="1:1" ht="51" x14ac:dyDescent="0.2">
      <c r="A8" s="146" t="s">
        <v>503</v>
      </c>
    </row>
    <row r="9" spans="1:1" x14ac:dyDescent="0.2">
      <c r="A9" s="147" t="s">
        <v>504</v>
      </c>
    </row>
    <row r="10" spans="1:1" x14ac:dyDescent="0.2">
      <c r="A10" s="145"/>
    </row>
    <row r="11" spans="1:1" ht="15" x14ac:dyDescent="0.2">
      <c r="A11" s="148" t="s">
        <v>505</v>
      </c>
    </row>
    <row r="12" spans="1:1" x14ac:dyDescent="0.2">
      <c r="A12" s="145"/>
    </row>
    <row r="13" spans="1:1" x14ac:dyDescent="0.2">
      <c r="A13" s="149" t="s">
        <v>506</v>
      </c>
    </row>
    <row r="14" spans="1:1" collapsed="1" x14ac:dyDescent="0.2">
      <c r="A14" s="150" t="s">
        <v>507</v>
      </c>
    </row>
    <row r="15" spans="1:1" hidden="1" outlineLevel="1" x14ac:dyDescent="0.2">
      <c r="A15" s="150" t="s">
        <v>508</v>
      </c>
    </row>
    <row r="16" spans="1:1" hidden="1" outlineLevel="2" x14ac:dyDescent="0.2">
      <c r="A16" s="151" t="s">
        <v>509</v>
      </c>
    </row>
    <row r="17" spans="1:1" hidden="1" outlineLevel="2" x14ac:dyDescent="0.2">
      <c r="A17" s="151" t="s">
        <v>510</v>
      </c>
    </row>
    <row r="18" spans="1:1" hidden="1" outlineLevel="2" x14ac:dyDescent="0.2">
      <c r="A18" s="151" t="s">
        <v>511</v>
      </c>
    </row>
    <row r="19" spans="1:1" hidden="1" outlineLevel="2" x14ac:dyDescent="0.2">
      <c r="A19" s="151" t="s">
        <v>512</v>
      </c>
    </row>
    <row r="20" spans="1:1" ht="25.5" hidden="1" outlineLevel="2" x14ac:dyDescent="0.2">
      <c r="A20" s="151" t="s">
        <v>513</v>
      </c>
    </row>
    <row r="21" spans="1:1" hidden="1" outlineLevel="2" x14ac:dyDescent="0.2">
      <c r="A21" s="150"/>
    </row>
    <row r="22" spans="1:1" hidden="1" outlineLevel="1" x14ac:dyDescent="0.2">
      <c r="A22" s="150" t="s">
        <v>514</v>
      </c>
    </row>
    <row r="23" spans="1:1" hidden="1" outlineLevel="2" x14ac:dyDescent="0.2">
      <c r="A23" s="151" t="s">
        <v>515</v>
      </c>
    </row>
    <row r="24" spans="1:1" hidden="1" outlineLevel="2" x14ac:dyDescent="0.2">
      <c r="A24" s="151" t="s">
        <v>516</v>
      </c>
    </row>
    <row r="25" spans="1:1" hidden="1" outlineLevel="2" x14ac:dyDescent="0.2">
      <c r="A25" s="151" t="s">
        <v>517</v>
      </c>
    </row>
    <row r="26" spans="1:1" hidden="1" outlineLevel="2" x14ac:dyDescent="0.2">
      <c r="A26" s="145"/>
    </row>
    <row r="27" spans="1:1" hidden="1" outlineLevel="1" x14ac:dyDescent="0.2">
      <c r="A27" s="150" t="s">
        <v>518</v>
      </c>
    </row>
    <row r="28" spans="1:1" hidden="1" outlineLevel="2" x14ac:dyDescent="0.2">
      <c r="A28" s="151" t="s">
        <v>519</v>
      </c>
    </row>
    <row r="29" spans="1:1" ht="25.5" hidden="1" outlineLevel="2" x14ac:dyDescent="0.2">
      <c r="A29" s="151" t="s">
        <v>520</v>
      </c>
    </row>
    <row r="30" spans="1:1" hidden="1" outlineLevel="2" x14ac:dyDescent="0.2">
      <c r="A30" s="151" t="s">
        <v>521</v>
      </c>
    </row>
    <row r="31" spans="1:1" hidden="1" outlineLevel="1" x14ac:dyDescent="0.2">
      <c r="A31" s="151"/>
    </row>
    <row r="32" spans="1:1" x14ac:dyDescent="0.2">
      <c r="A32" s="152" t="s">
        <v>522</v>
      </c>
    </row>
    <row r="33" spans="1:1" x14ac:dyDescent="0.2">
      <c r="A33" s="145"/>
    </row>
    <row r="34" spans="1:1" x14ac:dyDescent="0.2">
      <c r="A34" s="149" t="s">
        <v>523</v>
      </c>
    </row>
    <row r="35" spans="1:1" collapsed="1" x14ac:dyDescent="0.2">
      <c r="A35" s="150" t="s">
        <v>507</v>
      </c>
    </row>
    <row r="36" spans="1:1" hidden="1" outlineLevel="1" x14ac:dyDescent="0.2">
      <c r="A36" s="150" t="s">
        <v>524</v>
      </c>
    </row>
    <row r="37" spans="1:1" hidden="1" outlineLevel="1" x14ac:dyDescent="0.2">
      <c r="A37" s="150" t="s">
        <v>525</v>
      </c>
    </row>
    <row r="38" spans="1:1" hidden="1" outlineLevel="1" x14ac:dyDescent="0.2">
      <c r="A38" s="150"/>
    </row>
    <row r="39" spans="1:1" x14ac:dyDescent="0.2">
      <c r="A39" s="152" t="s">
        <v>526</v>
      </c>
    </row>
    <row r="40" spans="1:1" x14ac:dyDescent="0.2">
      <c r="A40" s="145"/>
    </row>
    <row r="41" spans="1:1" x14ac:dyDescent="0.2">
      <c r="A41" s="149" t="s">
        <v>527</v>
      </c>
    </row>
    <row r="42" spans="1:1" x14ac:dyDescent="0.2">
      <c r="A42" s="145"/>
    </row>
    <row r="43" spans="1:1" ht="25.5" x14ac:dyDescent="0.2">
      <c r="A43" s="153" t="s">
        <v>528</v>
      </c>
    </row>
    <row r="44" spans="1:1" collapsed="1" x14ac:dyDescent="0.2">
      <c r="A44" s="150" t="s">
        <v>529</v>
      </c>
    </row>
    <row r="45" spans="1:1" hidden="1" outlineLevel="1" x14ac:dyDescent="0.2">
      <c r="A45" s="154"/>
    </row>
    <row r="46" spans="1:1" ht="63.75" hidden="1" outlineLevel="1" x14ac:dyDescent="0.2">
      <c r="A46" s="155" t="s">
        <v>530</v>
      </c>
    </row>
    <row r="47" spans="1:1" ht="140.1" hidden="1" customHeight="1" outlineLevel="1" x14ac:dyDescent="0.2">
      <c r="A47" s="156"/>
    </row>
    <row r="48" spans="1:1" ht="89.25" hidden="1" outlineLevel="1" x14ac:dyDescent="0.2">
      <c r="A48" s="157" t="s">
        <v>531</v>
      </c>
    </row>
    <row r="49" spans="1:1" hidden="1" outlineLevel="1" x14ac:dyDescent="0.2">
      <c r="A49" s="157"/>
    </row>
    <row r="50" spans="1:1" ht="63.75" hidden="1" outlineLevel="1" x14ac:dyDescent="0.2">
      <c r="A50" s="158" t="s">
        <v>532</v>
      </c>
    </row>
    <row r="51" spans="1:1" x14ac:dyDescent="0.2">
      <c r="A51" s="145"/>
    </row>
    <row r="52" spans="1:1" x14ac:dyDescent="0.2">
      <c r="A52" s="156" t="s">
        <v>533</v>
      </c>
    </row>
    <row r="53" spans="1:1" x14ac:dyDescent="0.2">
      <c r="A53" s="147" t="s">
        <v>534</v>
      </c>
    </row>
    <row r="54" spans="1:1" x14ac:dyDescent="0.2">
      <c r="A54" s="147" t="s">
        <v>535</v>
      </c>
    </row>
    <row r="55" spans="1:1" x14ac:dyDescent="0.2">
      <c r="A55" s="159"/>
    </row>
    <row r="56" spans="1:1" x14ac:dyDescent="0.2">
      <c r="A56" s="160"/>
    </row>
    <row r="57" spans="1:1" x14ac:dyDescent="0.2">
      <c r="A57" s="161"/>
    </row>
    <row r="58" spans="1:1" ht="15" x14ac:dyDescent="0.2">
      <c r="A58" s="148" t="s">
        <v>536</v>
      </c>
    </row>
    <row r="60" spans="1:1" x14ac:dyDescent="0.2">
      <c r="A60" s="146" t="s">
        <v>615</v>
      </c>
    </row>
    <row r="62" spans="1:1" x14ac:dyDescent="0.2">
      <c r="A62" s="162" t="s">
        <v>537</v>
      </c>
    </row>
    <row r="64" spans="1:1" ht="25.5" x14ac:dyDescent="0.2">
      <c r="A64" s="163" t="s">
        <v>538</v>
      </c>
    </row>
    <row r="65" spans="1:1" x14ac:dyDescent="0.2">
      <c r="A65" s="163"/>
    </row>
    <row r="66" spans="1:1" ht="38.25" x14ac:dyDescent="0.2">
      <c r="A66" s="146" t="s">
        <v>539</v>
      </c>
    </row>
    <row r="68" spans="1:1" x14ac:dyDescent="0.2">
      <c r="A68" s="164" t="s">
        <v>540</v>
      </c>
    </row>
    <row r="69" spans="1:1" x14ac:dyDescent="0.2">
      <c r="A69" s="164"/>
    </row>
    <row r="70" spans="1:1" x14ac:dyDescent="0.2">
      <c r="A70" s="164" t="s">
        <v>541</v>
      </c>
    </row>
    <row r="71" spans="1:1" ht="38.25" x14ac:dyDescent="0.2">
      <c r="A71" s="165" t="s">
        <v>542</v>
      </c>
    </row>
    <row r="72" spans="1:1" ht="38.25" x14ac:dyDescent="0.2">
      <c r="A72" s="165" t="s">
        <v>543</v>
      </c>
    </row>
    <row r="73" spans="1:1" x14ac:dyDescent="0.2">
      <c r="A73" s="164"/>
    </row>
    <row r="74" spans="1:1" x14ac:dyDescent="0.2">
      <c r="A74" s="162" t="s">
        <v>544</v>
      </c>
    </row>
    <row r="76" spans="1:1" ht="38.25" x14ac:dyDescent="0.2">
      <c r="A76" s="163" t="s">
        <v>545</v>
      </c>
    </row>
    <row r="77" spans="1:1" x14ac:dyDescent="0.2">
      <c r="A77" s="163"/>
    </row>
    <row r="78" spans="1:1" ht="25.5" x14ac:dyDescent="0.2">
      <c r="A78" s="163" t="s">
        <v>546</v>
      </c>
    </row>
    <row r="79" spans="1:1" x14ac:dyDescent="0.2">
      <c r="A79" s="163"/>
    </row>
    <row r="80" spans="1:1" x14ac:dyDescent="0.2">
      <c r="A80" s="146" t="s">
        <v>547</v>
      </c>
    </row>
    <row r="81" spans="1:1" ht="25.5" x14ac:dyDescent="0.2">
      <c r="A81" s="150" t="s">
        <v>548</v>
      </c>
    </row>
    <row r="82" spans="1:1" ht="38.25" x14ac:dyDescent="0.2">
      <c r="A82" s="150" t="s">
        <v>549</v>
      </c>
    </row>
    <row r="84" spans="1:1" x14ac:dyDescent="0.2">
      <c r="A84" s="166"/>
    </row>
    <row r="85" spans="1:1" x14ac:dyDescent="0.2">
      <c r="A85" s="167"/>
    </row>
    <row r="86" spans="1:1" x14ac:dyDescent="0.2">
      <c r="A86" s="163"/>
    </row>
    <row r="87" spans="1:1" ht="15" x14ac:dyDescent="0.25">
      <c r="A87" s="168" t="s">
        <v>550</v>
      </c>
    </row>
    <row r="88" spans="1:1" x14ac:dyDescent="0.2">
      <c r="A88" s="145"/>
    </row>
    <row r="89" spans="1:1" ht="25.5" x14ac:dyDescent="0.2">
      <c r="A89" s="146" t="s">
        <v>551</v>
      </c>
    </row>
    <row r="91" spans="1:1" x14ac:dyDescent="0.2">
      <c r="A91" s="162" t="s">
        <v>552</v>
      </c>
    </row>
    <row r="92" spans="1:1" x14ac:dyDescent="0.2">
      <c r="A92" s="169"/>
    </row>
    <row r="93" spans="1:1" ht="25.5" x14ac:dyDescent="0.2">
      <c r="A93" s="146" t="s">
        <v>553</v>
      </c>
    </row>
    <row r="95" spans="1:1" ht="38.25" x14ac:dyDescent="0.2">
      <c r="A95" s="146" t="s">
        <v>554</v>
      </c>
    </row>
    <row r="97" spans="1:1" ht="25.5" x14ac:dyDescent="0.2">
      <c r="A97" s="146" t="s">
        <v>555</v>
      </c>
    </row>
    <row r="98" spans="1:1" x14ac:dyDescent="0.2">
      <c r="A98" s="170" t="s">
        <v>556</v>
      </c>
    </row>
    <row r="100" spans="1:1" x14ac:dyDescent="0.2">
      <c r="A100" s="171" t="s">
        <v>557</v>
      </c>
    </row>
    <row r="101" spans="1:1" x14ac:dyDescent="0.2">
      <c r="A101" s="172" t="s">
        <v>558</v>
      </c>
    </row>
    <row r="102" spans="1:1" x14ac:dyDescent="0.2">
      <c r="A102" s="170" t="s">
        <v>559</v>
      </c>
    </row>
    <row r="103" spans="1:1" ht="38.25" x14ac:dyDescent="0.2">
      <c r="A103" s="172" t="s">
        <v>560</v>
      </c>
    </row>
    <row r="105" spans="1:1" ht="25.5" x14ac:dyDescent="0.2">
      <c r="A105" s="146" t="s">
        <v>561</v>
      </c>
    </row>
    <row r="106" spans="1:1" x14ac:dyDescent="0.2">
      <c r="A106" s="173" t="s">
        <v>562</v>
      </c>
    </row>
    <row r="107" spans="1:1" x14ac:dyDescent="0.2">
      <c r="A107" s="164"/>
    </row>
    <row r="108" spans="1:1" x14ac:dyDescent="0.2">
      <c r="A108" s="162" t="s">
        <v>563</v>
      </c>
    </row>
    <row r="109" spans="1:1" x14ac:dyDescent="0.2">
      <c r="A109" s="169"/>
    </row>
    <row r="110" spans="1:1" x14ac:dyDescent="0.2">
      <c r="A110" s="174" t="s">
        <v>564</v>
      </c>
    </row>
    <row r="111" spans="1:1" x14ac:dyDescent="0.2">
      <c r="A111" s="174"/>
    </row>
    <row r="112" spans="1:1" ht="25.5" x14ac:dyDescent="0.2">
      <c r="A112" s="175" t="s">
        <v>565</v>
      </c>
    </row>
    <row r="113" spans="1:1" ht="25.5" x14ac:dyDescent="0.2">
      <c r="A113" s="175" t="s">
        <v>566</v>
      </c>
    </row>
    <row r="114" spans="1:1" x14ac:dyDescent="0.2">
      <c r="A114" s="176" t="s">
        <v>567</v>
      </c>
    </row>
    <row r="115" spans="1:1" ht="25.5" x14ac:dyDescent="0.2">
      <c r="A115" s="173" t="s">
        <v>568</v>
      </c>
    </row>
    <row r="116" spans="1:1" x14ac:dyDescent="0.2">
      <c r="A116" s="169"/>
    </row>
    <row r="117" spans="1:1" x14ac:dyDescent="0.2">
      <c r="A117" s="177"/>
    </row>
    <row r="118" spans="1:1" x14ac:dyDescent="0.2">
      <c r="A118" s="163"/>
    </row>
    <row r="119" spans="1:1" x14ac:dyDescent="0.2">
      <c r="A119" s="178" t="s">
        <v>569</v>
      </c>
    </row>
    <row r="120" spans="1:1" x14ac:dyDescent="0.2">
      <c r="A120" s="145"/>
    </row>
    <row r="121" spans="1:1" ht="25.5" x14ac:dyDescent="0.2">
      <c r="A121" s="146" t="s">
        <v>570</v>
      </c>
    </row>
    <row r="122" spans="1:1" x14ac:dyDescent="0.2">
      <c r="A122" s="145"/>
    </row>
    <row r="123" spans="1:1" ht="25.5" x14ac:dyDescent="0.2">
      <c r="A123" s="179" t="s">
        <v>571</v>
      </c>
    </row>
    <row r="124" spans="1:1" ht="25.5" x14ac:dyDescent="0.2">
      <c r="A124" s="180" t="s">
        <v>572</v>
      </c>
    </row>
    <row r="125" spans="1:1" ht="25.5" x14ac:dyDescent="0.2">
      <c r="A125" s="181" t="s">
        <v>573</v>
      </c>
    </row>
    <row r="126" spans="1:1" ht="25.5" x14ac:dyDescent="0.2">
      <c r="A126" s="181" t="s">
        <v>574</v>
      </c>
    </row>
    <row r="127" spans="1:1" ht="25.5" x14ac:dyDescent="0.2">
      <c r="A127" s="180" t="s">
        <v>575</v>
      </c>
    </row>
    <row r="128" spans="1:1" x14ac:dyDescent="0.2">
      <c r="A128" s="181" t="s">
        <v>576</v>
      </c>
    </row>
    <row r="129" spans="1:1" ht="38.25" x14ac:dyDescent="0.2">
      <c r="A129" s="181" t="s">
        <v>577</v>
      </c>
    </row>
    <row r="130" spans="1:1" x14ac:dyDescent="0.2">
      <c r="A130" s="181" t="s">
        <v>578</v>
      </c>
    </row>
    <row r="131" spans="1:1" x14ac:dyDescent="0.2">
      <c r="A131" s="181" t="s">
        <v>579</v>
      </c>
    </row>
    <row r="132" spans="1:1" ht="25.5" x14ac:dyDescent="0.2">
      <c r="A132" s="181" t="s">
        <v>580</v>
      </c>
    </row>
    <row r="133" spans="1:1" ht="25.5" x14ac:dyDescent="0.2">
      <c r="A133" s="181" t="s">
        <v>581</v>
      </c>
    </row>
    <row r="134" spans="1:1" ht="25.5" x14ac:dyDescent="0.2">
      <c r="A134" s="151" t="s">
        <v>582</v>
      </c>
    </row>
    <row r="136" spans="1:1" x14ac:dyDescent="0.2">
      <c r="A136" s="182" t="s">
        <v>583</v>
      </c>
    </row>
    <row r="137" spans="1:1" x14ac:dyDescent="0.2">
      <c r="A137" s="146" t="s">
        <v>584</v>
      </c>
    </row>
    <row r="138" spans="1:1" x14ac:dyDescent="0.2">
      <c r="A138" s="183" t="s">
        <v>585</v>
      </c>
    </row>
    <row r="139" spans="1:1" x14ac:dyDescent="0.2">
      <c r="A139" s="184" t="s">
        <v>586</v>
      </c>
    </row>
    <row r="140" spans="1:1" x14ac:dyDescent="0.2">
      <c r="A140" s="146" t="s">
        <v>587</v>
      </c>
    </row>
    <row r="141" spans="1:1" x14ac:dyDescent="0.2">
      <c r="A141" s="170" t="s">
        <v>588</v>
      </c>
    </row>
    <row r="142" spans="1:1" x14ac:dyDescent="0.2">
      <c r="A142" s="146" t="s">
        <v>589</v>
      </c>
    </row>
    <row r="143" spans="1:1" x14ac:dyDescent="0.2">
      <c r="A143" s="170" t="s">
        <v>590</v>
      </c>
    </row>
    <row r="145" spans="1:1" ht="25.5" x14ac:dyDescent="0.2">
      <c r="A145" s="146" t="s">
        <v>591</v>
      </c>
    </row>
    <row r="147" spans="1:1" x14ac:dyDescent="0.2">
      <c r="A147" s="149" t="s">
        <v>592</v>
      </c>
    </row>
    <row r="149" spans="1:1" x14ac:dyDescent="0.2">
      <c r="A149" s="146" t="s">
        <v>593</v>
      </c>
    </row>
    <row r="150" spans="1:1" x14ac:dyDescent="0.2">
      <c r="A150" s="170" t="s">
        <v>594</v>
      </c>
    </row>
    <row r="151" spans="1:1" x14ac:dyDescent="0.2">
      <c r="A151" s="172"/>
    </row>
    <row r="152" spans="1:1" ht="25.5" x14ac:dyDescent="0.2">
      <c r="A152" s="146" t="s">
        <v>595</v>
      </c>
    </row>
    <row r="153" spans="1:1" x14ac:dyDescent="0.2">
      <c r="A153" s="170" t="s">
        <v>596</v>
      </c>
    </row>
    <row r="155" spans="1:1" x14ac:dyDescent="0.2">
      <c r="A155" s="172" t="s">
        <v>597</v>
      </c>
    </row>
    <row r="156" spans="1:1" x14ac:dyDescent="0.2">
      <c r="A156" s="185" t="s">
        <v>598</v>
      </c>
    </row>
    <row r="157" spans="1:1" x14ac:dyDescent="0.2">
      <c r="A157" s="185" t="s">
        <v>599</v>
      </c>
    </row>
    <row r="158" spans="1:1" x14ac:dyDescent="0.2">
      <c r="A158" s="185" t="s">
        <v>600</v>
      </c>
    </row>
    <row r="159" spans="1:1" x14ac:dyDescent="0.2">
      <c r="A159" s="185" t="s">
        <v>601</v>
      </c>
    </row>
    <row r="160" spans="1:1" x14ac:dyDescent="0.2">
      <c r="A160" s="185" t="s">
        <v>602</v>
      </c>
    </row>
    <row r="161" spans="1:1" x14ac:dyDescent="0.2">
      <c r="A161" s="185"/>
    </row>
    <row r="162" spans="1:1" x14ac:dyDescent="0.2">
      <c r="A162" s="149" t="s">
        <v>603</v>
      </c>
    </row>
    <row r="164" spans="1:1" x14ac:dyDescent="0.2">
      <c r="A164" s="146" t="s">
        <v>604</v>
      </c>
    </row>
    <row r="165" spans="1:1" x14ac:dyDescent="0.2">
      <c r="A165" s="146" t="s">
        <v>605</v>
      </c>
    </row>
    <row r="166" spans="1:1" ht="25.5" x14ac:dyDescent="0.2">
      <c r="A166" s="172" t="s">
        <v>606</v>
      </c>
    </row>
    <row r="167" spans="1:1" ht="25.5" x14ac:dyDescent="0.2">
      <c r="A167" s="172" t="s">
        <v>607</v>
      </c>
    </row>
    <row r="168" spans="1:1" ht="25.5" x14ac:dyDescent="0.2">
      <c r="A168" s="172" t="s">
        <v>608</v>
      </c>
    </row>
    <row r="169" spans="1:1" ht="25.5" x14ac:dyDescent="0.2">
      <c r="A169" s="172" t="s">
        <v>609</v>
      </c>
    </row>
    <row r="170" spans="1:1" ht="25.5" x14ac:dyDescent="0.2">
      <c r="A170" s="172" t="s">
        <v>610</v>
      </c>
    </row>
    <row r="172" spans="1:1" ht="25.5" x14ac:dyDescent="0.2">
      <c r="A172" s="146" t="s">
        <v>611</v>
      </c>
    </row>
    <row r="174" spans="1:1" x14ac:dyDescent="0.2">
      <c r="A174" s="186"/>
    </row>
    <row r="175" spans="1:1" ht="15" x14ac:dyDescent="0.2">
      <c r="A175" s="148" t="s">
        <v>616</v>
      </c>
    </row>
    <row r="177" spans="1:1" ht="25.5" x14ac:dyDescent="0.2">
      <c r="A177" s="146" t="s">
        <v>617</v>
      </c>
    </row>
    <row r="178" spans="1:1" x14ac:dyDescent="0.2">
      <c r="A178" s="187" t="s">
        <v>618</v>
      </c>
    </row>
    <row r="179" spans="1:1" x14ac:dyDescent="0.2">
      <c r="A179" s="146" t="s">
        <v>619</v>
      </c>
    </row>
    <row r="180" spans="1:1" x14ac:dyDescent="0.2">
      <c r="A180" s="188" t="s">
        <v>620</v>
      </c>
    </row>
    <row r="182" spans="1:1" s="190" customFormat="1" x14ac:dyDescent="0.2">
      <c r="A182" s="189"/>
    </row>
    <row r="183" spans="1:1" x14ac:dyDescent="0.2">
      <c r="A183" s="186" t="s">
        <v>612</v>
      </c>
    </row>
    <row r="184" spans="1:1" x14ac:dyDescent="0.2">
      <c r="A184" s="186"/>
    </row>
    <row r="185" spans="1:1" x14ac:dyDescent="0.2">
      <c r="A185" s="186" t="s">
        <v>613</v>
      </c>
    </row>
    <row r="186" spans="1:1" x14ac:dyDescent="0.2">
      <c r="A186" s="146" t="s">
        <v>614</v>
      </c>
    </row>
  </sheetData>
  <hyperlinks>
    <hyperlink ref="A53" r:id="rId1"/>
    <hyperlink ref="A54" r:id="rId2"/>
    <hyperlink ref="A32" r:id="rId3"/>
    <hyperlink ref="A39" r:id="rId4"/>
    <hyperlink ref="A9" r:id="rId5"/>
    <hyperlink ref="A178" r:id="rId6"/>
    <hyperlink ref="A180" r:id="rId7"/>
  </hyperlinks>
  <printOptions horizontalCentered="1"/>
  <pageMargins left="0.45" right="0.45" top="0.5" bottom="0.5" header="0.3" footer="0.3"/>
  <pageSetup orientation="portrait" r:id="rId8"/>
  <headerFooter>
    <oddFooter>&amp;LModelSheet is a trademark of ModelSheet Software, LLC&amp;Rpage &amp;P of &amp;N</oddFooter>
  </headerFooter>
  <drawing r:id="rId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5"/>
  <sheetViews>
    <sheetView zoomScaleNormal="100" workbookViewId="0"/>
  </sheetViews>
  <sheetFormatPr defaultRowHeight="12.75" customHeight="1" x14ac:dyDescent="0.2"/>
  <sheetData>
    <row r="1" spans="1:1" ht="12.75" customHeight="1" x14ac:dyDescent="0.2">
      <c r="A1" s="135" t="s">
        <v>380</v>
      </c>
    </row>
    <row r="2" spans="1:1" ht="12.75" customHeight="1" x14ac:dyDescent="0.2">
      <c r="A2" s="135" t="s">
        <v>302</v>
      </c>
    </row>
    <row r="3" spans="1:1" ht="12.75" customHeight="1" x14ac:dyDescent="0.2">
      <c r="A3" s="135" t="s">
        <v>328</v>
      </c>
    </row>
    <row r="4" spans="1:1" ht="12.75" customHeight="1" x14ac:dyDescent="0.2">
      <c r="A4" s="135" t="s">
        <v>479</v>
      </c>
    </row>
    <row r="5" spans="1:1" ht="12.75" customHeight="1" x14ac:dyDescent="0.2">
      <c r="A5" s="135" t="s">
        <v>424</v>
      </c>
    </row>
    <row r="6" spans="1:1" ht="12.75" customHeight="1" x14ac:dyDescent="0.2">
      <c r="A6" s="135" t="s">
        <v>469</v>
      </c>
    </row>
    <row r="7" spans="1:1" ht="12.75" customHeight="1" x14ac:dyDescent="0.2">
      <c r="A7" s="135" t="s">
        <v>332</v>
      </c>
    </row>
    <row r="8" spans="1:1" ht="12.75" customHeight="1" x14ac:dyDescent="0.2">
      <c r="A8" s="135" t="s">
        <v>493</v>
      </c>
    </row>
    <row r="9" spans="1:1" ht="12.75" customHeight="1" x14ac:dyDescent="0.2">
      <c r="A9" s="135" t="s">
        <v>36</v>
      </c>
    </row>
    <row r="10" spans="1:1" ht="12.75" customHeight="1" x14ac:dyDescent="0.2">
      <c r="A10" s="135" t="s">
        <v>395</v>
      </c>
    </row>
    <row r="11" spans="1:1" ht="12.75" customHeight="1" x14ac:dyDescent="0.2">
      <c r="A11" s="135" t="s">
        <v>84</v>
      </c>
    </row>
    <row r="12" spans="1:1" ht="12.75" customHeight="1" x14ac:dyDescent="0.2">
      <c r="A12" s="135" t="s">
        <v>365</v>
      </c>
    </row>
    <row r="13" spans="1:1" ht="12.75" customHeight="1" x14ac:dyDescent="0.2">
      <c r="A13" t="s">
        <v>5</v>
      </c>
    </row>
    <row r="14" spans="1:1" ht="12.75" customHeight="1" x14ac:dyDescent="0.2">
      <c r="A14" t="s">
        <v>107</v>
      </c>
    </row>
    <row r="15" spans="1:1" ht="12.75" customHeight="1" x14ac:dyDescent="0.2">
      <c r="A15" s="135" t="s">
        <v>275</v>
      </c>
    </row>
    <row r="16" spans="1:1" ht="12.75" customHeight="1" x14ac:dyDescent="0.2">
      <c r="A16" s="135" t="s">
        <v>241</v>
      </c>
    </row>
    <row r="17" spans="1:1" ht="12.75" customHeight="1" x14ac:dyDescent="0.2">
      <c r="A17" s="135" t="s">
        <v>4</v>
      </c>
    </row>
    <row r="18" spans="1:1" ht="12.75" customHeight="1" x14ac:dyDescent="0.2">
      <c r="A18" s="135" t="s">
        <v>41</v>
      </c>
    </row>
    <row r="19" spans="1:1" ht="12.75" customHeight="1" x14ac:dyDescent="0.2">
      <c r="A19" s="135" t="s">
        <v>323</v>
      </c>
    </row>
    <row r="20" spans="1:1" ht="12.75" customHeight="1" x14ac:dyDescent="0.2">
      <c r="A20" s="135" t="s">
        <v>216</v>
      </c>
    </row>
    <row r="21" spans="1:1" ht="12.75" customHeight="1" x14ac:dyDescent="0.2">
      <c r="A21" s="135" t="s">
        <v>65</v>
      </c>
    </row>
    <row r="22" spans="1:1" ht="12.75" customHeight="1" x14ac:dyDescent="0.2">
      <c r="A22" s="135" t="s">
        <v>485</v>
      </c>
    </row>
    <row r="23" spans="1:1" ht="12.75" customHeight="1" x14ac:dyDescent="0.2">
      <c r="A23" s="135" t="s">
        <v>130</v>
      </c>
    </row>
    <row r="24" spans="1:1" ht="12.75" customHeight="1" x14ac:dyDescent="0.2">
      <c r="A24" s="135" t="s">
        <v>87</v>
      </c>
    </row>
    <row r="25" spans="1:1" ht="12.75" customHeight="1" x14ac:dyDescent="0.2">
      <c r="A25" s="135" t="s">
        <v>466</v>
      </c>
    </row>
  </sheetData>
  <pageMargins left="0.75" right="0.75" top="1" bottom="1" header="0.5" footer="0.5"/>
  <pageSetup paperSize="9" orientation="portrait" horizontalDpi="300" verticalDpi="300"/>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9"/>
  <sheetViews>
    <sheetView zoomScaleNormal="100" workbookViewId="0"/>
  </sheetViews>
  <sheetFormatPr defaultRowHeight="12.75" customHeight="1" x14ac:dyDescent="0.2"/>
  <sheetData>
    <row r="1" spans="1:64" ht="12.75" customHeight="1" x14ac:dyDescent="0.2">
      <c r="A1" t="s">
        <v>377</v>
      </c>
      <c r="B1" t="str">
        <f>Labels!B64</f>
        <v>Test Sales Units</v>
      </c>
      <c r="C1" t="s">
        <v>82</v>
      </c>
      <c r="D1" t="str">
        <f>Labels!E64</f>
        <v>The units of each product sold at the test prices in each test market in the pricing test</v>
      </c>
      <c r="E1" t="s">
        <v>192</v>
      </c>
      <c r="F1" t="str">
        <f>Labels!B52</f>
        <v>Test Prices</v>
      </c>
      <c r="G1" t="s">
        <v>304</v>
      </c>
      <c r="H1" t="str">
        <f>Labels!E52</f>
        <v>The prices for each product in each market to test prices</v>
      </c>
      <c r="I1" t="s">
        <v>371</v>
      </c>
      <c r="J1" t="str">
        <f>Labels!B46</f>
        <v>Cross Elasticity</v>
      </c>
      <c r="K1" t="s">
        <v>453</v>
      </c>
      <c r="L1" t="str">
        <f>Labels!E46</f>
        <v>The elasticity of sales units with respect to changes in price, estimated from the pricing test.
When prices of products on top of table change, sales units of products on the left change.</v>
      </c>
      <c r="M1" t="s">
        <v>126</v>
      </c>
      <c r="N1" t="str">
        <f>Labels!B36</f>
        <v>Product Line</v>
      </c>
      <c r="O1" t="s">
        <v>498</v>
      </c>
      <c r="P1" t="str">
        <f>Labels!E36</f>
        <v xml:space="preserve">the name of the product line being tested. The product line can consist of your ompany's products or competing products or a mix of both. </v>
      </c>
      <c r="Q1" t="s">
        <v>379</v>
      </c>
      <c r="R1" t="str">
        <f>Labels!B6</f>
        <v>Company Name</v>
      </c>
      <c r="S1" t="s">
        <v>460</v>
      </c>
      <c r="T1" t="str">
        <f>Labels!E6</f>
        <v>Name of the company or organization doing the pricing test</v>
      </c>
      <c r="U1" t="s">
        <v>25</v>
      </c>
      <c r="V1" t="str">
        <f>Labels!B30</f>
        <v>Prediction Prices</v>
      </c>
      <c r="W1" t="s">
        <v>164</v>
      </c>
      <c r="X1" t="str">
        <f>Labels!E30</f>
        <v>The prices at which sales units of the product are predicted</v>
      </c>
      <c r="Y1" t="s">
        <v>401</v>
      </c>
      <c r="Z1" t="str">
        <f>Labels!B48</f>
        <v>Test Ln Prices</v>
      </c>
      <c r="AA1" t="s">
        <v>293</v>
      </c>
      <c r="AB1" t="str">
        <f>Labels!E48</f>
        <v>Ln(Test_Prices / Reference_Price), for use in the regression equation</v>
      </c>
      <c r="AC1" t="s">
        <v>13</v>
      </c>
      <c r="AD1" t="str">
        <f>Labels!B51</f>
        <v>Test Ln Sales Units</v>
      </c>
      <c r="AE1" t="s">
        <v>7</v>
      </c>
      <c r="AF1" t="str">
        <f>Labels!E51</f>
        <v>Ln(Test_Sales_Units / Reference_Sales_Units), for use in the regression equation</v>
      </c>
      <c r="AG1" t="s">
        <v>30</v>
      </c>
      <c r="AH1" t="str">
        <f>Labels!B44</f>
        <v>Reference Units</v>
      </c>
      <c r="AI1" t="s">
        <v>258</v>
      </c>
      <c r="AJ1" t="str">
        <f>Labels!E44</f>
        <v>The number of units sold in all markets when the prices are the reference prices (Reference_Price)</v>
      </c>
      <c r="AK1" t="s">
        <v>194</v>
      </c>
      <c r="AL1" t="str">
        <f>Labels!B41</f>
        <v>Reference Prices</v>
      </c>
      <c r="AM1" t="s">
        <v>207</v>
      </c>
      <c r="AN1" t="str">
        <f>Labels!E41</f>
        <v>The reference price at which we know that sales units for each test market equal Reference Sales Units</v>
      </c>
      <c r="AO1" t="s">
        <v>413</v>
      </c>
      <c r="AP1" t="str">
        <f>Labels!B40</f>
        <v>Reference Cost</v>
      </c>
      <c r="AQ1" t="s">
        <v>394</v>
      </c>
      <c r="AR1" t="str">
        <f>Labels!E40</f>
        <v>The cost incurred when sales units equal the reference amount (Reference_Sales_Units)</v>
      </c>
      <c r="AS1" t="s">
        <v>437</v>
      </c>
      <c r="AT1" t="str">
        <f>Labels!B7</f>
        <v>Cost Elasticity</v>
      </c>
      <c r="AU1" t="s">
        <v>329</v>
      </c>
      <c r="AV1" t="str">
        <f>Labels!E7</f>
        <v>The elasticity of cost with respect to changes in units sold; that is, the price sensitivity of costs to unit sales. The cost used in the model can be cost of goods or operating cost, depending on what kind of profit margin you  want to measure.</v>
      </c>
      <c r="AW1" t="s">
        <v>353</v>
      </c>
      <c r="AX1" t="str">
        <f>Labels!B25</f>
        <v>Predicted Units</v>
      </c>
      <c r="AY1" t="s">
        <v>56</v>
      </c>
      <c r="AZ1" t="str">
        <f>Labels!E25</f>
        <v>The predicted sales units at each price level</v>
      </c>
      <c r="BA1" t="s">
        <v>360</v>
      </c>
      <c r="BB1" t="str">
        <f>Labels!B11</f>
        <v>Predicted Costs</v>
      </c>
      <c r="BC1" t="s">
        <v>334</v>
      </c>
      <c r="BD1" t="str">
        <f>Labels!E11</f>
        <v>The predicted costs for each product for each price point used for prediction. The prediction prices and the price elasticity predict the unit sales, and the unit sales and the cost elasticity predict costs.</v>
      </c>
      <c r="BE1" t="s">
        <v>124</v>
      </c>
      <c r="BF1" t="str">
        <f>Labels!B21</f>
        <v>Predicted Revenue</v>
      </c>
      <c r="BG1" t="s">
        <v>45</v>
      </c>
      <c r="BH1" t="str">
        <f>Labels!E21</f>
        <v>The predicted revenue at each price level using the predictions for sales units</v>
      </c>
      <c r="BI1" t="s">
        <v>421</v>
      </c>
      <c r="BJ1" t="str">
        <f>Labels!B13</f>
        <v>Predicted Margin</v>
      </c>
      <c r="BK1" t="s">
        <v>162</v>
      </c>
      <c r="BL1" t="str">
        <f>Labels!E13</f>
        <v>The predicted profit margin (contribution margin or operating margin) at each price level using the predictions for sales units and costs</v>
      </c>
    </row>
    <row r="2" spans="1:64" ht="12.75" customHeight="1" x14ac:dyDescent="0.2">
      <c r="A2" t="s">
        <v>252</v>
      </c>
      <c r="B2" t="str">
        <f>Labels!B58</f>
        <v>Reference Sales Units</v>
      </c>
      <c r="C2" t="s">
        <v>435</v>
      </c>
      <c r="D2" t="str">
        <f>Labels!E58</f>
        <v>The sales units that can be sold in each test market when prices are the reference prices (Reference_Price)</v>
      </c>
      <c r="E2" t="s">
        <v>38</v>
      </c>
      <c r="F2" t="str">
        <f>Labels!B54</f>
        <v>R squared</v>
      </c>
      <c r="G2" t="s">
        <v>208</v>
      </c>
      <c r="H2" t="str">
        <f>Labels!E54</f>
        <v>The coefficient of determination (commonly known as r-squared) for the regression of log units versus log prices in test markets. This measures how well a constant price elasiticy (constant over the entire range of prices) fits the market test data.</v>
      </c>
      <c r="I2" t="s">
        <v>132</v>
      </c>
      <c r="J2" t="str">
        <f>Labels!B68</f>
        <v>Std Err Elasticity</v>
      </c>
      <c r="K2" t="s">
        <v>121</v>
      </c>
      <c r="L2" t="str">
        <f>Labels!E68</f>
        <v>The standard error of the estimate of the elasticity from the market test. The range of likely values for price elasiticity is the stated amount +/- the standard error.</v>
      </c>
      <c r="M2" t="s">
        <v>372</v>
      </c>
      <c r="N2" t="str">
        <f>Labels!B8</f>
        <v>Ident</v>
      </c>
      <c r="O2" t="s">
        <v>113</v>
      </c>
      <c r="P2" t="str">
        <f>Labels!E8</f>
        <v>An identity matrix that can mutliply a variable with dimension ProductsX to yield a variable with dimension Products. This trick is needed because this model has variables with two copies of the dimension Products, and these must be separate copies of the dimension.</v>
      </c>
      <c r="Q2" t="s">
        <v>295</v>
      </c>
      <c r="R2" t="str">
        <f>Labels!B49</f>
        <v>Test Ln PricesX</v>
      </c>
      <c r="S2" t="s">
        <v>291</v>
      </c>
      <c r="T2" t="str">
        <f>Labels!E49</f>
        <v>An intermediate variable that transforms it contents to have dimension ProductsX instead of Products. See the comment for variable Ident.</v>
      </c>
      <c r="U2" t="s">
        <v>157</v>
      </c>
      <c r="V2" t="str">
        <f>Labels!B29</f>
        <v>Prediction Price Normalized</v>
      </c>
      <c r="W2" t="s">
        <v>287</v>
      </c>
      <c r="X2" t="str">
        <f>Labels!E29</f>
        <v>The prices used to make predictions normalized by the reference price in each test market</v>
      </c>
      <c r="Y2" t="s">
        <v>238</v>
      </c>
      <c r="Z2" t="str">
        <f>Labels!B14</f>
        <v>Predicted Margin %</v>
      </c>
      <c r="AA2" t="s">
        <v>81</v>
      </c>
      <c r="AB2" t="str">
        <f>Labels!E14</f>
        <v>The predicted profit margin % (contribution margin or operating margin) at each price level using the predictions for sales units and costs</v>
      </c>
      <c r="AC2" t="s">
        <v>110</v>
      </c>
      <c r="AD2" t="str">
        <f>Labels!B65</f>
        <v>Sales Units Normalized</v>
      </c>
      <c r="AE2" t="s">
        <v>197</v>
      </c>
      <c r="AF2" t="str">
        <f>Labels!E65</f>
        <v>Sales units in the various test markets, normalized by the reference sales units for each test market</v>
      </c>
      <c r="AG2" t="s">
        <v>321</v>
      </c>
      <c r="AH2" t="str">
        <f>Labels!B53</f>
        <v>Prices Normalized</v>
      </c>
      <c r="AI2" t="s">
        <v>308</v>
      </c>
      <c r="AJ2" t="str">
        <f>Labels!E53</f>
        <v>Test prices for each product in each test market, normalized by the Reference Price in each test market</v>
      </c>
      <c r="AK2" t="s">
        <v>188</v>
      </c>
      <c r="AL2" t="str">
        <f>Labels!B42</f>
        <v>Reference Revenue</v>
      </c>
      <c r="AM2" t="s">
        <v>406</v>
      </c>
      <c r="AN2" t="str">
        <f>Labels!E42</f>
        <v>Revenue generated at reference prices</v>
      </c>
      <c r="AO2" t="s">
        <v>392</v>
      </c>
      <c r="AP2" t="str">
        <f>Labels!B60</f>
        <v>Test Revenue</v>
      </c>
      <c r="AQ2" t="s">
        <v>403</v>
      </c>
      <c r="AR2" t="str">
        <f>Labels!E60</f>
        <v>Revenue generated by each product at the test prices in each test market in the pricing test</v>
      </c>
      <c r="AS2" t="s">
        <v>396</v>
      </c>
      <c r="AT2" t="str">
        <f>Labels!B56</f>
        <v>Reference Revenue</v>
      </c>
      <c r="AU2" t="s">
        <v>27</v>
      </c>
      <c r="AV2" t="str">
        <f>Labels!E56</f>
        <v>Revenue generated in each test market when prices are the Reference Prices</v>
      </c>
      <c r="AW2" t="s">
        <v>351</v>
      </c>
      <c r="AX2" t="str">
        <f>Labels!B61</f>
        <v>Revenue Normalized</v>
      </c>
      <c r="AY2" t="s">
        <v>433</v>
      </c>
      <c r="AZ2" t="str">
        <f>Labels!E61</f>
        <v>Revenue in the various test markets, normalized by the reference revenue for each test market</v>
      </c>
      <c r="BA2" t="s">
        <v>476</v>
      </c>
      <c r="BB2" t="str">
        <f>Labels!B39</f>
        <v>Your Product?</v>
      </c>
      <c r="BC2" t="s">
        <v>354</v>
      </c>
      <c r="BD2" t="str">
        <f>Labels!E39</f>
        <v>Enter '1' for your product, and '0' for a product that does not contribute to your revenue, costs or profits (such as a product belonging to a competitor). This information enables the model to report the impact of price changes on your products.</v>
      </c>
      <c r="BE2" t="s">
        <v>373</v>
      </c>
      <c r="BF2" t="str">
        <f>Labels!B23</f>
        <v>Predicted Revenue</v>
      </c>
      <c r="BG2" t="s">
        <v>255</v>
      </c>
      <c r="BH2" t="str">
        <f>Labels!E23</f>
        <v>The predicted revenue at each price level using the predictions for sales units, including only your products</v>
      </c>
      <c r="BI2" t="s">
        <v>85</v>
      </c>
      <c r="BJ2" t="str">
        <f>Labels!B27</f>
        <v>Predicted Units</v>
      </c>
      <c r="BK2" t="s">
        <v>285</v>
      </c>
      <c r="BL2" t="str">
        <f>Labels!E27</f>
        <v>The predicted sales units at each price level, includiing only your products</v>
      </c>
    </row>
    <row r="3" spans="1:64" ht="12.75" customHeight="1" x14ac:dyDescent="0.2">
      <c r="A3" t="s">
        <v>123</v>
      </c>
      <c r="B3" t="str">
        <f>Labels!B19</f>
        <v>Your Predicted Margin</v>
      </c>
      <c r="C3" t="s">
        <v>37</v>
      </c>
      <c r="D3" t="str">
        <f>Labels!E19</f>
        <v>The predicted profit margin (contribution margin or operating margin) at each price level using the predictions for sales units and costs, including only your products</v>
      </c>
      <c r="E3" t="s">
        <v>404</v>
      </c>
      <c r="F3" t="str">
        <f>Labels!B12</f>
        <v>Your Predicted Costs</v>
      </c>
      <c r="G3" t="s">
        <v>343</v>
      </c>
      <c r="H3" t="str">
        <f>Labels!E12</f>
        <v>The predicted costs for each product for each price point used for prediction. The prediction prices and the price elasticity predict the unit sales, and the unit sales and the cost elasticity predict costs. Includes only your products.</v>
      </c>
      <c r="I3" t="s">
        <v>338</v>
      </c>
      <c r="J3" t="str">
        <f>Labels!B16</f>
        <v>Your Predicted Margin %</v>
      </c>
      <c r="K3" t="s">
        <v>8</v>
      </c>
      <c r="L3" t="str">
        <f>Labels!E16</f>
        <v>The predicted profit margin % (contribution margin or operating margin) at each price level using the predictions for sales units and costs. Includes only your products.</v>
      </c>
      <c r="M3" t="s">
        <v>29</v>
      </c>
      <c r="N3" t="str">
        <f>Labels!B45</f>
        <v>Your Reference Units</v>
      </c>
      <c r="O3" t="s">
        <v>63</v>
      </c>
      <c r="P3" t="str">
        <f>Labels!E45</f>
        <v>The number of units sold in all markets when the prices are the reference prices (Reference_Price). Includes only your products.</v>
      </c>
      <c r="Q3" t="s">
        <v>112</v>
      </c>
      <c r="R3" t="str">
        <f>Labels!B59</f>
        <v>Reference Sales Units</v>
      </c>
      <c r="S3" t="s">
        <v>114</v>
      </c>
      <c r="T3" t="str">
        <f>Labels!E59</f>
        <v>The sales units that can be sold in each test market when prices are the reference prices (Reference_Price). Includes only your products.</v>
      </c>
      <c r="U3" t="s">
        <v>398</v>
      </c>
      <c r="V3" t="str">
        <f>Labels!B67</f>
        <v>Test Sales Units</v>
      </c>
      <c r="W3" t="s">
        <v>257</v>
      </c>
      <c r="X3" t="str">
        <f>Labels!E67</f>
        <v>The units of each product sold at the test prices in each test market in the pricing test</v>
      </c>
      <c r="Y3" t="s">
        <v>486</v>
      </c>
      <c r="Z3" t="str">
        <f>Labels!B66</f>
        <v>Sales Units Normalized</v>
      </c>
      <c r="AA3" t="s">
        <v>102</v>
      </c>
      <c r="AB3" t="str">
        <f>Labels!E66</f>
        <v>Sales units in the various test markets, normalized by the reference sales units for each test market</v>
      </c>
      <c r="AC3" t="s">
        <v>179</v>
      </c>
      <c r="AD3" t="str">
        <f>Labels!B62</f>
        <v>Revenue Normalized</v>
      </c>
      <c r="AE3" t="s">
        <v>180</v>
      </c>
      <c r="AF3" t="str">
        <f>Labels!E62</f>
        <v>Revenue in the various test markets, normalized by the reference revenue for each test market. Includes only your products.</v>
      </c>
      <c r="AG3" t="s">
        <v>161</v>
      </c>
      <c r="AH3" t="str">
        <f>Labels!B63</f>
        <v>Test Revenue</v>
      </c>
      <c r="AI3" t="s">
        <v>276</v>
      </c>
      <c r="AJ3" t="str">
        <f>Labels!E63</f>
        <v>Revenue generated by each product at the test prices in each test market in the pricing test. Includes only your products.</v>
      </c>
      <c r="AK3" t="s">
        <v>23</v>
      </c>
      <c r="AL3" t="str">
        <f>Labels!B57</f>
        <v>Reference Revenue</v>
      </c>
      <c r="AM3" t="s">
        <v>471</v>
      </c>
      <c r="AN3" t="str">
        <f>Labels!E57</f>
        <v>Revenue generated in each test market when prices are the Reference Prices. Includes only your products.</v>
      </c>
      <c r="AO3" t="s">
        <v>125</v>
      </c>
      <c r="AP3" t="str">
        <f>Labels!B43</f>
        <v>Your Reference Revenue</v>
      </c>
      <c r="AQ3" t="s">
        <v>168</v>
      </c>
      <c r="AR3" t="str">
        <f>Labels!E43</f>
        <v>Revenue generated at reference prices by your products</v>
      </c>
      <c r="AS3" t="s">
        <v>39</v>
      </c>
      <c r="AT3" t="str">
        <f>Labels!B31</f>
        <v>Prediction Prices</v>
      </c>
      <c r="AU3" t="s">
        <v>336</v>
      </c>
      <c r="AV3" t="str">
        <f>Labels!E31</f>
        <v>The prices at which sales units of the product are predicted. Used in graphs</v>
      </c>
      <c r="AW3" t="s">
        <v>483</v>
      </c>
      <c r="AX3" t="str">
        <f>Labels!B22</f>
        <v>Predicted Revenue</v>
      </c>
      <c r="AY3" t="s">
        <v>356</v>
      </c>
      <c r="AZ3" t="str">
        <f>Labels!E22</f>
        <v>The predicted revenue at each price level using the predictions for sales units. Used in graphs</v>
      </c>
      <c r="BA3" t="s">
        <v>458</v>
      </c>
      <c r="BB3" t="str">
        <f>Labels!B24</f>
        <v>Your Predicted Revenue</v>
      </c>
      <c r="BC3" t="s">
        <v>69</v>
      </c>
      <c r="BD3" t="str">
        <f>Labels!E24</f>
        <v>The predicted revenue at each price level using the predictions for sales units, including only your products. used in graphs.</v>
      </c>
      <c r="BE3" t="s">
        <v>136</v>
      </c>
      <c r="BF3" t="str">
        <f>Labels!B26</f>
        <v>Predicted Units</v>
      </c>
      <c r="BG3" t="s">
        <v>58</v>
      </c>
      <c r="BH3" t="str">
        <f>Labels!E26</f>
        <v>The predicted sales units at each price level. Used in graphs.</v>
      </c>
      <c r="BI3" t="s">
        <v>43</v>
      </c>
      <c r="BJ3" t="str">
        <f>Labels!B15</f>
        <v>Predicted Margin %</v>
      </c>
      <c r="BK3" t="s">
        <v>166</v>
      </c>
      <c r="BL3" t="str">
        <f>Labels!E15</f>
        <v>The predicted profit margin % (contribution margin or operating margin) at each price level using the predictions for sales units and costs. Used in graphs.</v>
      </c>
    </row>
    <row r="4" spans="1:64" ht="12.75" customHeight="1" x14ac:dyDescent="0.2">
      <c r="A4" t="s">
        <v>454</v>
      </c>
      <c r="B4" t="str">
        <f>Labels!B17</f>
        <v>Your Predicted Margin %</v>
      </c>
      <c r="C4" t="s">
        <v>74</v>
      </c>
      <c r="D4" t="str">
        <f>Labels!E17</f>
        <v>The predicted profit margin % (contribution margin or operating margin) at each price level using the predictions for sales units and costs. Includes only your products. Used in graphs.</v>
      </c>
      <c r="E4" t="s">
        <v>294</v>
      </c>
      <c r="F4" t="str">
        <f>Labels!B20</f>
        <v>Your Predicted Margin</v>
      </c>
      <c r="G4" t="s">
        <v>220</v>
      </c>
      <c r="H4" t="str">
        <f>Labels!E20</f>
        <v>The predicted profit margin (contribution margin or operating margin) at each price level using the predictions for sales units and costs, including only your products</v>
      </c>
      <c r="I4" t="s">
        <v>210</v>
      </c>
      <c r="J4" t="str">
        <f>Labels!B28</f>
        <v>Your Predicted Units</v>
      </c>
      <c r="K4" t="s">
        <v>108</v>
      </c>
      <c r="L4" t="str">
        <f>Labels!E28</f>
        <v>The predicted sales units at each price level, includiing only your products</v>
      </c>
      <c r="M4" t="s">
        <v>139</v>
      </c>
      <c r="N4" t="str">
        <f>Labels!B37</f>
        <v>Products</v>
      </c>
      <c r="O4" t="s">
        <v>215</v>
      </c>
      <c r="P4" t="str">
        <f>Labels!E37</f>
        <v>Names of products in the test</v>
      </c>
      <c r="Q4" t="s">
        <v>266</v>
      </c>
      <c r="R4" t="str">
        <f>Labels!B38</f>
        <v>Products Yours</v>
      </c>
      <c r="S4" t="s">
        <v>415</v>
      </c>
      <c r="T4" t="str">
        <f>Labels!E38</f>
        <v>Names of yours products in the test</v>
      </c>
      <c r="U4" t="s">
        <v>301</v>
      </c>
      <c r="V4" t="str">
        <f>Labels!B18</f>
        <v>Predicted Margin</v>
      </c>
      <c r="W4" t="s">
        <v>75</v>
      </c>
      <c r="X4" t="str">
        <f>Labels!E18</f>
        <v>The predicted profit margin (contribution margin or operating margin) at each price level using the predictions for sales units and costs. Used in graphs.</v>
      </c>
      <c r="Y4" t="s">
        <v>98</v>
      </c>
      <c r="Z4" t="str">
        <f>Labels!B35</f>
        <v>Predictions</v>
      </c>
      <c r="AA4" t="s">
        <v>248</v>
      </c>
      <c r="AB4" t="str">
        <f>Labels!E35</f>
        <v>Names of the prediction scenarios. Used in graphs.</v>
      </c>
      <c r="AC4" t="s">
        <v>221</v>
      </c>
      <c r="AD4" t="str">
        <f>Labels!B33</f>
        <v>Prediction Units Factor</v>
      </c>
      <c r="AE4" t="s">
        <v>472</v>
      </c>
      <c r="AF4" t="str">
        <f>Labels!E33</f>
        <v>The prediction factor for sales units at each price level</v>
      </c>
      <c r="AG4" t="s">
        <v>407</v>
      </c>
      <c r="AH4" t="str">
        <f>Labels!B9</f>
        <v>Generalized Elasticity?</v>
      </c>
      <c r="AI4" t="s">
        <v>482</v>
      </c>
      <c r="AJ4" t="str">
        <f>Labels!E9</f>
        <v xml:space="preserve">Controls whether simple constant elasticity method or generalized elasticity method is used to predict sales based on price. Enter 'True' or 'False'.
The generalized elasticity method builds on constant elasticity by adding nonlinear terms (quadratic in ln(price)) to the elasticity factor for each pair of products. </v>
      </c>
      <c r="AK4" t="s">
        <v>170</v>
      </c>
      <c r="AL4" t="str">
        <f>Labels!B34</f>
        <v>Prediction Units Factor</v>
      </c>
      <c r="AM4" t="s">
        <v>141</v>
      </c>
      <c r="AN4" t="str">
        <f>Labels!E34</f>
        <v>The prediction factor for sales units at each price level, using generalized (non-constant) price elasticity</v>
      </c>
      <c r="AO4" t="s">
        <v>319</v>
      </c>
      <c r="AP4" t="str">
        <f>Labels!B47</f>
        <v>Elasticity Coefficients</v>
      </c>
      <c r="AQ4" t="s">
        <v>355</v>
      </c>
      <c r="AR4" t="str">
        <f>Labels!E47</f>
        <v>The coefficients for elasticity of sales units with respect to changes in price, estimated from the pricing test using the generalized elasticity method.
When prices of products on top of table change, sales units of products on the left change.</v>
      </c>
      <c r="AS4" t="s">
        <v>387</v>
      </c>
      <c r="AT4" t="str">
        <f>Labels!B50</f>
        <v>Test Ln Prices</v>
      </c>
      <c r="AU4" t="s">
        <v>67</v>
      </c>
      <c r="AV4" t="str">
        <f>Labels!E50</f>
        <v>Normed prices squared for each product (in dimension 'ProductX') and each test (from dimension 'Tests'), then squared. Used in the regressions that compute non-constant elasticity coefficients</v>
      </c>
      <c r="AW4" t="s">
        <v>362</v>
      </c>
      <c r="AX4" t="str">
        <f>Labels!B69</f>
        <v>Std Err Coefficients</v>
      </c>
      <c r="AY4" t="s">
        <v>128</v>
      </c>
      <c r="AZ4" t="str">
        <f>Labels!E69</f>
        <v>The standard error of the estimate of the elasticity from the market test. The range of likely values for price elasiticity is the stated amount +/- the standard error.</v>
      </c>
      <c r="BA4" t="s">
        <v>88</v>
      </c>
      <c r="BB4" t="str">
        <f>Labels!B55</f>
        <v>R squared</v>
      </c>
      <c r="BC4" t="s">
        <v>99</v>
      </c>
      <c r="BD4" t="str">
        <f>Labels!E55</f>
        <v>The coefficient of determination (commonly known as r-squared) for the regression of log units versus log prices in test markets. This measures how well a constant price elasiticy (constant over the entire range of prices) fits the market test data.</v>
      </c>
      <c r="BE4" t="s">
        <v>176</v>
      </c>
      <c r="BF4" t="str">
        <f>Labels!B10</f>
        <v>Generalized ElasticityQ</v>
      </c>
      <c r="BG4" t="s">
        <v>235</v>
      </c>
      <c r="BH4" t="str">
        <f>Labels!E10</f>
        <v>Version of flag for generalized elasticity for use in graphs</v>
      </c>
      <c r="BI4" t="s">
        <v>260</v>
      </c>
      <c r="BJ4" t="str">
        <f>Labels!B32</f>
        <v>Prediction PriceX Normalized</v>
      </c>
      <c r="BK4" t="s">
        <v>272</v>
      </c>
      <c r="BL4" t="str">
        <f>Labels!E32</f>
        <v>The prices used to make predictions normalized by the reference price in each test market</v>
      </c>
    </row>
    <row r="5" spans="1:64" ht="12.75" customHeight="1" x14ac:dyDescent="0.2">
      <c r="A5" t="s">
        <v>282</v>
      </c>
      <c r="B5" t="str">
        <f>Labels!E89</f>
        <v>A list of the test markets where the pricing test is performed</v>
      </c>
      <c r="C5" t="s">
        <v>191</v>
      </c>
      <c r="D5" t="str">
        <f>Labels!B89</f>
        <v>Tests</v>
      </c>
      <c r="E5" t="s">
        <v>185</v>
      </c>
      <c r="F5" t="str">
        <f>Labels!D89</f>
        <v>Tests</v>
      </c>
      <c r="G5" t="s">
        <v>103</v>
      </c>
      <c r="H5" t="str">
        <f>Labels!C89</f>
        <v>Total</v>
      </c>
      <c r="I5" t="s">
        <v>17</v>
      </c>
      <c r="J5" t="str">
        <f>Labels!B90</f>
        <v>Test 1</v>
      </c>
      <c r="K5" t="s">
        <v>9</v>
      </c>
      <c r="L5" t="str">
        <f>Labels!D90</f>
        <v>Tests</v>
      </c>
      <c r="M5" t="s">
        <v>15</v>
      </c>
      <c r="N5" t="str">
        <f>Labels!B91</f>
        <v>Test 2</v>
      </c>
      <c r="O5" t="s">
        <v>16</v>
      </c>
      <c r="P5" t="str">
        <f>Labels!B92</f>
        <v>Test 3</v>
      </c>
      <c r="Q5" t="s">
        <v>267</v>
      </c>
      <c r="R5" t="str">
        <f>Labels!E76</f>
        <v>A list of the price levels at which sales units are predicted from the market test data</v>
      </c>
      <c r="S5" t="s">
        <v>374</v>
      </c>
      <c r="T5" t="str">
        <f>Labels!B76</f>
        <v>Predictions</v>
      </c>
      <c r="U5" t="s">
        <v>268</v>
      </c>
      <c r="V5" t="str">
        <f>Labels!D76</f>
        <v>Predictions</v>
      </c>
      <c r="W5" t="s">
        <v>158</v>
      </c>
      <c r="X5" t="str">
        <f>Labels!C76</f>
        <v>Total</v>
      </c>
      <c r="Y5" t="s">
        <v>228</v>
      </c>
      <c r="Z5" t="str">
        <f>Labels!B77</f>
        <v>Price 1</v>
      </c>
      <c r="AA5" t="s">
        <v>106</v>
      </c>
      <c r="AB5" t="str">
        <f>Labels!D77</f>
        <v>Predictions</v>
      </c>
      <c r="AC5" t="s">
        <v>159</v>
      </c>
      <c r="AD5" t="str">
        <f>Labels!B78</f>
        <v>Price 2</v>
      </c>
      <c r="AE5" t="s">
        <v>477</v>
      </c>
      <c r="AF5" t="str">
        <f>Labels!B79</f>
        <v>Price 3</v>
      </c>
      <c r="AG5" t="s">
        <v>204</v>
      </c>
      <c r="AH5" t="str">
        <f>Labels!E81</f>
        <v xml:space="preserve">A list of the products whose price sensitivity is explored in the analysis. Products can be your ompany's products or competing products or both. </v>
      </c>
      <c r="AI5" t="s">
        <v>359</v>
      </c>
      <c r="AJ5" t="str">
        <f>Labels!B81</f>
        <v>Products</v>
      </c>
      <c r="AK5" t="s">
        <v>446</v>
      </c>
      <c r="AL5" t="str">
        <f>Labels!D81</f>
        <v>Products</v>
      </c>
      <c r="AM5" t="s">
        <v>391</v>
      </c>
      <c r="AN5" t="str">
        <f>Labels!C81</f>
        <v>Total</v>
      </c>
      <c r="AO5" t="s">
        <v>417</v>
      </c>
      <c r="AP5" t="str">
        <f>Labels!B82</f>
        <v>Product 1</v>
      </c>
      <c r="AQ5" t="s">
        <v>349</v>
      </c>
      <c r="AR5" t="str">
        <f>Labels!D82</f>
        <v>Products</v>
      </c>
      <c r="AS5" t="s">
        <v>51</v>
      </c>
      <c r="AT5" t="str">
        <f>Labels!B83</f>
        <v>Product 2</v>
      </c>
      <c r="AU5" t="s">
        <v>165</v>
      </c>
      <c r="AV5" t="str">
        <f>Labels!E85</f>
        <v>A duplicate list of products whose price sensitivity is explored in the analysis. The duplicate dimension is needed because sevaral variables must have two copies of the Products Dimension, and ModelSheet does not allow a Dimension to be used two times in the same variable.</v>
      </c>
      <c r="AW5" t="s">
        <v>340</v>
      </c>
      <c r="AX5" t="str">
        <f>Labels!B85</f>
        <v>ProductsX</v>
      </c>
      <c r="AY5" t="s">
        <v>233</v>
      </c>
      <c r="AZ5" t="str">
        <f>Labels!D85</f>
        <v>ProductsX</v>
      </c>
      <c r="BA5" t="s">
        <v>376</v>
      </c>
      <c r="BB5" t="str">
        <f>Labels!C85</f>
        <v>Total</v>
      </c>
      <c r="BC5" t="s">
        <v>14</v>
      </c>
      <c r="BD5" t="str">
        <f>Labels!B86</f>
        <v>Product 1</v>
      </c>
      <c r="BE5" t="s">
        <v>151</v>
      </c>
      <c r="BF5" t="str">
        <f>Labels!D86</f>
        <v>ProductsX</v>
      </c>
      <c r="BG5" t="s">
        <v>449</v>
      </c>
      <c r="BH5" t="str">
        <f>Labels!B87</f>
        <v>Product 2</v>
      </c>
      <c r="BI5" t="s">
        <v>145</v>
      </c>
      <c r="BJ5">
        <f>Labels!E72</f>
        <v>0</v>
      </c>
      <c r="BK5" t="s">
        <v>40</v>
      </c>
      <c r="BL5" t="str">
        <f>Labels!B72</f>
        <v>Non-Constant Terms</v>
      </c>
    </row>
    <row r="6" spans="1:64" ht="12.75" customHeight="1" x14ac:dyDescent="0.2">
      <c r="A6" t="s">
        <v>232</v>
      </c>
      <c r="B6" t="str">
        <f>Labels!D72</f>
        <v>Non_Constant_Terms</v>
      </c>
      <c r="C6" t="s">
        <v>456</v>
      </c>
      <c r="D6" t="str">
        <f>Labels!C72</f>
        <v>Total</v>
      </c>
      <c r="E6" t="s">
        <v>246</v>
      </c>
      <c r="F6" t="str">
        <f>Labels!B73</f>
        <v>Coefficient 1</v>
      </c>
      <c r="G6" t="s">
        <v>89</v>
      </c>
      <c r="H6" t="str">
        <f>Labels!D73</f>
        <v>Non_Constant_Terms</v>
      </c>
      <c r="I6" t="s">
        <v>249</v>
      </c>
      <c r="J6" t="str">
        <f>Labels!B74</f>
        <v>Coefficient 2</v>
      </c>
    </row>
    <row r="7" spans="1:64" ht="12.75" customHeight="1" x14ac:dyDescent="0.2">
      <c r="A7" t="s">
        <v>211</v>
      </c>
      <c r="B7">
        <f>Graphs!A1</f>
        <v>0</v>
      </c>
      <c r="C7" t="s">
        <v>55</v>
      </c>
      <c r="D7" t="str">
        <f>'Price Tests'!A1</f>
        <v>ABC, Inc.</v>
      </c>
      <c r="E7" t="s">
        <v>55</v>
      </c>
      <c r="F7" t="str">
        <f>Predictions!A1</f>
        <v>ABC, Inc.</v>
      </c>
      <c r="G7" t="s">
        <v>55</v>
      </c>
      <c r="H7" t="str">
        <f>Formulas!A1</f>
        <v>ABC, Inc.</v>
      </c>
      <c r="I7" t="s">
        <v>55</v>
      </c>
      <c r="J7" t="str">
        <f>'Plot Vars'!A1</f>
        <v>ABC, Inc.</v>
      </c>
      <c r="K7" t="s">
        <v>55</v>
      </c>
      <c r="L7" t="str">
        <f>'(FnCalls 1)'!A1</f>
        <v>ABC, Inc.</v>
      </c>
      <c r="M7" t="s">
        <v>55</v>
      </c>
      <c r="N7" t="str">
        <f>'(Other Variables)'!A1</f>
        <v>ABC, Inc.</v>
      </c>
      <c r="O7" t="s">
        <v>55</v>
      </c>
      <c r="P7" t="str">
        <f>Labels!A1</f>
        <v>ABC, Inc.</v>
      </c>
      <c r="Q7" t="s">
        <v>55</v>
      </c>
      <c r="R7" t="str">
        <f>'(Ranges)'!A1</f>
        <v>Price Tests'!Test_Prices</v>
      </c>
      <c r="S7" t="s">
        <v>55</v>
      </c>
      <c r="T7" t="str">
        <f>'(Import)'!A1</f>
        <v>:A:0:Test_Sales_Units</v>
      </c>
    </row>
    <row r="8" spans="1:64" ht="12.75" customHeight="1" x14ac:dyDescent="0.2">
      <c r="A8" t="s">
        <v>496</v>
      </c>
      <c r="B8" t="str">
        <f>'Price Tests'!B8</f>
        <v>ABC, Inc.</v>
      </c>
      <c r="C8" t="s">
        <v>273</v>
      </c>
      <c r="D8" t="str">
        <f>'Price Tests'!B9</f>
        <v>Widgets</v>
      </c>
      <c r="E8" t="s">
        <v>492</v>
      </c>
      <c r="F8">
        <f>'Price Tests'!B15</f>
        <v>1</v>
      </c>
      <c r="G8" t="s">
        <v>254</v>
      </c>
      <c r="H8">
        <f>'Price Tests'!C15</f>
        <v>1</v>
      </c>
      <c r="I8" t="s">
        <v>481</v>
      </c>
      <c r="J8">
        <f>'Price Tests'!B17</f>
        <v>1</v>
      </c>
      <c r="K8" t="s">
        <v>68</v>
      </c>
      <c r="L8">
        <f>'Price Tests'!C17</f>
        <v>1</v>
      </c>
      <c r="M8" t="s">
        <v>490</v>
      </c>
      <c r="N8">
        <f>'Price Tests'!B18</f>
        <v>1</v>
      </c>
      <c r="O8" t="s">
        <v>24</v>
      </c>
      <c r="P8">
        <f>'Price Tests'!C18</f>
        <v>1</v>
      </c>
      <c r="Q8" t="s">
        <v>245</v>
      </c>
      <c r="R8">
        <f>'Price Tests'!B26</f>
        <v>1</v>
      </c>
      <c r="S8" t="s">
        <v>70</v>
      </c>
      <c r="T8">
        <f>'Price Tests'!C26</f>
        <v>1</v>
      </c>
      <c r="U8" t="s">
        <v>475</v>
      </c>
      <c r="V8">
        <f>'Price Tests'!B27</f>
        <v>1</v>
      </c>
      <c r="W8" t="s">
        <v>140</v>
      </c>
      <c r="X8">
        <f>'Price Tests'!C27</f>
        <v>1</v>
      </c>
      <c r="Y8" t="s">
        <v>418</v>
      </c>
      <c r="Z8">
        <f>'Price Tests'!B28</f>
        <v>1</v>
      </c>
      <c r="AA8" t="s">
        <v>444</v>
      </c>
      <c r="AB8">
        <f>'Price Tests'!C28</f>
        <v>1</v>
      </c>
      <c r="AC8" t="s">
        <v>419</v>
      </c>
      <c r="AD8">
        <f>'Price Tests'!B40</f>
        <v>1</v>
      </c>
      <c r="AE8" t="s">
        <v>337</v>
      </c>
      <c r="AF8">
        <f>'Price Tests'!C40</f>
        <v>1</v>
      </c>
      <c r="AG8" t="s">
        <v>467</v>
      </c>
      <c r="AH8">
        <f>'Price Tests'!B41</f>
        <v>1</v>
      </c>
      <c r="AI8" t="s">
        <v>11</v>
      </c>
      <c r="AJ8">
        <f>'Price Tests'!C41</f>
        <v>1</v>
      </c>
      <c r="AK8" t="s">
        <v>497</v>
      </c>
      <c r="AL8">
        <f>'Price Tests'!B42</f>
        <v>1</v>
      </c>
      <c r="AM8" t="s">
        <v>155</v>
      </c>
      <c r="AN8">
        <f>'Price Tests'!C42</f>
        <v>1</v>
      </c>
      <c r="AO8" t="s">
        <v>201</v>
      </c>
      <c r="AP8">
        <f>'Price Tests'!G40</f>
        <v>1</v>
      </c>
      <c r="AQ8" t="s">
        <v>443</v>
      </c>
      <c r="AR8">
        <f>'Price Tests'!H40</f>
        <v>1</v>
      </c>
      <c r="AS8" t="s">
        <v>193</v>
      </c>
      <c r="AT8">
        <f>'Price Tests'!G41</f>
        <v>1</v>
      </c>
      <c r="AU8" t="s">
        <v>156</v>
      </c>
      <c r="AV8">
        <f>'Price Tests'!H41</f>
        <v>1</v>
      </c>
      <c r="AW8" t="s">
        <v>90</v>
      </c>
      <c r="AX8">
        <f>'Price Tests'!G42</f>
        <v>1</v>
      </c>
      <c r="AY8" t="s">
        <v>345</v>
      </c>
      <c r="AZ8">
        <f>'Price Tests'!H42</f>
        <v>1</v>
      </c>
      <c r="BA8" t="s">
        <v>491</v>
      </c>
      <c r="BB8" t="b">
        <f>Predictions!B15</f>
        <v>1</v>
      </c>
      <c r="BC8" t="s">
        <v>149</v>
      </c>
      <c r="BD8">
        <f>Predictions!B22</f>
        <v>1</v>
      </c>
      <c r="BE8" t="s">
        <v>239</v>
      </c>
      <c r="BF8">
        <f>Predictions!C22</f>
        <v>1</v>
      </c>
      <c r="BG8" t="s">
        <v>333</v>
      </c>
      <c r="BH8">
        <f>Predictions!D22</f>
        <v>1</v>
      </c>
      <c r="BI8" t="s">
        <v>117</v>
      </c>
      <c r="BJ8">
        <f>Predictions!B23</f>
        <v>1</v>
      </c>
      <c r="BK8" t="s">
        <v>203</v>
      </c>
      <c r="BL8">
        <f>Predictions!C23</f>
        <v>1</v>
      </c>
    </row>
    <row r="9" spans="1:64" ht="12.75" customHeight="1" x14ac:dyDescent="0.2">
      <c r="A9" t="s">
        <v>292</v>
      </c>
      <c r="B9">
        <f>Predictions!D23</f>
        <v>1</v>
      </c>
      <c r="C9" t="s">
        <v>341</v>
      </c>
      <c r="D9">
        <f>Predictions!B57</f>
        <v>0</v>
      </c>
      <c r="E9" t="s">
        <v>306</v>
      </c>
      <c r="F9">
        <f>Predictions!C57</f>
        <v>0.5</v>
      </c>
      <c r="G9" t="s">
        <v>213</v>
      </c>
      <c r="H9">
        <f>Predictions!B58</f>
        <v>0</v>
      </c>
      <c r="I9" t="s">
        <v>225</v>
      </c>
      <c r="J9">
        <f>Predictions!C58</f>
        <v>0.5</v>
      </c>
      <c r="K9" t="s">
        <v>150</v>
      </c>
      <c r="L9">
        <f>'Plot Vars'!F17</f>
        <v>1</v>
      </c>
      <c r="M9" t="s">
        <v>320</v>
      </c>
      <c r="N9">
        <f>'Plot Vars'!F18</f>
        <v>1</v>
      </c>
      <c r="O9" t="s">
        <v>256</v>
      </c>
      <c r="P9">
        <f>'Plot Vars'!F19</f>
        <v>1</v>
      </c>
    </row>
  </sheetData>
  <pageMargins left="0.75" right="0.75" top="1" bottom="1" header="0.5" footer="0.5"/>
  <pageSetup paperSize="9"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1:R1"/>
  <sheetViews>
    <sheetView zoomScaleNormal="100" workbookViewId="0"/>
  </sheetViews>
  <sheetFormatPr defaultRowHeight="12.75" x14ac:dyDescent="0.2"/>
  <sheetData>
    <row r="1" spans="4:18" ht="12.75" customHeight="1" x14ac:dyDescent="0.2">
      <c r="D1" s="1" t="str">
        <f>"The predictions in these graphs are based on the "&amp;IF(INDEX([0]!Non_Constant_ElasticityQ_plt,1), "Generalized", "Simple")&amp;" Elasticity method."</f>
        <v>The predictions in these graphs are based on the Generalized Elasticity method.</v>
      </c>
      <c r="R1" s="1" t="str">
        <f>"The predictions in these graphs are based on the "&amp;IF(INDEX([0]!Non_Constant_ElasticityQ_plt,1), "Generalized", "Simple")&amp;" Elasticity method."</f>
        <v>The predictions in these graphs are based on the Generalized Elasticity method.</v>
      </c>
    </row>
  </sheetData>
  <pageMargins left="0.25" right="0.25" top="0.3" bottom="0.3" header="0.2" footer="0.2"/>
  <pageSetup orientation="landscape" verticalDpi="0"/>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N100"/>
  <sheetViews>
    <sheetView zoomScaleNormal="100" workbookViewId="0">
      <selection sqref="A1:D1"/>
    </sheetView>
  </sheetViews>
  <sheetFormatPr defaultRowHeight="12.75" customHeight="1" outlineLevelRow="1" x14ac:dyDescent="0.2"/>
  <cols>
    <col min="1" max="1" width="20.42578125" customWidth="1"/>
    <col min="2" max="3" width="20.85546875" customWidth="1"/>
    <col min="4" max="5" width="13.5703125" customWidth="1"/>
    <col min="6" max="6" width="18.42578125" customWidth="1"/>
    <col min="7" max="10" width="13.5703125" customWidth="1"/>
    <col min="11" max="11" width="21.28515625" customWidth="1"/>
    <col min="12" max="14" width="13.5703125" customWidth="1"/>
  </cols>
  <sheetData>
    <row r="1" spans="1:6" ht="12.75" customHeight="1" x14ac:dyDescent="0.2">
      <c r="A1" s="191" t="str">
        <f>B8</f>
        <v>ABC, Inc.</v>
      </c>
      <c r="B1" s="191"/>
      <c r="C1" s="191"/>
      <c r="D1" s="191"/>
    </row>
    <row r="2" spans="1:6" ht="12.75" customHeight="1" x14ac:dyDescent="0.2">
      <c r="A2" s="191" t="str">
        <f>"Product Line: "&amp;B9</f>
        <v>Product Line: Widgets</v>
      </c>
      <c r="B2" s="191"/>
      <c r="C2" s="191"/>
      <c r="D2" s="191"/>
    </row>
    <row r="3" spans="1:6" ht="12.75" customHeight="1" x14ac:dyDescent="0.2">
      <c r="A3" s="191" t="str">
        <f>"Price Tests"</f>
        <v>Price Tests</v>
      </c>
      <c r="B3" s="191"/>
      <c r="C3" s="191"/>
      <c r="D3" s="191"/>
    </row>
    <row r="4" spans="1:6" ht="12.75" customHeight="1" x14ac:dyDescent="0.2">
      <c r="A4" s="191" t="str">
        <f>""</f>
        <v/>
      </c>
      <c r="B4" s="191"/>
      <c r="C4" s="191"/>
      <c r="D4" s="191"/>
    </row>
    <row r="5" spans="1:6" ht="12.75" customHeight="1" x14ac:dyDescent="0.2">
      <c r="A5" s="192" t="str">
        <f>"Shaded cells are input cells. You can enter data in them."</f>
        <v>Shaded cells are input cells. You can enter data in them.</v>
      </c>
      <c r="B5" s="192"/>
      <c r="C5" s="192"/>
      <c r="D5" s="192"/>
      <c r="E5" s="192"/>
      <c r="F5" s="192"/>
    </row>
    <row r="6" spans="1:6" ht="12.75" customHeight="1" x14ac:dyDescent="0.2">
      <c r="A6" s="192" t="str">
        <f>"Excel formulas in shaded cells are starting suggestions. You can overwrite them."</f>
        <v>Excel formulas in shaded cells are starting suggestions. You can overwrite them.</v>
      </c>
      <c r="B6" s="192"/>
      <c r="C6" s="192"/>
      <c r="D6" s="192"/>
      <c r="E6" s="192"/>
      <c r="F6" s="192"/>
    </row>
    <row r="7" spans="1:6" ht="12.75" customHeight="1" x14ac:dyDescent="0.2">
      <c r="A7" s="192" t="str">
        <f>""</f>
        <v/>
      </c>
      <c r="B7" s="192"/>
      <c r="C7" s="192"/>
      <c r="D7" s="192"/>
      <c r="E7" s="192"/>
      <c r="F7" s="192"/>
    </row>
    <row r="8" spans="1:6" ht="12.75" customHeight="1" x14ac:dyDescent="0.2">
      <c r="A8" s="4" t="str">
        <f>Labels!B6</f>
        <v>Company Name</v>
      </c>
      <c r="B8" s="5" t="s">
        <v>309</v>
      </c>
    </row>
    <row r="9" spans="1:6" ht="12.75" customHeight="1" x14ac:dyDescent="0.2">
      <c r="A9" s="6" t="str">
        <f>Labels!B36</f>
        <v>Product Line</v>
      </c>
      <c r="B9" s="7" t="s">
        <v>442</v>
      </c>
    </row>
    <row r="12" spans="1:6" ht="12.75" customHeight="1" x14ac:dyDescent="0.2">
      <c r="A12" s="193" t="str">
        <f>"Reference Information"</f>
        <v>Reference Information</v>
      </c>
      <c r="B12" s="193"/>
    </row>
    <row r="13" spans="1:6" ht="12.75" customHeight="1" x14ac:dyDescent="0.2">
      <c r="A13" s="193" t="str">
        <f>""</f>
        <v/>
      </c>
      <c r="B13" s="193"/>
    </row>
    <row r="14" spans="1:6" ht="12.75" customHeight="1" x14ac:dyDescent="0.2">
      <c r="B14" s="8" t="str">
        <f>Labels!B82</f>
        <v>Product 1</v>
      </c>
      <c r="C14" s="9" t="str">
        <f>Labels!B83</f>
        <v>Product 2</v>
      </c>
    </row>
    <row r="15" spans="1:6" ht="12.75" customHeight="1" x14ac:dyDescent="0.2">
      <c r="A15" s="10" t="str">
        <f>Labels!B39</f>
        <v>Your Product?</v>
      </c>
      <c r="B15" s="11">
        <f>1</f>
        <v>1</v>
      </c>
      <c r="C15" s="12">
        <f>1</f>
        <v>1</v>
      </c>
    </row>
    <row r="17" spans="1:9" ht="12.75" customHeight="1" x14ac:dyDescent="0.2">
      <c r="A17" s="4" t="str">
        <f>Labels!B41</f>
        <v>Reference Prices</v>
      </c>
      <c r="B17" s="13">
        <f>1</f>
        <v>1</v>
      </c>
      <c r="C17" s="13">
        <f>1</f>
        <v>1</v>
      </c>
      <c r="D17" s="14">
        <f>IF(D18=0,0,'(Other Variables)'!B9/D18)</f>
        <v>1</v>
      </c>
    </row>
    <row r="18" spans="1:9" ht="12.75" customHeight="1" x14ac:dyDescent="0.2">
      <c r="A18" s="6" t="str">
        <f>Labels!B44</f>
        <v>Reference Units</v>
      </c>
      <c r="B18" s="15">
        <f>1</f>
        <v>1</v>
      </c>
      <c r="C18" s="15">
        <f>1</f>
        <v>1</v>
      </c>
      <c r="D18" s="16">
        <f>SUM(B18:C18)</f>
        <v>2</v>
      </c>
    </row>
    <row r="22" spans="1:9" ht="12.75" customHeight="1" x14ac:dyDescent="0.2">
      <c r="A22" s="3" t="str">
        <f>"Prices"</f>
        <v>Prices</v>
      </c>
    </row>
    <row r="23" spans="1:9" ht="12.75" customHeight="1" x14ac:dyDescent="0.2">
      <c r="A23" s="3" t="str">
        <f>""</f>
        <v/>
      </c>
    </row>
    <row r="24" spans="1:9" ht="12.75" customHeight="1" x14ac:dyDescent="0.2">
      <c r="B24" s="8" t="str">
        <f>Labels!B82</f>
        <v>Product 1</v>
      </c>
      <c r="C24" s="17" t="str">
        <f>Labels!B83</f>
        <v>Product 2</v>
      </c>
      <c r="D24" s="18" t="str">
        <f>Labels!C81</f>
        <v>Total</v>
      </c>
      <c r="G24" s="8" t="str">
        <f>Labels!B82</f>
        <v>Product 1</v>
      </c>
      <c r="H24" s="17" t="str">
        <f>Labels!B83</f>
        <v>Product 2</v>
      </c>
      <c r="I24" s="18" t="str">
        <f>Labels!C81</f>
        <v>Total</v>
      </c>
    </row>
    <row r="25" spans="1:9" ht="12.75" customHeight="1" x14ac:dyDescent="0.2">
      <c r="A25" s="4" t="str">
        <f>Labels!B52</f>
        <v>Test Prices</v>
      </c>
      <c r="B25" s="19"/>
      <c r="C25" s="19"/>
      <c r="D25" s="14"/>
      <c r="F25" s="4" t="str">
        <f>Labels!B53</f>
        <v>Prices Normalized</v>
      </c>
      <c r="G25" s="20"/>
      <c r="H25" s="20"/>
      <c r="I25" s="21"/>
    </row>
    <row r="26" spans="1:9" ht="12.75" customHeight="1" x14ac:dyDescent="0.2">
      <c r="A26" s="22" t="str">
        <f>"   "&amp;Labels!B90</f>
        <v xml:space="preserve">   Test 1</v>
      </c>
      <c r="B26" s="23">
        <f>1</f>
        <v>1</v>
      </c>
      <c r="C26" s="23">
        <f>1</f>
        <v>1</v>
      </c>
      <c r="D26" s="24">
        <f>IF(I40=0,0,I50/I40)</f>
        <v>1</v>
      </c>
      <c r="F26" s="22" t="str">
        <f>"   "&amp;Labels!B90</f>
        <v xml:space="preserve">   Test 1</v>
      </c>
      <c r="G26" s="25">
        <f>B26/B17</f>
        <v>1</v>
      </c>
      <c r="H26" s="25">
        <f>C26/C17</f>
        <v>1</v>
      </c>
      <c r="I26" s="26">
        <f>D26/D17</f>
        <v>1</v>
      </c>
    </row>
    <row r="27" spans="1:9" ht="12.75" customHeight="1" x14ac:dyDescent="0.2">
      <c r="A27" s="22" t="str">
        <f>"   "&amp;Labels!B91</f>
        <v xml:space="preserve">   Test 2</v>
      </c>
      <c r="B27" s="23">
        <f>1</f>
        <v>1</v>
      </c>
      <c r="C27" s="23">
        <f>1</f>
        <v>1</v>
      </c>
      <c r="D27" s="24">
        <f>IF(I41=0,0,I51/I41)</f>
        <v>1</v>
      </c>
      <c r="F27" s="22" t="str">
        <f>"   "&amp;Labels!B91</f>
        <v xml:space="preserve">   Test 2</v>
      </c>
      <c r="G27" s="25">
        <f>B27/B17</f>
        <v>1</v>
      </c>
      <c r="H27" s="25">
        <f>C27/C17</f>
        <v>1</v>
      </c>
      <c r="I27" s="26">
        <f>D27/D17</f>
        <v>1</v>
      </c>
    </row>
    <row r="28" spans="1:9" ht="12.75" customHeight="1" x14ac:dyDescent="0.2">
      <c r="A28" s="22" t="str">
        <f>"   "&amp;Labels!B92</f>
        <v xml:space="preserve">   Test 3</v>
      </c>
      <c r="B28" s="23">
        <f>1</f>
        <v>1</v>
      </c>
      <c r="C28" s="23">
        <f>1</f>
        <v>1</v>
      </c>
      <c r="D28" s="24">
        <f>IF(I42=0,0,I52/I42)</f>
        <v>1</v>
      </c>
      <c r="F28" s="22" t="str">
        <f>"   "&amp;Labels!B92</f>
        <v xml:space="preserve">   Test 3</v>
      </c>
      <c r="G28" s="25">
        <f>B28/B17</f>
        <v>1</v>
      </c>
      <c r="H28" s="25">
        <f>C28/C17</f>
        <v>1</v>
      </c>
      <c r="I28" s="26">
        <f>D28/D17</f>
        <v>1</v>
      </c>
    </row>
    <row r="29" spans="1:9" ht="12.75" customHeight="1" x14ac:dyDescent="0.2">
      <c r="A29" s="6" t="str">
        <f>"   "&amp;Labels!C89</f>
        <v xml:space="preserve">   Total</v>
      </c>
      <c r="B29" s="27">
        <f>IF(G43=0,0,G53/G43)</f>
        <v>1</v>
      </c>
      <c r="C29" s="27">
        <f>IF(H43=0,0,H53/H43)</f>
        <v>1</v>
      </c>
      <c r="D29" s="28">
        <f>IF(I43=0,0,I53/I43)</f>
        <v>1</v>
      </c>
      <c r="F29" s="6" t="str">
        <f>"   "&amp;Labels!C89</f>
        <v xml:space="preserve">   Total</v>
      </c>
      <c r="G29" s="29">
        <f>B29/B17</f>
        <v>1</v>
      </c>
      <c r="H29" s="29">
        <f>C29/C17</f>
        <v>1</v>
      </c>
      <c r="I29" s="30">
        <f>D29/D17</f>
        <v>1</v>
      </c>
    </row>
    <row r="32" spans="1:9" ht="12.75" customHeight="1" x14ac:dyDescent="0.2">
      <c r="A32" s="192" t="str">
        <f>"When Reference Prices above are used across all markets, Reference Sales Units below are sold in each test market."</f>
        <v>When Reference Prices above are used across all markets, Reference Sales Units below are sold in each test market.</v>
      </c>
      <c r="B32" s="192"/>
      <c r="C32" s="192"/>
      <c r="D32" s="192"/>
      <c r="E32" s="192"/>
      <c r="F32" s="192"/>
      <c r="G32" s="192"/>
      <c r="H32" s="192"/>
      <c r="I32" s="192"/>
    </row>
    <row r="33" spans="1:14" ht="12.75" customHeight="1" x14ac:dyDescent="0.2">
      <c r="A33" s="192" t="str">
        <f>"When Test Prices above are used in each test market, Test Sales Units below are sold in each test market."</f>
        <v>When Test Prices above are used in each test market, Test Sales Units below are sold in each test market.</v>
      </c>
      <c r="B33" s="192"/>
      <c r="C33" s="192"/>
      <c r="D33" s="192"/>
      <c r="E33" s="192"/>
      <c r="F33" s="192"/>
      <c r="G33" s="192"/>
      <c r="H33" s="192"/>
      <c r="I33" s="192"/>
    </row>
    <row r="36" spans="1:14" ht="12.75" customHeight="1" x14ac:dyDescent="0.2">
      <c r="A36" s="3" t="str">
        <f>"Sales Units"</f>
        <v>Sales Units</v>
      </c>
    </row>
    <row r="37" spans="1:14" ht="12.75" customHeight="1" x14ac:dyDescent="0.2">
      <c r="A37" s="3" t="str">
        <f>""</f>
        <v/>
      </c>
    </row>
    <row r="38" spans="1:14" ht="12.75" customHeight="1" x14ac:dyDescent="0.2">
      <c r="B38" s="8" t="str">
        <f>Labels!B82</f>
        <v>Product 1</v>
      </c>
      <c r="C38" s="17" t="str">
        <f>Labels!B83</f>
        <v>Product 2</v>
      </c>
      <c r="D38" s="18" t="str">
        <f>Labels!C81</f>
        <v>Total</v>
      </c>
      <c r="G38" s="8" t="str">
        <f>Labels!B82</f>
        <v>Product 1</v>
      </c>
      <c r="H38" s="17" t="str">
        <f>Labels!B83</f>
        <v>Product 2</v>
      </c>
      <c r="I38" s="18" t="str">
        <f>Labels!C81</f>
        <v>Total</v>
      </c>
      <c r="L38" s="8" t="str">
        <f>Labels!B82</f>
        <v>Product 1</v>
      </c>
      <c r="M38" s="17" t="str">
        <f>Labels!B83</f>
        <v>Product 2</v>
      </c>
      <c r="N38" s="18" t="str">
        <f>Labels!C81</f>
        <v>Total</v>
      </c>
    </row>
    <row r="39" spans="1:14" ht="12.75" customHeight="1" x14ac:dyDescent="0.2">
      <c r="A39" s="4" t="str">
        <f>Labels!B58</f>
        <v>Reference Sales Units</v>
      </c>
      <c r="B39" s="31"/>
      <c r="C39" s="31"/>
      <c r="D39" s="32"/>
      <c r="F39" s="4" t="str">
        <f>Labels!B64</f>
        <v>Test Sales Units</v>
      </c>
      <c r="G39" s="31"/>
      <c r="H39" s="31"/>
      <c r="I39" s="32"/>
      <c r="K39" s="4" t="str">
        <f>Labels!B65</f>
        <v>Sales Units Normalized</v>
      </c>
      <c r="L39" s="20"/>
      <c r="M39" s="20"/>
      <c r="N39" s="21"/>
    </row>
    <row r="40" spans="1:14" ht="12.75" customHeight="1" x14ac:dyDescent="0.2">
      <c r="A40" s="22" t="str">
        <f>"   "&amp;Labels!B90</f>
        <v xml:space="preserve">   Test 1</v>
      </c>
      <c r="B40" s="33">
        <f>1</f>
        <v>1</v>
      </c>
      <c r="C40" s="33">
        <f>1</f>
        <v>1</v>
      </c>
      <c r="D40" s="34">
        <f>SUM(B40:C40)</f>
        <v>2</v>
      </c>
      <c r="F40" s="22" t="str">
        <f>"   "&amp;Labels!B90</f>
        <v xml:space="preserve">   Test 1</v>
      </c>
      <c r="G40" s="35">
        <f>1</f>
        <v>1</v>
      </c>
      <c r="H40" s="35">
        <f>1</f>
        <v>1</v>
      </c>
      <c r="I40" s="36">
        <f>SUM(G40:H40)</f>
        <v>2</v>
      </c>
      <c r="K40" s="22" t="str">
        <f>"   "&amp;Labels!B90</f>
        <v xml:space="preserve">   Test 1</v>
      </c>
      <c r="L40" s="25">
        <f t="shared" ref="L40:N43" si="0">IF(G40=0,0,G40/B40)</f>
        <v>1</v>
      </c>
      <c r="M40" s="25">
        <f t="shared" si="0"/>
        <v>1</v>
      </c>
      <c r="N40" s="26">
        <f t="shared" si="0"/>
        <v>1</v>
      </c>
    </row>
    <row r="41" spans="1:14" ht="12.75" customHeight="1" x14ac:dyDescent="0.2">
      <c r="A41" s="22" t="str">
        <f>"   "&amp;Labels!B91</f>
        <v xml:space="preserve">   Test 2</v>
      </c>
      <c r="B41" s="33">
        <f>1</f>
        <v>1</v>
      </c>
      <c r="C41" s="33">
        <f>1</f>
        <v>1</v>
      </c>
      <c r="D41" s="34">
        <f>SUM(B41:C41)</f>
        <v>2</v>
      </c>
      <c r="F41" s="22" t="str">
        <f>"   "&amp;Labels!B91</f>
        <v xml:space="preserve">   Test 2</v>
      </c>
      <c r="G41" s="35">
        <f>1</f>
        <v>1</v>
      </c>
      <c r="H41" s="35">
        <f>1</f>
        <v>1</v>
      </c>
      <c r="I41" s="36">
        <f>SUM(G41:H41)</f>
        <v>2</v>
      </c>
      <c r="K41" s="22" t="str">
        <f>"   "&amp;Labels!B91</f>
        <v xml:space="preserve">   Test 2</v>
      </c>
      <c r="L41" s="25">
        <f t="shared" si="0"/>
        <v>1</v>
      </c>
      <c r="M41" s="25">
        <f t="shared" si="0"/>
        <v>1</v>
      </c>
      <c r="N41" s="26">
        <f t="shared" si="0"/>
        <v>1</v>
      </c>
    </row>
    <row r="42" spans="1:14" ht="12.75" customHeight="1" x14ac:dyDescent="0.2">
      <c r="A42" s="22" t="str">
        <f>"   "&amp;Labels!B92</f>
        <v xml:space="preserve">   Test 3</v>
      </c>
      <c r="B42" s="33">
        <f>1</f>
        <v>1</v>
      </c>
      <c r="C42" s="33">
        <f>1</f>
        <v>1</v>
      </c>
      <c r="D42" s="34">
        <f>SUM(B42:C42)</f>
        <v>2</v>
      </c>
      <c r="F42" s="22" t="str">
        <f>"   "&amp;Labels!B92</f>
        <v xml:space="preserve">   Test 3</v>
      </c>
      <c r="G42" s="35">
        <f>1</f>
        <v>1</v>
      </c>
      <c r="H42" s="35">
        <f>1</f>
        <v>1</v>
      </c>
      <c r="I42" s="36">
        <f>SUM(G42:H42)</f>
        <v>2</v>
      </c>
      <c r="K42" s="22" t="str">
        <f>"   "&amp;Labels!B92</f>
        <v xml:space="preserve">   Test 3</v>
      </c>
      <c r="L42" s="25">
        <f t="shared" si="0"/>
        <v>1</v>
      </c>
      <c r="M42" s="25">
        <f t="shared" si="0"/>
        <v>1</v>
      </c>
      <c r="N42" s="26">
        <f t="shared" si="0"/>
        <v>1</v>
      </c>
    </row>
    <row r="43" spans="1:14" ht="12.75" customHeight="1" x14ac:dyDescent="0.2">
      <c r="A43" s="6" t="str">
        <f>"   "&amp;Labels!C89</f>
        <v xml:space="preserve">   Total</v>
      </c>
      <c r="B43" s="37">
        <f>SUM(B40:B42)</f>
        <v>3</v>
      </c>
      <c r="C43" s="37">
        <f>SUM(C40:C42)</f>
        <v>3</v>
      </c>
      <c r="D43" s="16">
        <f>SUM(D40:D42)</f>
        <v>6</v>
      </c>
      <c r="F43" s="6" t="str">
        <f>"   "&amp;Labels!C89</f>
        <v xml:space="preserve">   Total</v>
      </c>
      <c r="G43" s="37">
        <f>SUM(G40:G42)</f>
        <v>3</v>
      </c>
      <c r="H43" s="37">
        <f>SUM(H40:H42)</f>
        <v>3</v>
      </c>
      <c r="I43" s="16">
        <f>SUM(I40:I42)</f>
        <v>6</v>
      </c>
      <c r="K43" s="6" t="str">
        <f>"   "&amp;Labels!C89</f>
        <v xml:space="preserve">   Total</v>
      </c>
      <c r="L43" s="29">
        <f t="shared" si="0"/>
        <v>1</v>
      </c>
      <c r="M43" s="29">
        <f t="shared" si="0"/>
        <v>1</v>
      </c>
      <c r="N43" s="30">
        <f t="shared" si="0"/>
        <v>1</v>
      </c>
    </row>
    <row r="46" spans="1:14" ht="12.75" customHeight="1" x14ac:dyDescent="0.2">
      <c r="A46" s="3" t="str">
        <f>"Revenue"</f>
        <v>Revenue</v>
      </c>
    </row>
    <row r="47" spans="1:14" ht="12.75" customHeight="1" x14ac:dyDescent="0.2">
      <c r="A47" s="3" t="str">
        <f>""</f>
        <v/>
      </c>
    </row>
    <row r="48" spans="1:14" ht="12.75" customHeight="1" x14ac:dyDescent="0.2">
      <c r="B48" s="8" t="str">
        <f>Labels!B82</f>
        <v>Product 1</v>
      </c>
      <c r="C48" s="17" t="str">
        <f>Labels!B83</f>
        <v>Product 2</v>
      </c>
      <c r="D48" s="18" t="str">
        <f>Labels!C81</f>
        <v>Total</v>
      </c>
      <c r="G48" s="8" t="str">
        <f>Labels!B82</f>
        <v>Product 1</v>
      </c>
      <c r="H48" s="17" t="str">
        <f>Labels!B83</f>
        <v>Product 2</v>
      </c>
      <c r="I48" s="18" t="str">
        <f>Labels!C81</f>
        <v>Total</v>
      </c>
      <c r="L48" s="8" t="str">
        <f>Labels!B82</f>
        <v>Product 1</v>
      </c>
      <c r="M48" s="17" t="str">
        <f>Labels!B83</f>
        <v>Product 2</v>
      </c>
      <c r="N48" s="18" t="str">
        <f>Labels!C81</f>
        <v>Total</v>
      </c>
    </row>
    <row r="49" spans="1:14" ht="12.75" customHeight="1" x14ac:dyDescent="0.2">
      <c r="A49" s="4" t="str">
        <f>Labels!B56</f>
        <v>Reference Revenue</v>
      </c>
      <c r="B49" s="19"/>
      <c r="C49" s="19"/>
      <c r="D49" s="14"/>
      <c r="F49" s="4" t="str">
        <f>Labels!B60</f>
        <v>Test Revenue</v>
      </c>
      <c r="G49" s="31"/>
      <c r="H49" s="31"/>
      <c r="I49" s="32"/>
      <c r="K49" s="4" t="str">
        <f>Labels!B61</f>
        <v>Revenue Normalized</v>
      </c>
      <c r="L49" s="20"/>
      <c r="M49" s="20"/>
      <c r="N49" s="21"/>
    </row>
    <row r="50" spans="1:14" ht="12.75" customHeight="1" x14ac:dyDescent="0.2">
      <c r="A50" s="22" t="str">
        <f>"   "&amp;Labels!B90</f>
        <v xml:space="preserve">   Test 1</v>
      </c>
      <c r="B50" s="38">
        <f>B17*B40</f>
        <v>1</v>
      </c>
      <c r="C50" s="38">
        <f>C17*C40</f>
        <v>1</v>
      </c>
      <c r="D50" s="24">
        <f>SUM(B50:C50)</f>
        <v>2</v>
      </c>
      <c r="F50" s="22" t="str">
        <f>"   "&amp;Labels!B90</f>
        <v xml:space="preserve">   Test 1</v>
      </c>
      <c r="G50" s="39">
        <f t="shared" ref="G50:H52" si="1">B26*G40</f>
        <v>1</v>
      </c>
      <c r="H50" s="39">
        <f t="shared" si="1"/>
        <v>1</v>
      </c>
      <c r="I50" s="36">
        <f>SUM(G50:H50)</f>
        <v>2</v>
      </c>
      <c r="K50" s="22" t="str">
        <f>"   "&amp;Labels!B90</f>
        <v xml:space="preserve">   Test 1</v>
      </c>
      <c r="L50" s="25">
        <f t="shared" ref="L50:M52" si="2">G50/B50</f>
        <v>1</v>
      </c>
      <c r="M50" s="25">
        <f t="shared" si="2"/>
        <v>1</v>
      </c>
      <c r="N50" s="26">
        <f>AVERAGE(L50:M50)</f>
        <v>1</v>
      </c>
    </row>
    <row r="51" spans="1:14" ht="12.75" customHeight="1" x14ac:dyDescent="0.2">
      <c r="A51" s="22" t="str">
        <f>"   "&amp;Labels!B91</f>
        <v xml:space="preserve">   Test 2</v>
      </c>
      <c r="B51" s="38">
        <f>B17*B41</f>
        <v>1</v>
      </c>
      <c r="C51" s="38">
        <f>C17*C41</f>
        <v>1</v>
      </c>
      <c r="D51" s="24">
        <f>SUM(B51:C51)</f>
        <v>2</v>
      </c>
      <c r="F51" s="22" t="str">
        <f>"   "&amp;Labels!B91</f>
        <v xml:space="preserve">   Test 2</v>
      </c>
      <c r="G51" s="39">
        <f t="shared" si="1"/>
        <v>1</v>
      </c>
      <c r="H51" s="39">
        <f t="shared" si="1"/>
        <v>1</v>
      </c>
      <c r="I51" s="36">
        <f>SUM(G51:H51)</f>
        <v>2</v>
      </c>
      <c r="K51" s="22" t="str">
        <f>"   "&amp;Labels!B91</f>
        <v xml:space="preserve">   Test 2</v>
      </c>
      <c r="L51" s="25">
        <f t="shared" si="2"/>
        <v>1</v>
      </c>
      <c r="M51" s="25">
        <f t="shared" si="2"/>
        <v>1</v>
      </c>
      <c r="N51" s="26">
        <f>AVERAGE(L51:M51)</f>
        <v>1</v>
      </c>
    </row>
    <row r="52" spans="1:14" ht="12.75" customHeight="1" x14ac:dyDescent="0.2">
      <c r="A52" s="22" t="str">
        <f>"   "&amp;Labels!B92</f>
        <v xml:space="preserve">   Test 3</v>
      </c>
      <c r="B52" s="38">
        <f>B17*B42</f>
        <v>1</v>
      </c>
      <c r="C52" s="38">
        <f>C17*C42</f>
        <v>1</v>
      </c>
      <c r="D52" s="24">
        <f>SUM(B52:C52)</f>
        <v>2</v>
      </c>
      <c r="F52" s="22" t="str">
        <f>"   "&amp;Labels!B92</f>
        <v xml:space="preserve">   Test 3</v>
      </c>
      <c r="G52" s="39">
        <f t="shared" si="1"/>
        <v>1</v>
      </c>
      <c r="H52" s="39">
        <f t="shared" si="1"/>
        <v>1</v>
      </c>
      <c r="I52" s="36">
        <f>SUM(G52:H52)</f>
        <v>2</v>
      </c>
      <c r="K52" s="22" t="str">
        <f>"   "&amp;Labels!B92</f>
        <v xml:space="preserve">   Test 3</v>
      </c>
      <c r="L52" s="25">
        <f t="shared" si="2"/>
        <v>1</v>
      </c>
      <c r="M52" s="25">
        <f t="shared" si="2"/>
        <v>1</v>
      </c>
      <c r="N52" s="26">
        <f>AVERAGE(L52:M52)</f>
        <v>1</v>
      </c>
    </row>
    <row r="53" spans="1:14" ht="12.75" customHeight="1" x14ac:dyDescent="0.2">
      <c r="A53" s="6" t="str">
        <f>"   "&amp;Labels!C89</f>
        <v xml:space="preserve">   Total</v>
      </c>
      <c r="B53" s="27">
        <f>SUM(B50:B52)</f>
        <v>3</v>
      </c>
      <c r="C53" s="27">
        <f>SUM(C50:C52)</f>
        <v>3</v>
      </c>
      <c r="D53" s="28">
        <f>SUM(D50:D52)</f>
        <v>6</v>
      </c>
      <c r="F53" s="6" t="str">
        <f>"   "&amp;Labels!C89</f>
        <v xml:space="preserve">   Total</v>
      </c>
      <c r="G53" s="37">
        <f>SUM(G50:G52)</f>
        <v>3</v>
      </c>
      <c r="H53" s="37">
        <f>SUM(H50:H52)</f>
        <v>3</v>
      </c>
      <c r="I53" s="16">
        <f>SUM(I50:I52)</f>
        <v>6</v>
      </c>
      <c r="K53" s="6" t="str">
        <f>"   "&amp;Labels!C89</f>
        <v xml:space="preserve">   Total</v>
      </c>
      <c r="L53" s="29">
        <f>AVERAGE(L50:L52)</f>
        <v>1</v>
      </c>
      <c r="M53" s="29">
        <f>AVERAGE(M50:M52)</f>
        <v>1</v>
      </c>
      <c r="N53" s="30">
        <f>AVERAGE(N50:N52)</f>
        <v>1</v>
      </c>
    </row>
    <row r="56" spans="1:14" ht="12.75" customHeight="1" x14ac:dyDescent="0.2">
      <c r="A56" s="193" t="str">
        <f>"Sales Units - Your Products"</f>
        <v>Sales Units - Your Products</v>
      </c>
      <c r="B56" s="193"/>
    </row>
    <row r="57" spans="1:14" ht="12.75" hidden="1" customHeight="1" outlineLevel="1" x14ac:dyDescent="0.2">
      <c r="A57" s="193" t="str">
        <f>""</f>
        <v/>
      </c>
      <c r="B57" s="193"/>
    </row>
    <row r="58" spans="1:14" ht="12.75" hidden="1" customHeight="1" outlineLevel="1" x14ac:dyDescent="0.2">
      <c r="B58" s="8" t="str">
        <f>Labels!B82</f>
        <v>Product 1</v>
      </c>
      <c r="C58" s="17" t="str">
        <f>Labels!B83</f>
        <v>Product 2</v>
      </c>
      <c r="D58" s="18" t="str">
        <f>Labels!C81</f>
        <v>Total</v>
      </c>
      <c r="G58" s="8" t="str">
        <f>Labels!B82</f>
        <v>Product 1</v>
      </c>
      <c r="H58" s="17" t="str">
        <f>Labels!B83</f>
        <v>Product 2</v>
      </c>
      <c r="I58" s="18" t="str">
        <f>Labels!C81</f>
        <v>Total</v>
      </c>
      <c r="L58" s="8" t="str">
        <f>Labels!B82</f>
        <v>Product 1</v>
      </c>
      <c r="M58" s="17" t="str">
        <f>Labels!B83</f>
        <v>Product 2</v>
      </c>
      <c r="N58" s="18" t="str">
        <f>Labels!C81</f>
        <v>Total</v>
      </c>
    </row>
    <row r="59" spans="1:14" ht="12.75" hidden="1" customHeight="1" outlineLevel="1" x14ac:dyDescent="0.2">
      <c r="A59" s="4" t="str">
        <f>Labels!B59</f>
        <v>Reference Sales Units</v>
      </c>
      <c r="B59" s="31"/>
      <c r="C59" s="31"/>
      <c r="D59" s="32"/>
      <c r="F59" s="4" t="str">
        <f>Labels!B67</f>
        <v>Test Sales Units</v>
      </c>
      <c r="G59" s="31"/>
      <c r="H59" s="31"/>
      <c r="I59" s="32"/>
      <c r="K59" s="4" t="str">
        <f>Labels!B66</f>
        <v>Sales Units Normalized</v>
      </c>
      <c r="L59" s="20"/>
      <c r="M59" s="20"/>
      <c r="N59" s="21"/>
    </row>
    <row r="60" spans="1:14" ht="12.75" hidden="1" customHeight="1" outlineLevel="1" x14ac:dyDescent="0.2">
      <c r="A60" s="22" t="str">
        <f>"   "&amp;Labels!B90</f>
        <v xml:space="preserve">   Test 1</v>
      </c>
      <c r="B60" s="40">
        <f>B15*B40</f>
        <v>1</v>
      </c>
      <c r="C60" s="40">
        <f>C15*C40</f>
        <v>1</v>
      </c>
      <c r="D60" s="34">
        <f>SUM(B60:C60)</f>
        <v>2</v>
      </c>
      <c r="F60" s="22" t="str">
        <f>"   "&amp;Labels!B90</f>
        <v xml:space="preserve">   Test 1</v>
      </c>
      <c r="G60" s="39">
        <f>B15*G40</f>
        <v>1</v>
      </c>
      <c r="H60" s="39">
        <f>C15*H40</f>
        <v>1</v>
      </c>
      <c r="I60" s="36">
        <f>SUM(G60:H60)</f>
        <v>2</v>
      </c>
      <c r="K60" s="22" t="str">
        <f>"   "&amp;Labels!B90</f>
        <v xml:space="preserve">   Test 1</v>
      </c>
      <c r="L60" s="25">
        <f t="shared" ref="L60:N63" si="3">IF(G60=0,0,G60/B60)</f>
        <v>1</v>
      </c>
      <c r="M60" s="25">
        <f t="shared" si="3"/>
        <v>1</v>
      </c>
      <c r="N60" s="26">
        <f t="shared" si="3"/>
        <v>1</v>
      </c>
    </row>
    <row r="61" spans="1:14" ht="12.75" hidden="1" customHeight="1" outlineLevel="1" x14ac:dyDescent="0.2">
      <c r="A61" s="22" t="str">
        <f>"   "&amp;Labels!B91</f>
        <v xml:space="preserve">   Test 2</v>
      </c>
      <c r="B61" s="40">
        <f>B15*B41</f>
        <v>1</v>
      </c>
      <c r="C61" s="40">
        <f>C15*C41</f>
        <v>1</v>
      </c>
      <c r="D61" s="34">
        <f>SUM(B61:C61)</f>
        <v>2</v>
      </c>
      <c r="F61" s="22" t="str">
        <f>"   "&amp;Labels!B91</f>
        <v xml:space="preserve">   Test 2</v>
      </c>
      <c r="G61" s="39">
        <f>B15*G41</f>
        <v>1</v>
      </c>
      <c r="H61" s="39">
        <f>C15*H41</f>
        <v>1</v>
      </c>
      <c r="I61" s="36">
        <f>SUM(G61:H61)</f>
        <v>2</v>
      </c>
      <c r="K61" s="22" t="str">
        <f>"   "&amp;Labels!B91</f>
        <v xml:space="preserve">   Test 2</v>
      </c>
      <c r="L61" s="25">
        <f t="shared" si="3"/>
        <v>1</v>
      </c>
      <c r="M61" s="25">
        <f t="shared" si="3"/>
        <v>1</v>
      </c>
      <c r="N61" s="26">
        <f t="shared" si="3"/>
        <v>1</v>
      </c>
    </row>
    <row r="62" spans="1:14" ht="12.75" hidden="1" customHeight="1" outlineLevel="1" x14ac:dyDescent="0.2">
      <c r="A62" s="22" t="str">
        <f>"   "&amp;Labels!B92</f>
        <v xml:space="preserve">   Test 3</v>
      </c>
      <c r="B62" s="40">
        <f>B15*B42</f>
        <v>1</v>
      </c>
      <c r="C62" s="40">
        <f>C15*C42</f>
        <v>1</v>
      </c>
      <c r="D62" s="34">
        <f>SUM(B62:C62)</f>
        <v>2</v>
      </c>
      <c r="F62" s="22" t="str">
        <f>"   "&amp;Labels!B92</f>
        <v xml:space="preserve">   Test 3</v>
      </c>
      <c r="G62" s="39">
        <f>B15*G42</f>
        <v>1</v>
      </c>
      <c r="H62" s="39">
        <f>C15*H42</f>
        <v>1</v>
      </c>
      <c r="I62" s="36">
        <f>SUM(G62:H62)</f>
        <v>2</v>
      </c>
      <c r="K62" s="22" t="str">
        <f>"   "&amp;Labels!B92</f>
        <v xml:space="preserve">   Test 3</v>
      </c>
      <c r="L62" s="25">
        <f t="shared" si="3"/>
        <v>1</v>
      </c>
      <c r="M62" s="25">
        <f t="shared" si="3"/>
        <v>1</v>
      </c>
      <c r="N62" s="26">
        <f t="shared" si="3"/>
        <v>1</v>
      </c>
    </row>
    <row r="63" spans="1:14" ht="12.75" hidden="1" customHeight="1" outlineLevel="1" x14ac:dyDescent="0.2">
      <c r="A63" s="6" t="str">
        <f>"   "&amp;Labels!C89</f>
        <v xml:space="preserve">   Total</v>
      </c>
      <c r="B63" s="37">
        <f>SUM(B60:B62)</f>
        <v>3</v>
      </c>
      <c r="C63" s="37">
        <f>SUM(C60:C62)</f>
        <v>3</v>
      </c>
      <c r="D63" s="16">
        <f>SUM(D60:D62)</f>
        <v>6</v>
      </c>
      <c r="F63" s="6" t="str">
        <f>"   "&amp;Labels!C89</f>
        <v xml:space="preserve">   Total</v>
      </c>
      <c r="G63" s="37">
        <f>SUM(G60:G62)</f>
        <v>3</v>
      </c>
      <c r="H63" s="37">
        <f>SUM(H60:H62)</f>
        <v>3</v>
      </c>
      <c r="I63" s="16">
        <f>SUM(I60:I62)</f>
        <v>6</v>
      </c>
      <c r="K63" s="6" t="str">
        <f>"   "&amp;Labels!C89</f>
        <v xml:space="preserve">   Total</v>
      </c>
      <c r="L63" s="29">
        <f t="shared" si="3"/>
        <v>1</v>
      </c>
      <c r="M63" s="29">
        <f t="shared" si="3"/>
        <v>1</v>
      </c>
      <c r="N63" s="30">
        <f t="shared" si="3"/>
        <v>1</v>
      </c>
    </row>
    <row r="64" spans="1:14" ht="12.75" hidden="1" customHeight="1" outlineLevel="1" collapsed="1" x14ac:dyDescent="0.2"/>
    <row r="65" spans="1:14" ht="12.75" customHeight="1" collapsed="1" x14ac:dyDescent="0.2"/>
    <row r="66" spans="1:14" ht="12.75" customHeight="1" x14ac:dyDescent="0.2">
      <c r="A66" s="193" t="str">
        <f>"Revenue - Your Products"</f>
        <v>Revenue - Your Products</v>
      </c>
      <c r="B66" s="193"/>
    </row>
    <row r="67" spans="1:14" ht="12.75" hidden="1" customHeight="1" outlineLevel="1" x14ac:dyDescent="0.2">
      <c r="A67" s="193" t="str">
        <f>""</f>
        <v/>
      </c>
      <c r="B67" s="193"/>
    </row>
    <row r="68" spans="1:14" ht="12.75" hidden="1" customHeight="1" outlineLevel="1" x14ac:dyDescent="0.2">
      <c r="B68" s="8" t="str">
        <f>Labels!B82</f>
        <v>Product 1</v>
      </c>
      <c r="C68" s="17" t="str">
        <f>Labels!B83</f>
        <v>Product 2</v>
      </c>
      <c r="D68" s="18" t="str">
        <f>Labels!C81</f>
        <v>Total</v>
      </c>
      <c r="G68" s="8" t="str">
        <f>Labels!B82</f>
        <v>Product 1</v>
      </c>
      <c r="H68" s="17" t="str">
        <f>Labels!B83</f>
        <v>Product 2</v>
      </c>
      <c r="I68" s="18" t="str">
        <f>Labels!C81</f>
        <v>Total</v>
      </c>
      <c r="L68" s="8" t="str">
        <f>Labels!B82</f>
        <v>Product 1</v>
      </c>
      <c r="M68" s="17" t="str">
        <f>Labels!B83</f>
        <v>Product 2</v>
      </c>
      <c r="N68" s="18" t="str">
        <f>Labels!C81</f>
        <v>Total</v>
      </c>
    </row>
    <row r="69" spans="1:14" ht="12.75" hidden="1" customHeight="1" outlineLevel="1" x14ac:dyDescent="0.2">
      <c r="A69" s="4" t="str">
        <f>Labels!B57</f>
        <v>Reference Revenue</v>
      </c>
      <c r="B69" s="19"/>
      <c r="C69" s="19"/>
      <c r="D69" s="14"/>
      <c r="F69" s="4" t="str">
        <f>Labels!B63</f>
        <v>Test Revenue</v>
      </c>
      <c r="G69" s="31"/>
      <c r="H69" s="31"/>
      <c r="I69" s="32"/>
      <c r="K69" s="4" t="str">
        <f>Labels!B62</f>
        <v>Revenue Normalized</v>
      </c>
      <c r="L69" s="20"/>
      <c r="M69" s="20"/>
      <c r="N69" s="21"/>
    </row>
    <row r="70" spans="1:14" ht="12.75" hidden="1" customHeight="1" outlineLevel="1" x14ac:dyDescent="0.2">
      <c r="A70" s="22" t="str">
        <f>"   "&amp;Labels!B90</f>
        <v xml:space="preserve">   Test 1</v>
      </c>
      <c r="B70" s="38">
        <f>B15*B50</f>
        <v>1</v>
      </c>
      <c r="C70" s="38">
        <f>C15*C50</f>
        <v>1</v>
      </c>
      <c r="D70" s="24">
        <f>SUM(B70:C70)</f>
        <v>2</v>
      </c>
      <c r="F70" s="22" t="str">
        <f>"   "&amp;Labels!B90</f>
        <v xml:space="preserve">   Test 1</v>
      </c>
      <c r="G70" s="39">
        <f>B15*G50</f>
        <v>1</v>
      </c>
      <c r="H70" s="39">
        <f>C15*H50</f>
        <v>1</v>
      </c>
      <c r="I70" s="36">
        <f>SUM(G70:H70)</f>
        <v>2</v>
      </c>
      <c r="K70" s="22" t="str">
        <f>"   "&amp;Labels!B90</f>
        <v xml:space="preserve">   Test 1</v>
      </c>
      <c r="L70" s="25">
        <f t="shared" ref="L70:M72" si="4">IF(B70=0,0,G70/B70)</f>
        <v>1</v>
      </c>
      <c r="M70" s="25">
        <f t="shared" si="4"/>
        <v>1</v>
      </c>
      <c r="N70" s="26">
        <f>AVERAGE(L70:M70)</f>
        <v>1</v>
      </c>
    </row>
    <row r="71" spans="1:14" ht="12.75" hidden="1" customHeight="1" outlineLevel="1" x14ac:dyDescent="0.2">
      <c r="A71" s="22" t="str">
        <f>"   "&amp;Labels!B91</f>
        <v xml:space="preserve">   Test 2</v>
      </c>
      <c r="B71" s="38">
        <f>B15*B51</f>
        <v>1</v>
      </c>
      <c r="C71" s="38">
        <f>C15*C51</f>
        <v>1</v>
      </c>
      <c r="D71" s="24">
        <f>SUM(B71:C71)</f>
        <v>2</v>
      </c>
      <c r="F71" s="22" t="str">
        <f>"   "&amp;Labels!B91</f>
        <v xml:space="preserve">   Test 2</v>
      </c>
      <c r="G71" s="39">
        <f>B15*G51</f>
        <v>1</v>
      </c>
      <c r="H71" s="39">
        <f>C15*H51</f>
        <v>1</v>
      </c>
      <c r="I71" s="36">
        <f>SUM(G71:H71)</f>
        <v>2</v>
      </c>
      <c r="K71" s="22" t="str">
        <f>"   "&amp;Labels!B91</f>
        <v xml:space="preserve">   Test 2</v>
      </c>
      <c r="L71" s="25">
        <f t="shared" si="4"/>
        <v>1</v>
      </c>
      <c r="M71" s="25">
        <f t="shared" si="4"/>
        <v>1</v>
      </c>
      <c r="N71" s="26">
        <f>AVERAGE(L71:M71)</f>
        <v>1</v>
      </c>
    </row>
    <row r="72" spans="1:14" ht="12.75" hidden="1" customHeight="1" outlineLevel="1" x14ac:dyDescent="0.2">
      <c r="A72" s="22" t="str">
        <f>"   "&amp;Labels!B92</f>
        <v xml:space="preserve">   Test 3</v>
      </c>
      <c r="B72" s="38">
        <f>B15*B52</f>
        <v>1</v>
      </c>
      <c r="C72" s="38">
        <f>C15*C52</f>
        <v>1</v>
      </c>
      <c r="D72" s="24">
        <f>SUM(B72:C72)</f>
        <v>2</v>
      </c>
      <c r="F72" s="22" t="str">
        <f>"   "&amp;Labels!B92</f>
        <v xml:space="preserve">   Test 3</v>
      </c>
      <c r="G72" s="39">
        <f>B15*G52</f>
        <v>1</v>
      </c>
      <c r="H72" s="39">
        <f>C15*H52</f>
        <v>1</v>
      </c>
      <c r="I72" s="36">
        <f>SUM(G72:H72)</f>
        <v>2</v>
      </c>
      <c r="K72" s="22" t="str">
        <f>"   "&amp;Labels!B92</f>
        <v xml:space="preserve">   Test 3</v>
      </c>
      <c r="L72" s="25">
        <f t="shared" si="4"/>
        <v>1</v>
      </c>
      <c r="M72" s="25">
        <f t="shared" si="4"/>
        <v>1</v>
      </c>
      <c r="N72" s="26">
        <f>AVERAGE(L72:M72)</f>
        <v>1</v>
      </c>
    </row>
    <row r="73" spans="1:14" ht="12.75" hidden="1" customHeight="1" outlineLevel="1" x14ac:dyDescent="0.2">
      <c r="A73" s="6" t="str">
        <f>"   "&amp;Labels!C89</f>
        <v xml:space="preserve">   Total</v>
      </c>
      <c r="B73" s="27">
        <f>SUM(B70:B72)</f>
        <v>3</v>
      </c>
      <c r="C73" s="27">
        <f>SUM(C70:C72)</f>
        <v>3</v>
      </c>
      <c r="D73" s="28">
        <f>SUM(D70:D72)</f>
        <v>6</v>
      </c>
      <c r="F73" s="6" t="str">
        <f>"   "&amp;Labels!C89</f>
        <v xml:space="preserve">   Total</v>
      </c>
      <c r="G73" s="37">
        <f>SUM(G70:G72)</f>
        <v>3</v>
      </c>
      <c r="H73" s="37">
        <f>SUM(H70:H72)</f>
        <v>3</v>
      </c>
      <c r="I73" s="16">
        <f>SUM(I70:I72)</f>
        <v>6</v>
      </c>
      <c r="K73" s="6" t="str">
        <f>"   "&amp;Labels!C89</f>
        <v xml:space="preserve">   Total</v>
      </c>
      <c r="L73" s="29">
        <f>AVERAGE(L70:L72)</f>
        <v>1</v>
      </c>
      <c r="M73" s="29">
        <f>AVERAGE(M70:M72)</f>
        <v>1</v>
      </c>
      <c r="N73" s="30">
        <f>AVERAGE(N70:N72)</f>
        <v>1</v>
      </c>
    </row>
    <row r="74" spans="1:14" ht="12.75" hidden="1" customHeight="1" outlineLevel="1" collapsed="1" x14ac:dyDescent="0.2"/>
    <row r="75" spans="1:14" ht="12.75" customHeight="1" collapsed="1" x14ac:dyDescent="0.2"/>
    <row r="76" spans="1:14" ht="12.75" customHeight="1" x14ac:dyDescent="0.2">
      <c r="A76" s="193" t="str">
        <f>"Regression Statistics"</f>
        <v>Regression Statistics</v>
      </c>
      <c r="B76" s="193"/>
      <c r="C76" s="193"/>
    </row>
    <row r="77" spans="1:14" ht="12.75" hidden="1" customHeight="1" outlineLevel="1" x14ac:dyDescent="0.2">
      <c r="A77" s="193" t="str">
        <f>""</f>
        <v/>
      </c>
      <c r="B77" s="193"/>
      <c r="C77" s="193"/>
    </row>
    <row r="78" spans="1:14" ht="12.75" hidden="1" customHeight="1" outlineLevel="1" x14ac:dyDescent="0.2">
      <c r="A78" s="194" t="str">
        <f>"Simple Elasticity (log-linear regresssion)"</f>
        <v>Simple Elasticity (log-linear regresssion)</v>
      </c>
      <c r="B78" s="194"/>
      <c r="C78" s="194"/>
      <c r="D78" s="194"/>
    </row>
    <row r="79" spans="1:14" ht="12.75" hidden="1" customHeight="1" outlineLevel="1" x14ac:dyDescent="0.2">
      <c r="B79" s="8" t="str">
        <f>Labels!B86</f>
        <v>Product 1</v>
      </c>
      <c r="C79" s="9" t="str">
        <f>Labels!B87</f>
        <v>Product 2</v>
      </c>
      <c r="G79" s="8" t="str">
        <f>Labels!B86</f>
        <v>Product 1</v>
      </c>
      <c r="H79" s="9" t="str">
        <f>Labels!B87</f>
        <v>Product 2</v>
      </c>
      <c r="L79" s="8" t="str">
        <f>Labels!B86</f>
        <v>Product 1</v>
      </c>
      <c r="M79" s="9" t="str">
        <f>Labels!B87</f>
        <v>Product 2</v>
      </c>
    </row>
    <row r="80" spans="1:14" ht="12.75" hidden="1" customHeight="1" outlineLevel="1" x14ac:dyDescent="0.2">
      <c r="A80" s="4" t="str">
        <f>Labels!B46</f>
        <v>Cross Elasticity</v>
      </c>
      <c r="B80" s="41"/>
      <c r="C80" s="42"/>
      <c r="F80" s="4" t="str">
        <f>Labels!B68</f>
        <v>Std Err Elasticity</v>
      </c>
      <c r="G80" s="41"/>
      <c r="H80" s="42"/>
      <c r="K80" s="4" t="str">
        <f>Labels!B54</f>
        <v>R squared</v>
      </c>
      <c r="L80" s="41"/>
      <c r="M80" s="42"/>
    </row>
    <row r="81" spans="1:13" ht="12.75" hidden="1" customHeight="1" outlineLevel="1" x14ac:dyDescent="0.2">
      <c r="A81" s="22" t="str">
        <f>"   "&amp;Labels!B82</f>
        <v xml:space="preserve">   Product 1</v>
      </c>
      <c r="B81" s="43">
        <f>'(FnCalls 1)'!A7</f>
        <v>0</v>
      </c>
      <c r="C81" s="44">
        <f>'(FnCalls 1)'!A11</f>
        <v>0</v>
      </c>
      <c r="F81" s="22" t="str">
        <f>"   "&amp;Labels!B82</f>
        <v xml:space="preserve">   Product 1</v>
      </c>
      <c r="G81" s="45">
        <f>'(FnCalls 1)'!A24</f>
        <v>0</v>
      </c>
      <c r="H81" s="46">
        <f>'(FnCalls 1)'!A32</f>
        <v>0</v>
      </c>
      <c r="K81" s="22" t="str">
        <f>"   "&amp;Labels!B82</f>
        <v xml:space="preserve">   Product 1</v>
      </c>
      <c r="L81" s="45">
        <f>'(FnCalls 1)'!A25</f>
        <v>1</v>
      </c>
      <c r="M81" s="46">
        <f>'(FnCalls 1)'!A33</f>
        <v>1</v>
      </c>
    </row>
    <row r="82" spans="1:13" ht="12.75" hidden="1" customHeight="1" outlineLevel="1" x14ac:dyDescent="0.2">
      <c r="A82" s="47" t="str">
        <f>"   "&amp;Labels!B83</f>
        <v xml:space="preserve">   Product 2</v>
      </c>
      <c r="B82" s="48">
        <f>'(FnCalls 1)'!A15</f>
        <v>0</v>
      </c>
      <c r="C82" s="49">
        <f>'(FnCalls 1)'!A19</f>
        <v>0</v>
      </c>
      <c r="F82" s="47" t="str">
        <f>"   "&amp;Labels!B83</f>
        <v xml:space="preserve">   Product 2</v>
      </c>
      <c r="G82" s="50">
        <f>'(FnCalls 1)'!A40</f>
        <v>0</v>
      </c>
      <c r="H82" s="51">
        <f>'(FnCalls 1)'!A48</f>
        <v>0</v>
      </c>
      <c r="K82" s="47" t="str">
        <f>"   "&amp;Labels!B83</f>
        <v xml:space="preserve">   Product 2</v>
      </c>
      <c r="L82" s="50">
        <f>'(FnCalls 1)'!A41</f>
        <v>1</v>
      </c>
      <c r="M82" s="51">
        <f>'(FnCalls 1)'!A49</f>
        <v>1</v>
      </c>
    </row>
    <row r="83" spans="1:13" ht="12.75" hidden="1" customHeight="1" outlineLevel="1" x14ac:dyDescent="0.2">
      <c r="A83" s="192" t="str">
        <f>"When prices of products on top of table change, sales units of products on the left change."</f>
        <v>When prices of products on top of table change, sales units of products on the left change.</v>
      </c>
      <c r="B83" s="192"/>
      <c r="C83" s="192"/>
      <c r="D83" s="192"/>
      <c r="E83" s="192"/>
      <c r="F83" s="192"/>
      <c r="G83" s="192"/>
      <c r="H83" s="192"/>
    </row>
    <row r="84" spans="1:13" ht="12.75" hidden="1" customHeight="1" outlineLevel="1" x14ac:dyDescent="0.2">
      <c r="A84" s="192" t="str">
        <f>"Regression equation: Test_Sales_Units/Ref_Sales_Units = (Test_Price/Ref_Price)^Elasticity"</f>
        <v>Regression equation: Test_Sales_Units/Ref_Sales_Units = (Test_Price/Ref_Price)^Elasticity</v>
      </c>
      <c r="B84" s="192"/>
      <c r="C84" s="192"/>
      <c r="D84" s="192"/>
      <c r="E84" s="192"/>
      <c r="F84" s="192"/>
      <c r="G84" s="192"/>
      <c r="H84" s="192"/>
    </row>
    <row r="85" spans="1:13" ht="12.75" hidden="1" customHeight="1" outlineLevel="1" x14ac:dyDescent="0.2"/>
    <row r="86" spans="1:13" ht="12.75" hidden="1" customHeight="1" outlineLevel="1" x14ac:dyDescent="0.2">
      <c r="A86" s="194" t="str">
        <f>"Generalized Elasticity"</f>
        <v>Generalized Elasticity</v>
      </c>
      <c r="B86" s="194"/>
    </row>
    <row r="87" spans="1:13" ht="12.75" hidden="1" customHeight="1" outlineLevel="1" x14ac:dyDescent="0.2">
      <c r="A87" s="194" t="str">
        <f>""</f>
        <v/>
      </c>
      <c r="B87" s="194"/>
    </row>
    <row r="88" spans="1:13" ht="12.75" hidden="1" customHeight="1" outlineLevel="1" x14ac:dyDescent="0.2">
      <c r="B88" s="8" t="str">
        <f>Labels!B86</f>
        <v>Product 1</v>
      </c>
      <c r="C88" s="9" t="str">
        <f>Labels!B87</f>
        <v>Product 2</v>
      </c>
      <c r="G88" s="8" t="str">
        <f>Labels!B86</f>
        <v>Product 1</v>
      </c>
      <c r="H88" s="9" t="str">
        <f>Labels!B87</f>
        <v>Product 2</v>
      </c>
      <c r="L88" s="8" t="str">
        <f>Labels!B86</f>
        <v>Product 1</v>
      </c>
      <c r="M88" s="9" t="str">
        <f>Labels!B87</f>
        <v>Product 2</v>
      </c>
    </row>
    <row r="89" spans="1:13" ht="12.75" hidden="1" customHeight="1" outlineLevel="1" x14ac:dyDescent="0.2">
      <c r="A89" s="4" t="str">
        <f>Labels!B47</f>
        <v>Elasticity Coefficients</v>
      </c>
      <c r="B89" s="41"/>
      <c r="C89" s="42"/>
      <c r="F89" s="4" t="str">
        <f>Labels!B69</f>
        <v>Std Err Coefficients</v>
      </c>
      <c r="G89" s="41"/>
      <c r="H89" s="42"/>
      <c r="K89" s="4" t="str">
        <f>Labels!B55</f>
        <v>R squared</v>
      </c>
      <c r="L89" s="41"/>
      <c r="M89" s="42"/>
    </row>
    <row r="90" spans="1:13" ht="12.75" hidden="1" customHeight="1" outlineLevel="1" x14ac:dyDescent="0.2">
      <c r="A90" s="22" t="str">
        <f>"   "&amp;Labels!B82</f>
        <v xml:space="preserve">   Product 1</v>
      </c>
      <c r="B90" s="43"/>
      <c r="C90" s="44"/>
      <c r="F90" s="22" t="str">
        <f>"   "&amp;Labels!B82</f>
        <v xml:space="preserve">   Product 1</v>
      </c>
      <c r="G90" s="43"/>
      <c r="H90" s="44"/>
      <c r="K90" s="22" t="str">
        <f>"   "&amp;Labels!B82</f>
        <v xml:space="preserve">   Product 1</v>
      </c>
      <c r="L90" s="43"/>
      <c r="M90" s="44"/>
    </row>
    <row r="91" spans="1:13" ht="12.75" hidden="1" customHeight="1" outlineLevel="1" x14ac:dyDescent="0.2">
      <c r="A91" s="52" t="str">
        <f>"      "&amp;Labels!B73</f>
        <v xml:space="preserve">      Coefficient 1</v>
      </c>
      <c r="B91" s="45">
        <f>'(FnCalls 1)'!B56</f>
        <v>0</v>
      </c>
      <c r="C91" s="46">
        <f>'(FnCalls 1)'!B65</f>
        <v>0</v>
      </c>
      <c r="F91" s="52" t="str">
        <f>"      "&amp;Labels!B73</f>
        <v xml:space="preserve">      Coefficient 1</v>
      </c>
      <c r="G91" s="45">
        <f>'(FnCalls 1)'!B57</f>
        <v>0</v>
      </c>
      <c r="H91" s="46">
        <f>'(FnCalls 1)'!B66</f>
        <v>0</v>
      </c>
      <c r="K91" s="52" t="str">
        <f>"      "&amp;Labels!B73</f>
        <v xml:space="preserve">      Coefficient 1</v>
      </c>
      <c r="L91" s="45">
        <f>'(FnCalls 1)'!A58</f>
        <v>1</v>
      </c>
      <c r="M91" s="46">
        <f>'(FnCalls 1)'!A67</f>
        <v>1</v>
      </c>
    </row>
    <row r="92" spans="1:13" ht="12.75" hidden="1" customHeight="1" outlineLevel="1" x14ac:dyDescent="0.2">
      <c r="A92" s="52" t="str">
        <f>"      "&amp;Labels!B74</f>
        <v xml:space="preserve">      Coefficient 2</v>
      </c>
      <c r="B92" s="45">
        <f>'(FnCalls 1)'!A74</f>
        <v>0</v>
      </c>
      <c r="C92" s="46">
        <f>'(FnCalls 1)'!A83</f>
        <v>0</v>
      </c>
      <c r="F92" s="52" t="str">
        <f>"      "&amp;Labels!B74</f>
        <v xml:space="preserve">      Coefficient 2</v>
      </c>
      <c r="G92" s="45">
        <f>'(FnCalls 1)'!A75</f>
        <v>0</v>
      </c>
      <c r="H92" s="46">
        <f>'(FnCalls 1)'!A84</f>
        <v>0</v>
      </c>
      <c r="K92" s="52" t="str">
        <f>"      "&amp;Labels!B74</f>
        <v xml:space="preserve">      Coefficient 2</v>
      </c>
      <c r="L92" s="45">
        <f>'(FnCalls 1)'!A76</f>
        <v>1</v>
      </c>
      <c r="M92" s="46">
        <f>'(FnCalls 1)'!A85</f>
        <v>1</v>
      </c>
    </row>
    <row r="93" spans="1:13" ht="12.75" hidden="1" customHeight="1" outlineLevel="1" x14ac:dyDescent="0.2">
      <c r="A93" s="22" t="str">
        <f>"   "&amp;Labels!B83</f>
        <v xml:space="preserve">   Product 2</v>
      </c>
      <c r="B93" s="43"/>
      <c r="C93" s="44"/>
      <c r="F93" s="22" t="str">
        <f>"   "&amp;Labels!B83</f>
        <v xml:space="preserve">   Product 2</v>
      </c>
      <c r="G93" s="43"/>
      <c r="H93" s="44"/>
      <c r="K93" s="22" t="str">
        <f>"   "&amp;Labels!B83</f>
        <v xml:space="preserve">   Product 2</v>
      </c>
      <c r="L93" s="43"/>
      <c r="M93" s="44"/>
    </row>
    <row r="94" spans="1:13" ht="12.75" hidden="1" customHeight="1" outlineLevel="1" x14ac:dyDescent="0.2">
      <c r="A94" s="52" t="str">
        <f>"      "&amp;Labels!B73</f>
        <v xml:space="preserve">      Coefficient 1</v>
      </c>
      <c r="B94" s="45">
        <f>'(FnCalls 1)'!B92</f>
        <v>0</v>
      </c>
      <c r="C94" s="46">
        <f>'(FnCalls 1)'!B101</f>
        <v>0</v>
      </c>
      <c r="F94" s="52" t="str">
        <f>"      "&amp;Labels!B73</f>
        <v xml:space="preserve">      Coefficient 1</v>
      </c>
      <c r="G94" s="45">
        <f>'(FnCalls 1)'!B93</f>
        <v>0</v>
      </c>
      <c r="H94" s="46">
        <f>'(FnCalls 1)'!B102</f>
        <v>0</v>
      </c>
      <c r="K94" s="52" t="str">
        <f>"      "&amp;Labels!B73</f>
        <v xml:space="preserve">      Coefficient 1</v>
      </c>
      <c r="L94" s="45">
        <f>'(FnCalls 1)'!A94</f>
        <v>1</v>
      </c>
      <c r="M94" s="46">
        <f>'(FnCalls 1)'!A103</f>
        <v>1</v>
      </c>
    </row>
    <row r="95" spans="1:13" ht="12.75" hidden="1" customHeight="1" outlineLevel="1" x14ac:dyDescent="0.2">
      <c r="A95" s="53" t="str">
        <f>"      "&amp;Labels!B74</f>
        <v xml:space="preserve">      Coefficient 2</v>
      </c>
      <c r="B95" s="50">
        <f>'(FnCalls 1)'!A110</f>
        <v>0</v>
      </c>
      <c r="C95" s="51">
        <f>'(FnCalls 1)'!A119</f>
        <v>0</v>
      </c>
      <c r="F95" s="53" t="str">
        <f>"      "&amp;Labels!B74</f>
        <v xml:space="preserve">      Coefficient 2</v>
      </c>
      <c r="G95" s="50">
        <f>'(FnCalls 1)'!A111</f>
        <v>0</v>
      </c>
      <c r="H95" s="51">
        <f>'(FnCalls 1)'!A120</f>
        <v>0</v>
      </c>
      <c r="K95" s="53" t="str">
        <f>"      "&amp;Labels!B74</f>
        <v xml:space="preserve">      Coefficient 2</v>
      </c>
      <c r="L95" s="50">
        <f>'(FnCalls 1)'!A112</f>
        <v>1</v>
      </c>
      <c r="M95" s="51">
        <f>'(FnCalls 1)'!A121</f>
        <v>1</v>
      </c>
    </row>
    <row r="96" spans="1:13" ht="12.75" hidden="1" customHeight="1" outlineLevel="1" x14ac:dyDescent="0.2">
      <c r="A96" s="192" t="str">
        <f>"When prices of products on top of table change, sales units of products on the left change."</f>
        <v>When prices of products on top of table change, sales units of products on the left change.</v>
      </c>
      <c r="B96" s="192"/>
      <c r="C96" s="192"/>
      <c r="D96" s="192"/>
      <c r="E96" s="192"/>
      <c r="F96" s="192"/>
      <c r="G96" s="192"/>
    </row>
    <row r="97" spans="1:7" ht="12.75" hidden="1" customHeight="1" outlineLevel="1" x14ac:dyDescent="0.2">
      <c r="A97" s="192" t="str">
        <f>"Regression Equation: Sales_Units/Ref_Sales_Units = (Price/Ref_Price)^Elast1 + (Price/Ref_Price)^(2*Elast2)"</f>
        <v>Regression Equation: Sales_Units/Ref_Sales_Units = (Price/Ref_Price)^Elast1 + (Price/Ref_Price)^(2*Elast2)</v>
      </c>
      <c r="B97" s="192"/>
      <c r="C97" s="192"/>
      <c r="D97" s="192"/>
      <c r="E97" s="192"/>
      <c r="F97" s="192"/>
      <c r="G97" s="192"/>
    </row>
    <row r="98" spans="1:7" ht="12.75" hidden="1" customHeight="1" outlineLevel="1" x14ac:dyDescent="0.2"/>
    <row r="99" spans="1:7" ht="12.75" hidden="1" customHeight="1" outlineLevel="1" collapsed="1" x14ac:dyDescent="0.2"/>
    <row r="100" spans="1:7" ht="12.75" customHeight="1" collapsed="1" x14ac:dyDescent="0.2"/>
  </sheetData>
  <mergeCells count="24">
    <mergeCell ref="A86:B86"/>
    <mergeCell ref="A87:B87"/>
    <mergeCell ref="A96:G96"/>
    <mergeCell ref="A97:G97"/>
    <mergeCell ref="A76:C76"/>
    <mergeCell ref="A77:C77"/>
    <mergeCell ref="A78:D78"/>
    <mergeCell ref="A83:H83"/>
    <mergeCell ref="A84:H84"/>
    <mergeCell ref="A33:I33"/>
    <mergeCell ref="A56:B56"/>
    <mergeCell ref="A57:B57"/>
    <mergeCell ref="A66:B66"/>
    <mergeCell ref="A67:B67"/>
    <mergeCell ref="A6:F6"/>
    <mergeCell ref="A7:F7"/>
    <mergeCell ref="A12:B12"/>
    <mergeCell ref="A13:B13"/>
    <mergeCell ref="A32:I32"/>
    <mergeCell ref="A1:D1"/>
    <mergeCell ref="A2:D2"/>
    <mergeCell ref="A3:D3"/>
    <mergeCell ref="A4:D4"/>
    <mergeCell ref="A5:F5"/>
  </mergeCells>
  <pageMargins left="0.25" right="0.25" top="0.5" bottom="0.5" header="0.5" footer="0.5"/>
  <pageSetup paperSize="9" fitToHeight="32767" orientation="landscape" horizontalDpi="300" verticalDpi="300"/>
  <headerFooter alignWithMargins="0"/>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G102"/>
  <sheetViews>
    <sheetView zoomScaleNormal="100" workbookViewId="0">
      <selection sqref="A1:D1"/>
    </sheetView>
  </sheetViews>
  <sheetFormatPr defaultRowHeight="12.75" customHeight="1" outlineLevelRow="1" x14ac:dyDescent="0.2"/>
  <cols>
    <col min="1" max="1" width="22.7109375" customWidth="1"/>
    <col min="2" max="2" width="16.140625" customWidth="1"/>
    <col min="3" max="3" width="15.28515625" customWidth="1"/>
    <col min="4" max="7" width="13.5703125" customWidth="1"/>
  </cols>
  <sheetData>
    <row r="1" spans="1:6" ht="12.75" customHeight="1" x14ac:dyDescent="0.2">
      <c r="A1" s="191" t="str">
        <f>'Price Tests'!B8</f>
        <v>ABC, Inc.</v>
      </c>
      <c r="B1" s="191"/>
      <c r="C1" s="191"/>
      <c r="D1" s="191"/>
    </row>
    <row r="2" spans="1:6" ht="12.75" customHeight="1" x14ac:dyDescent="0.2">
      <c r="A2" s="191" t="str">
        <f>"Product Line: "&amp;'Price Tests'!B9</f>
        <v>Product Line: Widgets</v>
      </c>
      <c r="B2" s="191"/>
      <c r="C2" s="191"/>
      <c r="D2" s="191"/>
    </row>
    <row r="3" spans="1:6" ht="12.75" customHeight="1" x14ac:dyDescent="0.2">
      <c r="A3" s="191" t="str">
        <f>"Predictions"</f>
        <v>Predictions</v>
      </c>
      <c r="B3" s="191"/>
      <c r="C3" s="191"/>
      <c r="D3" s="191"/>
    </row>
    <row r="4" spans="1:6" ht="12.75" customHeight="1" x14ac:dyDescent="0.2">
      <c r="A4" s="191" t="str">
        <f>""</f>
        <v/>
      </c>
      <c r="B4" s="191"/>
      <c r="C4" s="191"/>
      <c r="D4" s="191"/>
    </row>
    <row r="5" spans="1:6" ht="12.75" customHeight="1" x14ac:dyDescent="0.2">
      <c r="A5" s="192" t="str">
        <f>"Shaded cells are input cells. You can enter data in them."</f>
        <v>Shaded cells are input cells. You can enter data in them.</v>
      </c>
      <c r="B5" s="192"/>
      <c r="C5" s="192"/>
      <c r="D5" s="192"/>
      <c r="E5" s="192"/>
      <c r="F5" s="192"/>
    </row>
    <row r="6" spans="1:6" ht="12.75" customHeight="1" x14ac:dyDescent="0.2">
      <c r="A6" s="192" t="str">
        <f>"Excel formulas in shaded cells are starting suggestions. You can overwrite them."</f>
        <v>Excel formulas in shaded cells are starting suggestions. You can overwrite them.</v>
      </c>
      <c r="B6" s="192"/>
      <c r="C6" s="192"/>
      <c r="D6" s="192"/>
      <c r="E6" s="192"/>
      <c r="F6" s="192"/>
    </row>
    <row r="9" spans="1:6" ht="12.75" customHeight="1" x14ac:dyDescent="0.2">
      <c r="B9" s="8" t="str">
        <f>Labels!B41</f>
        <v>Reference Prices</v>
      </c>
      <c r="C9" s="9" t="str">
        <f>Labels!B44</f>
        <v>Reference Units</v>
      </c>
    </row>
    <row r="10" spans="1:6" ht="12.75" customHeight="1" x14ac:dyDescent="0.2">
      <c r="A10" s="4" t="str">
        <f>Labels!B82</f>
        <v>Product 1</v>
      </c>
      <c r="B10" s="19">
        <f>'Price Tests'!B17</f>
        <v>1</v>
      </c>
      <c r="C10" s="54">
        <f>'Price Tests'!B18</f>
        <v>1</v>
      </c>
    </row>
    <row r="11" spans="1:6" ht="12.75" customHeight="1" x14ac:dyDescent="0.2">
      <c r="A11" s="55" t="str">
        <f>Labels!B83</f>
        <v>Product 2</v>
      </c>
      <c r="B11" s="56">
        <f>'Price Tests'!C17</f>
        <v>1</v>
      </c>
      <c r="C11" s="57">
        <f>'Price Tests'!C18</f>
        <v>1</v>
      </c>
    </row>
    <row r="12" spans="1:6" ht="12.75" customHeight="1" x14ac:dyDescent="0.2">
      <c r="A12" s="10" t="str">
        <f>Labels!C81</f>
        <v>Total</v>
      </c>
      <c r="B12" s="58">
        <f>IF(C12=0,0,'(Other Variables)'!B9/C12)</f>
        <v>1</v>
      </c>
      <c r="C12" s="59">
        <f>SUM(C10:C11)</f>
        <v>2</v>
      </c>
    </row>
    <row r="15" spans="1:6" ht="12.75" customHeight="1" x14ac:dyDescent="0.2">
      <c r="A15" s="10" t="str">
        <f>Labels!B9</f>
        <v>Generalized Elasticity?</v>
      </c>
      <c r="B15" s="60" t="b">
        <f>TRUE</f>
        <v>1</v>
      </c>
    </row>
    <row r="18" spans="1:5" ht="12.75" customHeight="1" x14ac:dyDescent="0.2">
      <c r="A18" s="193" t="str">
        <f>"Sales Predictions"</f>
        <v>Sales Predictions</v>
      </c>
      <c r="B18" s="193"/>
    </row>
    <row r="19" spans="1:5" ht="12.75" hidden="1" customHeight="1" outlineLevel="1" x14ac:dyDescent="0.2">
      <c r="A19" s="2" t="str">
        <f>" "</f>
        <v xml:space="preserve"> </v>
      </c>
    </row>
    <row r="20" spans="1:5" ht="12.75" hidden="1" customHeight="1" outlineLevel="1" x14ac:dyDescent="0.2">
      <c r="B20" s="8" t="str">
        <f>Labels!B77</f>
        <v>Price 1</v>
      </c>
      <c r="C20" s="17" t="str">
        <f>Labels!B78</f>
        <v>Price 2</v>
      </c>
      <c r="D20" s="17" t="str">
        <f>Labels!B79</f>
        <v>Price 3</v>
      </c>
      <c r="E20" s="18" t="str">
        <f>Labels!C76</f>
        <v>Total</v>
      </c>
    </row>
    <row r="21" spans="1:5" ht="12.75" hidden="1" customHeight="1" outlineLevel="1" x14ac:dyDescent="0.2">
      <c r="A21" s="4" t="str">
        <f>Labels!B30</f>
        <v>Prediction Prices</v>
      </c>
      <c r="B21" s="19"/>
      <c r="C21" s="19"/>
      <c r="D21" s="19"/>
      <c r="E21" s="14"/>
    </row>
    <row r="22" spans="1:5" ht="12.75" hidden="1" customHeight="1" outlineLevel="1" x14ac:dyDescent="0.2">
      <c r="A22" s="22" t="str">
        <f>"   "&amp;Labels!B82</f>
        <v xml:space="preserve">   Product 1</v>
      </c>
      <c r="B22" s="61">
        <f>1</f>
        <v>1</v>
      </c>
      <c r="C22" s="61">
        <f>1</f>
        <v>1</v>
      </c>
      <c r="D22" s="61">
        <f>1</f>
        <v>1</v>
      </c>
      <c r="E22" s="62">
        <f>AVERAGE(B22:D22)</f>
        <v>1</v>
      </c>
    </row>
    <row r="23" spans="1:5" ht="12.75" hidden="1" customHeight="1" outlineLevel="1" x14ac:dyDescent="0.2">
      <c r="A23" s="22" t="str">
        <f>"   "&amp;Labels!B83</f>
        <v xml:space="preserve">   Product 2</v>
      </c>
      <c r="B23" s="61">
        <f>1</f>
        <v>1</v>
      </c>
      <c r="C23" s="61">
        <f>1</f>
        <v>1</v>
      </c>
      <c r="D23" s="61">
        <f>1</f>
        <v>1</v>
      </c>
      <c r="E23" s="62">
        <f>AVERAGE(B23:D23)</f>
        <v>1</v>
      </c>
    </row>
    <row r="24" spans="1:5" ht="12.75" hidden="1" customHeight="1" outlineLevel="1" x14ac:dyDescent="0.2">
      <c r="A24" s="6" t="str">
        <f>"   "&amp;Labels!C81</f>
        <v xml:space="preserve">   Total</v>
      </c>
      <c r="B24" s="27">
        <f>AVERAGE(B22:B23)</f>
        <v>1</v>
      </c>
      <c r="C24" s="27">
        <f>AVERAGE(C22:C23)</f>
        <v>1</v>
      </c>
      <c r="D24" s="27">
        <f>AVERAGE(D22:D23)</f>
        <v>1</v>
      </c>
      <c r="E24" s="28">
        <f>AVERAGE(E22:E23)</f>
        <v>1</v>
      </c>
    </row>
    <row r="25" spans="1:5" ht="12.75" hidden="1" customHeight="1" outlineLevel="1" x14ac:dyDescent="0.2"/>
    <row r="26" spans="1:5" ht="12.75" hidden="1" customHeight="1" outlineLevel="1" x14ac:dyDescent="0.2">
      <c r="A26" s="4" t="str">
        <f>Labels!B21</f>
        <v>Predicted Revenue</v>
      </c>
      <c r="B26" s="63"/>
      <c r="C26" s="63"/>
      <c r="D26" s="63"/>
      <c r="E26" s="64"/>
    </row>
    <row r="27" spans="1:5" ht="12.75" hidden="1" customHeight="1" outlineLevel="1" x14ac:dyDescent="0.2">
      <c r="A27" s="22" t="str">
        <f>"   "&amp;Labels!B82</f>
        <v xml:space="preserve">   Product 1</v>
      </c>
      <c r="B27" s="65">
        <f t="shared" ref="B27:D28" si="0">B22*B32</f>
        <v>1</v>
      </c>
      <c r="C27" s="65">
        <f t="shared" si="0"/>
        <v>1</v>
      </c>
      <c r="D27" s="65">
        <f t="shared" si="0"/>
        <v>1</v>
      </c>
      <c r="E27" s="66">
        <f>SUM(B27:D27)</f>
        <v>3</v>
      </c>
    </row>
    <row r="28" spans="1:5" ht="12.75" hidden="1" customHeight="1" outlineLevel="1" x14ac:dyDescent="0.2">
      <c r="A28" s="22" t="str">
        <f>"   "&amp;Labels!B83</f>
        <v xml:space="preserve">   Product 2</v>
      </c>
      <c r="B28" s="65">
        <f t="shared" si="0"/>
        <v>1</v>
      </c>
      <c r="C28" s="65">
        <f t="shared" si="0"/>
        <v>1</v>
      </c>
      <c r="D28" s="65">
        <f t="shared" si="0"/>
        <v>1</v>
      </c>
      <c r="E28" s="66">
        <f>SUM(B28:D28)</f>
        <v>3</v>
      </c>
    </row>
    <row r="29" spans="1:5" ht="12.75" hidden="1" customHeight="1" outlineLevel="1" x14ac:dyDescent="0.2">
      <c r="A29" s="6" t="str">
        <f>"   "&amp;Labels!C81</f>
        <v xml:space="preserve">   Total</v>
      </c>
      <c r="B29" s="67">
        <f>SUM(B27:B28)</f>
        <v>2</v>
      </c>
      <c r="C29" s="67">
        <f>SUM(C27:C28)</f>
        <v>2</v>
      </c>
      <c r="D29" s="67">
        <f>SUM(D27:D28)</f>
        <v>2</v>
      </c>
      <c r="E29" s="68">
        <f>SUM(E27:E28)</f>
        <v>6</v>
      </c>
    </row>
    <row r="30" spans="1:5" ht="12.75" hidden="1" customHeight="1" outlineLevel="1" x14ac:dyDescent="0.2"/>
    <row r="31" spans="1:5" ht="12.75" hidden="1" customHeight="1" outlineLevel="1" x14ac:dyDescent="0.2">
      <c r="A31" s="4" t="str">
        <f>Labels!B25</f>
        <v>Predicted Units</v>
      </c>
      <c r="B31" s="69"/>
      <c r="C31" s="69"/>
      <c r="D31" s="69"/>
      <c r="E31" s="70"/>
    </row>
    <row r="32" spans="1:5" ht="12.75" hidden="1" customHeight="1" outlineLevel="1" x14ac:dyDescent="0.2">
      <c r="A32" s="22" t="str">
        <f>"   "&amp;Labels!B82</f>
        <v xml:space="preserve">   Product 1</v>
      </c>
      <c r="B32" s="71">
        <f>IF(B15,PRODUCT('(Other Variables)'!B34:C34,'(Other Variables)'!B37:C37)*C10,PRODUCT('(Other Variables)'!B66:C66)*C10)</f>
        <v>1</v>
      </c>
      <c r="C32" s="71">
        <f>IF(B15,PRODUCT('(Other Variables)'!B41:C41,'(Other Variables)'!B44:C44)*C10,PRODUCT('(Other Variables)'!B69:C69)*C10)</f>
        <v>1</v>
      </c>
      <c r="D32" s="71">
        <f>IF(B15,PRODUCT('(Other Variables)'!B48:C48,'(Other Variables)'!B51:C51)*C10,PRODUCT('(Other Variables)'!B72:C72)*C10)</f>
        <v>1</v>
      </c>
      <c r="E32" s="72">
        <f>SUM(B32:D32)</f>
        <v>3</v>
      </c>
    </row>
    <row r="33" spans="1:7" ht="12.75" hidden="1" customHeight="1" outlineLevel="1" x14ac:dyDescent="0.2">
      <c r="A33" s="22" t="str">
        <f>"   "&amp;Labels!B83</f>
        <v xml:space="preserve">   Product 2</v>
      </c>
      <c r="B33" s="71">
        <f>IF(B15,PRODUCT('(Other Variables)'!B35:C35,'(Other Variables)'!B38:C38)*C11,PRODUCT('(Other Variables)'!B67:C67)*C11)</f>
        <v>1</v>
      </c>
      <c r="C33" s="71">
        <f>IF(B15,PRODUCT('(Other Variables)'!B42:C42,'(Other Variables)'!B45:C45)*C11,PRODUCT('(Other Variables)'!B70:C70)*C11)</f>
        <v>1</v>
      </c>
      <c r="D33" s="71">
        <f>IF(B15,PRODUCT('(Other Variables)'!B49:C49,'(Other Variables)'!B52:C52)*C11,PRODUCT('(Other Variables)'!B73:C73)*C11)</f>
        <v>1</v>
      </c>
      <c r="E33" s="72">
        <f>SUM(B33:D33)</f>
        <v>3</v>
      </c>
    </row>
    <row r="34" spans="1:7" ht="12.75" hidden="1" customHeight="1" outlineLevel="1" x14ac:dyDescent="0.2">
      <c r="A34" s="6" t="str">
        <f>"   "&amp;Labels!C81</f>
        <v xml:space="preserve">   Total</v>
      </c>
      <c r="B34" s="73">
        <f>SUM(B32:B33)</f>
        <v>2</v>
      </c>
      <c r="C34" s="73">
        <f>SUM(C32:C33)</f>
        <v>2</v>
      </c>
      <c r="D34" s="73">
        <f>SUM(D32:D33)</f>
        <v>2</v>
      </c>
      <c r="E34" s="74">
        <f>SUM(E32:E33)</f>
        <v>6</v>
      </c>
    </row>
    <row r="35" spans="1:7" ht="12.75" hidden="1" customHeight="1" outlineLevel="1" x14ac:dyDescent="0.2">
      <c r="A35" s="192" t="str">
        <f>"Sales Units = Ref_Sales_Units * (Prediction_Price/Ref_Price)^Elasticity"</f>
        <v>Sales Units = Ref_Sales_Units * (Prediction_Price/Ref_Price)^Elasticity</v>
      </c>
      <c r="B35" s="192"/>
      <c r="C35" s="192"/>
      <c r="D35" s="192"/>
      <c r="E35" s="192"/>
      <c r="F35" s="192"/>
      <c r="G35" s="192"/>
    </row>
    <row r="36" spans="1:7" ht="12.75" hidden="1" customHeight="1" outlineLevel="1" x14ac:dyDescent="0.2"/>
    <row r="37" spans="1:7" ht="12.75" hidden="1" customHeight="1" outlineLevel="1" collapsed="1" x14ac:dyDescent="0.2"/>
    <row r="38" spans="1:7" ht="12.75" customHeight="1" collapsed="1" x14ac:dyDescent="0.2"/>
    <row r="39" spans="1:7" ht="12.75" customHeight="1" x14ac:dyDescent="0.2">
      <c r="A39" s="193" t="str">
        <f>"Sales Predictions - Your Products"</f>
        <v>Sales Predictions - Your Products</v>
      </c>
      <c r="B39" s="193"/>
      <c r="C39" s="193"/>
    </row>
    <row r="40" spans="1:7" ht="12.75" hidden="1" customHeight="1" outlineLevel="1" x14ac:dyDescent="0.2">
      <c r="A40" s="193" t="str">
        <f>""</f>
        <v/>
      </c>
      <c r="B40" s="193"/>
      <c r="C40" s="193"/>
    </row>
    <row r="41" spans="1:7" ht="12.75" hidden="1" customHeight="1" outlineLevel="1" x14ac:dyDescent="0.2">
      <c r="B41" s="8" t="str">
        <f>Labels!B77</f>
        <v>Price 1</v>
      </c>
      <c r="C41" s="17" t="str">
        <f>Labels!B78</f>
        <v>Price 2</v>
      </c>
      <c r="D41" s="17" t="str">
        <f>Labels!B79</f>
        <v>Price 3</v>
      </c>
      <c r="E41" s="18" t="str">
        <f>Labels!C76</f>
        <v>Total</v>
      </c>
    </row>
    <row r="42" spans="1:7" ht="12.75" hidden="1" customHeight="1" outlineLevel="1" x14ac:dyDescent="0.2">
      <c r="A42" s="4" t="str">
        <f>Labels!B23</f>
        <v>Predicted Revenue</v>
      </c>
      <c r="B42" s="63"/>
      <c r="C42" s="63"/>
      <c r="D42" s="63"/>
      <c r="E42" s="64"/>
    </row>
    <row r="43" spans="1:7" ht="12.75" hidden="1" customHeight="1" outlineLevel="1" x14ac:dyDescent="0.2">
      <c r="A43" s="22" t="str">
        <f>"   "&amp;Labels!B82</f>
        <v xml:space="preserve">   Product 1</v>
      </c>
      <c r="B43" s="65">
        <f>'Price Tests'!B15*B27</f>
        <v>1</v>
      </c>
      <c r="C43" s="65">
        <f>'Price Tests'!B15*C27</f>
        <v>1</v>
      </c>
      <c r="D43" s="65">
        <f>'Price Tests'!B15*D27</f>
        <v>1</v>
      </c>
      <c r="E43" s="66">
        <f>SUM(B43:D43)</f>
        <v>3</v>
      </c>
    </row>
    <row r="44" spans="1:7" ht="12.75" hidden="1" customHeight="1" outlineLevel="1" x14ac:dyDescent="0.2">
      <c r="A44" s="22" t="str">
        <f>"   "&amp;Labels!B83</f>
        <v xml:space="preserve">   Product 2</v>
      </c>
      <c r="B44" s="65">
        <f>'Price Tests'!C15*B28</f>
        <v>1</v>
      </c>
      <c r="C44" s="65">
        <f>'Price Tests'!C15*C28</f>
        <v>1</v>
      </c>
      <c r="D44" s="65">
        <f>'Price Tests'!C15*D28</f>
        <v>1</v>
      </c>
      <c r="E44" s="66">
        <f>SUM(B44:D44)</f>
        <v>3</v>
      </c>
    </row>
    <row r="45" spans="1:7" ht="12.75" hidden="1" customHeight="1" outlineLevel="1" x14ac:dyDescent="0.2">
      <c r="A45" s="55" t="str">
        <f>"   "&amp;Labels!C81</f>
        <v xml:space="preserve">   Total</v>
      </c>
      <c r="B45" s="75">
        <f>SUM(B43:B44)</f>
        <v>2</v>
      </c>
      <c r="C45" s="75">
        <f>SUM(C43:C44)</f>
        <v>2</v>
      </c>
      <c r="D45" s="75">
        <f>SUM(D43:D44)</f>
        <v>2</v>
      </c>
      <c r="E45" s="66">
        <f>SUM(E43:E44)</f>
        <v>6</v>
      </c>
    </row>
    <row r="46" spans="1:7" ht="12.75" hidden="1" customHeight="1" outlineLevel="1" x14ac:dyDescent="0.2">
      <c r="A46" s="10"/>
      <c r="B46" s="76"/>
      <c r="C46" s="76"/>
      <c r="D46" s="76"/>
      <c r="E46" s="10"/>
    </row>
    <row r="47" spans="1:7" ht="12.75" hidden="1" customHeight="1" outlineLevel="1" x14ac:dyDescent="0.2">
      <c r="A47" s="55" t="str">
        <f>Labels!B27</f>
        <v>Predicted Units</v>
      </c>
      <c r="B47" s="77"/>
      <c r="C47" s="77"/>
      <c r="D47" s="77"/>
      <c r="E47" s="72"/>
    </row>
    <row r="48" spans="1:7" ht="12.75" hidden="1" customHeight="1" outlineLevel="1" x14ac:dyDescent="0.2">
      <c r="A48" s="22" t="str">
        <f>"   "&amp;Labels!B82</f>
        <v xml:space="preserve">   Product 1</v>
      </c>
      <c r="B48" s="71">
        <f>'Price Tests'!B15*B32</f>
        <v>1</v>
      </c>
      <c r="C48" s="71">
        <f>'Price Tests'!B15*C32</f>
        <v>1</v>
      </c>
      <c r="D48" s="71">
        <f>'Price Tests'!B15*D32</f>
        <v>1</v>
      </c>
      <c r="E48" s="72">
        <f>SUM(B48:D48)</f>
        <v>3</v>
      </c>
    </row>
    <row r="49" spans="1:5" ht="12.75" hidden="1" customHeight="1" outlineLevel="1" x14ac:dyDescent="0.2">
      <c r="A49" s="22" t="str">
        <f>"   "&amp;Labels!B83</f>
        <v xml:space="preserve">   Product 2</v>
      </c>
      <c r="B49" s="71">
        <f>'Price Tests'!C15*B33</f>
        <v>1</v>
      </c>
      <c r="C49" s="71">
        <f>'Price Tests'!C15*C33</f>
        <v>1</v>
      </c>
      <c r="D49" s="71">
        <f>'Price Tests'!C15*D33</f>
        <v>1</v>
      </c>
      <c r="E49" s="72">
        <f>SUM(B49:D49)</f>
        <v>3</v>
      </c>
    </row>
    <row r="50" spans="1:5" ht="12.75" hidden="1" customHeight="1" outlineLevel="1" x14ac:dyDescent="0.2">
      <c r="A50" s="6" t="str">
        <f>"   "&amp;Labels!C81</f>
        <v xml:space="preserve">   Total</v>
      </c>
      <c r="B50" s="73">
        <f>SUM(B48:B49)</f>
        <v>2</v>
      </c>
      <c r="C50" s="73">
        <f>SUM(C48:C49)</f>
        <v>2</v>
      </c>
      <c r="D50" s="73">
        <f>SUM(D48:D49)</f>
        <v>2</v>
      </c>
      <c r="E50" s="74">
        <f>SUM(E48:E49)</f>
        <v>6</v>
      </c>
    </row>
    <row r="51" spans="1:5" ht="12.75" hidden="1" customHeight="1" outlineLevel="1" x14ac:dyDescent="0.2"/>
    <row r="52" spans="1:5" ht="12.75" hidden="1" customHeight="1" outlineLevel="1" collapsed="1" x14ac:dyDescent="0.2"/>
    <row r="53" spans="1:5" ht="12.75" customHeight="1" collapsed="1" x14ac:dyDescent="0.2"/>
    <row r="54" spans="1:5" ht="12.75" customHeight="1" x14ac:dyDescent="0.2">
      <c r="A54" s="193" t="str">
        <f>"Cost Parameters"</f>
        <v>Cost Parameters</v>
      </c>
      <c r="B54" s="193"/>
    </row>
    <row r="55" spans="1:5" ht="12.75" customHeight="1" x14ac:dyDescent="0.2">
      <c r="A55" s="193" t="str">
        <f>""</f>
        <v/>
      </c>
      <c r="B55" s="193"/>
    </row>
    <row r="56" spans="1:5" ht="12.75" customHeight="1" x14ac:dyDescent="0.2">
      <c r="B56" s="8" t="str">
        <f>Labels!B40</f>
        <v>Reference Cost</v>
      </c>
      <c r="C56" s="9" t="str">
        <f>Labels!B7</f>
        <v>Cost Elasticity</v>
      </c>
    </row>
    <row r="57" spans="1:5" ht="12.75" customHeight="1" x14ac:dyDescent="0.2">
      <c r="A57" s="4" t="str">
        <f>Labels!B82</f>
        <v>Product 1</v>
      </c>
      <c r="B57" s="13">
        <f>0/2</f>
        <v>0</v>
      </c>
      <c r="C57" s="78">
        <f>1/2</f>
        <v>0.5</v>
      </c>
    </row>
    <row r="58" spans="1:5" ht="12.75" customHeight="1" x14ac:dyDescent="0.2">
      <c r="A58" s="55" t="str">
        <f>Labels!B83</f>
        <v>Product 2</v>
      </c>
      <c r="B58" s="79">
        <f>0/2</f>
        <v>0</v>
      </c>
      <c r="C58" s="80">
        <f>1/2</f>
        <v>0.5</v>
      </c>
    </row>
    <row r="59" spans="1:5" ht="12.75" customHeight="1" x14ac:dyDescent="0.2">
      <c r="A59" s="10" t="str">
        <f>Labels!C81</f>
        <v>Total</v>
      </c>
      <c r="B59" s="58">
        <f>SUM(B57:B58)</f>
        <v>0</v>
      </c>
      <c r="C59" s="59"/>
    </row>
    <row r="62" spans="1:5" ht="12.75" customHeight="1" x14ac:dyDescent="0.2">
      <c r="A62" s="193" t="str">
        <f>"Cost and Margin Predictions"</f>
        <v>Cost and Margin Predictions</v>
      </c>
      <c r="B62" s="193"/>
      <c r="C62" s="193"/>
    </row>
    <row r="63" spans="1:5" ht="12.75" hidden="1" customHeight="1" outlineLevel="1" x14ac:dyDescent="0.2">
      <c r="A63" s="2" t="str">
        <f>" "</f>
        <v xml:space="preserve"> </v>
      </c>
    </row>
    <row r="64" spans="1:5" ht="12.75" hidden="1" customHeight="1" outlineLevel="1" x14ac:dyDescent="0.2">
      <c r="B64" s="8" t="str">
        <f>Labels!B77</f>
        <v>Price 1</v>
      </c>
      <c r="C64" s="17" t="str">
        <f>Labels!B78</f>
        <v>Price 2</v>
      </c>
      <c r="D64" s="17" t="str">
        <f>Labels!B79</f>
        <v>Price 3</v>
      </c>
      <c r="E64" s="18" t="str">
        <f>Labels!C76</f>
        <v>Total</v>
      </c>
    </row>
    <row r="65" spans="1:7" ht="12.75" hidden="1" customHeight="1" outlineLevel="1" x14ac:dyDescent="0.2">
      <c r="A65" s="4" t="str">
        <f>Labels!B11</f>
        <v>Predicted Costs</v>
      </c>
      <c r="B65" s="63"/>
      <c r="C65" s="63"/>
      <c r="D65" s="63"/>
      <c r="E65" s="64"/>
    </row>
    <row r="66" spans="1:7" ht="12.75" hidden="1" customHeight="1" outlineLevel="1" x14ac:dyDescent="0.2">
      <c r="A66" s="22" t="str">
        <f>"   "&amp;Labels!B82</f>
        <v xml:space="preserve">   Product 1</v>
      </c>
      <c r="B66" s="65">
        <f>B57*(B32/C10)^(C57/3)</f>
        <v>0</v>
      </c>
      <c r="C66" s="65">
        <f>B57*(C32/C10)^(C57/3)</f>
        <v>0</v>
      </c>
      <c r="D66" s="65">
        <f>B57*(D32/C10)^(C57/3)</f>
        <v>0</v>
      </c>
      <c r="E66" s="66">
        <f>SUM(B66:D66)</f>
        <v>0</v>
      </c>
    </row>
    <row r="67" spans="1:7" ht="12.75" hidden="1" customHeight="1" outlineLevel="1" x14ac:dyDescent="0.2">
      <c r="A67" s="22" t="str">
        <f>"   "&amp;Labels!B83</f>
        <v xml:space="preserve">   Product 2</v>
      </c>
      <c r="B67" s="65">
        <f>B58*(B33/C11)^(C58/3)</f>
        <v>0</v>
      </c>
      <c r="C67" s="65">
        <f>B58*(C33/C11)^(C58/3)</f>
        <v>0</v>
      </c>
      <c r="D67" s="65">
        <f>B58*(D33/C11)^(C58/3)</f>
        <v>0</v>
      </c>
      <c r="E67" s="66">
        <f>SUM(B67:D67)</f>
        <v>0</v>
      </c>
    </row>
    <row r="68" spans="1:7" ht="12.75" hidden="1" customHeight="1" outlineLevel="1" x14ac:dyDescent="0.2">
      <c r="A68" s="6" t="str">
        <f>"   "&amp;Labels!C81</f>
        <v xml:space="preserve">   Total</v>
      </c>
      <c r="B68" s="67">
        <f>SUM(B66:B67)</f>
        <v>0</v>
      </c>
      <c r="C68" s="67">
        <f>SUM(C66:C67)</f>
        <v>0</v>
      </c>
      <c r="D68" s="67">
        <f>SUM(D66:D67)</f>
        <v>0</v>
      </c>
      <c r="E68" s="68">
        <f>SUM(E66:E67)</f>
        <v>0</v>
      </c>
    </row>
    <row r="69" spans="1:7" ht="12.75" hidden="1" customHeight="1" outlineLevel="1" x14ac:dyDescent="0.2">
      <c r="A69" s="192" t="str">
        <f>"Cost = Ref_Cost *(Predicted_Sales_Units/Ref_Sales_Units)^Cost_Elasticity"</f>
        <v>Cost = Ref_Cost *(Predicted_Sales_Units/Ref_Sales_Units)^Cost_Elasticity</v>
      </c>
      <c r="B69" s="192"/>
      <c r="C69" s="192"/>
      <c r="D69" s="192"/>
      <c r="E69" s="192"/>
      <c r="F69" s="192"/>
      <c r="G69" s="192"/>
    </row>
    <row r="70" spans="1:7" ht="12.75" hidden="1" customHeight="1" outlineLevel="1" x14ac:dyDescent="0.2"/>
    <row r="71" spans="1:7" ht="12.75" hidden="1" customHeight="1" outlineLevel="1" x14ac:dyDescent="0.2">
      <c r="A71" s="4" t="str">
        <f>Labels!B13</f>
        <v>Predicted Margin</v>
      </c>
      <c r="B71" s="63"/>
      <c r="C71" s="63"/>
      <c r="D71" s="63"/>
      <c r="E71" s="64"/>
    </row>
    <row r="72" spans="1:7" ht="12.75" hidden="1" customHeight="1" outlineLevel="1" x14ac:dyDescent="0.2">
      <c r="A72" s="22" t="str">
        <f>"   "&amp;Labels!B82</f>
        <v xml:space="preserve">   Product 1</v>
      </c>
      <c r="B72" s="65">
        <f t="shared" ref="B72:D73" si="1">B32*B22-B66</f>
        <v>1</v>
      </c>
      <c r="C72" s="65">
        <f t="shared" si="1"/>
        <v>1</v>
      </c>
      <c r="D72" s="65">
        <f t="shared" si="1"/>
        <v>1</v>
      </c>
      <c r="E72" s="66">
        <f>SUM(B72:D72)</f>
        <v>3</v>
      </c>
    </row>
    <row r="73" spans="1:7" ht="12.75" hidden="1" customHeight="1" outlineLevel="1" x14ac:dyDescent="0.2">
      <c r="A73" s="22" t="str">
        <f>"   "&amp;Labels!B83</f>
        <v xml:space="preserve">   Product 2</v>
      </c>
      <c r="B73" s="65">
        <f t="shared" si="1"/>
        <v>1</v>
      </c>
      <c r="C73" s="65">
        <f t="shared" si="1"/>
        <v>1</v>
      </c>
      <c r="D73" s="65">
        <f t="shared" si="1"/>
        <v>1</v>
      </c>
      <c r="E73" s="66">
        <f>SUM(B73:D73)</f>
        <v>3</v>
      </c>
    </row>
    <row r="74" spans="1:7" ht="12.75" hidden="1" customHeight="1" outlineLevel="1" x14ac:dyDescent="0.2">
      <c r="A74" s="55" t="str">
        <f>"   "&amp;Labels!C81</f>
        <v xml:space="preserve">   Total</v>
      </c>
      <c r="B74" s="75">
        <f>SUM(B72:B73)</f>
        <v>2</v>
      </c>
      <c r="C74" s="75">
        <f>SUM(C72:C73)</f>
        <v>2</v>
      </c>
      <c r="D74" s="75">
        <f>SUM(D72:D73)</f>
        <v>2</v>
      </c>
      <c r="E74" s="66">
        <f>SUM(E72:E73)</f>
        <v>6</v>
      </c>
    </row>
    <row r="75" spans="1:7" ht="12.75" hidden="1" customHeight="1" outlineLevel="1" x14ac:dyDescent="0.2">
      <c r="A75" s="10"/>
      <c r="B75" s="76"/>
      <c r="C75" s="76"/>
      <c r="D75" s="76"/>
      <c r="E75" s="10"/>
    </row>
    <row r="76" spans="1:7" ht="12.75" hidden="1" customHeight="1" outlineLevel="1" x14ac:dyDescent="0.2">
      <c r="A76" s="55" t="str">
        <f>Labels!B14</f>
        <v>Predicted Margin %</v>
      </c>
      <c r="B76" s="81"/>
      <c r="C76" s="81"/>
      <c r="D76" s="81"/>
      <c r="E76" s="82"/>
    </row>
    <row r="77" spans="1:7" ht="12.75" hidden="1" customHeight="1" outlineLevel="1" x14ac:dyDescent="0.2">
      <c r="A77" s="22" t="str">
        <f>"   "&amp;Labels!B82</f>
        <v xml:space="preserve">   Product 1</v>
      </c>
      <c r="B77" s="83">
        <f t="shared" ref="B77:E79" si="2">B72/B27</f>
        <v>1</v>
      </c>
      <c r="C77" s="83">
        <f t="shared" si="2"/>
        <v>1</v>
      </c>
      <c r="D77" s="83">
        <f t="shared" si="2"/>
        <v>1</v>
      </c>
      <c r="E77" s="82">
        <f t="shared" si="2"/>
        <v>1</v>
      </c>
    </row>
    <row r="78" spans="1:7" ht="12.75" hidden="1" customHeight="1" outlineLevel="1" x14ac:dyDescent="0.2">
      <c r="A78" s="22" t="str">
        <f>"   "&amp;Labels!B83</f>
        <v xml:space="preserve">   Product 2</v>
      </c>
      <c r="B78" s="83">
        <f t="shared" si="2"/>
        <v>1</v>
      </c>
      <c r="C78" s="83">
        <f t="shared" si="2"/>
        <v>1</v>
      </c>
      <c r="D78" s="83">
        <f t="shared" si="2"/>
        <v>1</v>
      </c>
      <c r="E78" s="82">
        <f t="shared" si="2"/>
        <v>1</v>
      </c>
    </row>
    <row r="79" spans="1:7" ht="12.75" hidden="1" customHeight="1" outlineLevel="1" x14ac:dyDescent="0.2">
      <c r="A79" s="6" t="str">
        <f>"   "&amp;Labels!C81</f>
        <v xml:space="preserve">   Total</v>
      </c>
      <c r="B79" s="84">
        <f t="shared" si="2"/>
        <v>1</v>
      </c>
      <c r="C79" s="84">
        <f t="shared" si="2"/>
        <v>1</v>
      </c>
      <c r="D79" s="84">
        <f t="shared" si="2"/>
        <v>1</v>
      </c>
      <c r="E79" s="85">
        <f t="shared" si="2"/>
        <v>1</v>
      </c>
    </row>
    <row r="80" spans="1:7" ht="12.75" hidden="1" customHeight="1" outlineLevel="1" x14ac:dyDescent="0.2"/>
    <row r="81" spans="1:7" ht="12.75" hidden="1" customHeight="1" outlineLevel="1" collapsed="1" x14ac:dyDescent="0.2"/>
    <row r="82" spans="1:7" ht="12.75" customHeight="1" collapsed="1" x14ac:dyDescent="0.2"/>
    <row r="83" spans="1:7" ht="12.75" customHeight="1" x14ac:dyDescent="0.2">
      <c r="A83" s="193" t="str">
        <f>"Cost and Margin Predictions - Your Products"</f>
        <v>Cost and Margin Predictions - Your Products</v>
      </c>
      <c r="B83" s="193"/>
      <c r="C83" s="193"/>
      <c r="D83" s="193"/>
    </row>
    <row r="84" spans="1:7" ht="12.75" hidden="1" customHeight="1" outlineLevel="1" x14ac:dyDescent="0.2">
      <c r="B84" s="8" t="str">
        <f>Labels!B77</f>
        <v>Price 1</v>
      </c>
      <c r="C84" s="17" t="str">
        <f>Labels!B78</f>
        <v>Price 2</v>
      </c>
      <c r="D84" s="17" t="str">
        <f>Labels!B79</f>
        <v>Price 3</v>
      </c>
      <c r="E84" s="18" t="str">
        <f>Labels!C76</f>
        <v>Total</v>
      </c>
    </row>
    <row r="85" spans="1:7" ht="12.75" hidden="1" customHeight="1" outlineLevel="1" x14ac:dyDescent="0.2">
      <c r="A85" s="4" t="str">
        <f>Labels!B12</f>
        <v>Your Predicted Costs</v>
      </c>
      <c r="B85" s="63"/>
      <c r="C85" s="63"/>
      <c r="D85" s="63"/>
      <c r="E85" s="64"/>
    </row>
    <row r="86" spans="1:7" ht="12.75" hidden="1" customHeight="1" outlineLevel="1" x14ac:dyDescent="0.2">
      <c r="A86" s="22" t="str">
        <f>"   "&amp;Labels!B82</f>
        <v xml:space="preserve">   Product 1</v>
      </c>
      <c r="B86" s="65">
        <f>'Price Tests'!B15*B66</f>
        <v>0</v>
      </c>
      <c r="C86" s="65">
        <f>'Price Tests'!B15*C66</f>
        <v>0</v>
      </c>
      <c r="D86" s="65">
        <f>'Price Tests'!B15*D66</f>
        <v>0</v>
      </c>
      <c r="E86" s="66">
        <f>SUM(B86:D86)</f>
        <v>0</v>
      </c>
    </row>
    <row r="87" spans="1:7" ht="12.75" hidden="1" customHeight="1" outlineLevel="1" x14ac:dyDescent="0.2">
      <c r="A87" s="22" t="str">
        <f>"   "&amp;Labels!B83</f>
        <v xml:space="preserve">   Product 2</v>
      </c>
      <c r="B87" s="65">
        <f>'Price Tests'!C15*B67</f>
        <v>0</v>
      </c>
      <c r="C87" s="65">
        <f>'Price Tests'!C15*C67</f>
        <v>0</v>
      </c>
      <c r="D87" s="65">
        <f>'Price Tests'!C15*D67</f>
        <v>0</v>
      </c>
      <c r="E87" s="66">
        <f>SUM(B87:D87)</f>
        <v>0</v>
      </c>
    </row>
    <row r="88" spans="1:7" ht="12.75" hidden="1" customHeight="1" outlineLevel="1" x14ac:dyDescent="0.2">
      <c r="A88" s="6" t="str">
        <f>"   "&amp;Labels!C81</f>
        <v xml:space="preserve">   Total</v>
      </c>
      <c r="B88" s="67">
        <f>SUM(B86:B87)</f>
        <v>0</v>
      </c>
      <c r="C88" s="67">
        <f>SUM(C86:C87)</f>
        <v>0</v>
      </c>
      <c r="D88" s="67">
        <f>SUM(D86:D87)</f>
        <v>0</v>
      </c>
      <c r="E88" s="68">
        <f>SUM(E86:E87)</f>
        <v>0</v>
      </c>
    </row>
    <row r="89" spans="1:7" ht="12.75" hidden="1" customHeight="1" outlineLevel="1" x14ac:dyDescent="0.2">
      <c r="A89" s="192" t="str">
        <f>"Cost = Ref_Cost *(Predicted_Sales_Units/Ref_Sales_Units)^Cost_Elasticity"</f>
        <v>Cost = Ref_Cost *(Predicted_Sales_Units/Ref_Sales_Units)^Cost_Elasticity</v>
      </c>
      <c r="B89" s="192"/>
      <c r="C89" s="192"/>
      <c r="D89" s="192"/>
      <c r="E89" s="192"/>
      <c r="F89" s="192"/>
      <c r="G89" s="192"/>
    </row>
    <row r="90" spans="1:7" ht="12.75" hidden="1" customHeight="1" outlineLevel="1" x14ac:dyDescent="0.2"/>
    <row r="91" spans="1:7" ht="12.75" hidden="1" customHeight="1" outlineLevel="1" x14ac:dyDescent="0.2">
      <c r="A91" s="4" t="str">
        <f>Labels!B19</f>
        <v>Your Predicted Margin</v>
      </c>
      <c r="B91" s="63"/>
      <c r="C91" s="63"/>
      <c r="D91" s="63"/>
      <c r="E91" s="64"/>
    </row>
    <row r="92" spans="1:7" ht="12.75" hidden="1" customHeight="1" outlineLevel="1" x14ac:dyDescent="0.2">
      <c r="A92" s="22" t="str">
        <f>"   "&amp;Labels!B82</f>
        <v xml:space="preserve">   Product 1</v>
      </c>
      <c r="B92" s="65">
        <f>'Price Tests'!B15*B72</f>
        <v>1</v>
      </c>
      <c r="C92" s="65">
        <f>'Price Tests'!B15*C72</f>
        <v>1</v>
      </c>
      <c r="D92" s="65">
        <f>'Price Tests'!B15*D72</f>
        <v>1</v>
      </c>
      <c r="E92" s="66">
        <f>SUM(B92:D92)</f>
        <v>3</v>
      </c>
    </row>
    <row r="93" spans="1:7" ht="12.75" hidden="1" customHeight="1" outlineLevel="1" x14ac:dyDescent="0.2">
      <c r="A93" s="22" t="str">
        <f>"   "&amp;Labels!B83</f>
        <v xml:space="preserve">   Product 2</v>
      </c>
      <c r="B93" s="65">
        <f>'Price Tests'!C15*B73</f>
        <v>1</v>
      </c>
      <c r="C93" s="65">
        <f>'Price Tests'!C15*C73</f>
        <v>1</v>
      </c>
      <c r="D93" s="65">
        <f>'Price Tests'!C15*D73</f>
        <v>1</v>
      </c>
      <c r="E93" s="66">
        <f>SUM(B93:D93)</f>
        <v>3</v>
      </c>
    </row>
    <row r="94" spans="1:7" ht="12.75" hidden="1" customHeight="1" outlineLevel="1" x14ac:dyDescent="0.2">
      <c r="A94" s="55" t="str">
        <f>"   "&amp;Labels!C81</f>
        <v xml:space="preserve">   Total</v>
      </c>
      <c r="B94" s="75">
        <f>SUM(B92:B93)</f>
        <v>2</v>
      </c>
      <c r="C94" s="75">
        <f>SUM(C92:C93)</f>
        <v>2</v>
      </c>
      <c r="D94" s="75">
        <f>SUM(D92:D93)</f>
        <v>2</v>
      </c>
      <c r="E94" s="66">
        <f>SUM(E92:E93)</f>
        <v>6</v>
      </c>
    </row>
    <row r="95" spans="1:7" ht="12.75" hidden="1" customHeight="1" outlineLevel="1" x14ac:dyDescent="0.2">
      <c r="A95" s="10"/>
      <c r="B95" s="76"/>
      <c r="C95" s="76"/>
      <c r="D95" s="76"/>
      <c r="E95" s="10"/>
    </row>
    <row r="96" spans="1:7" ht="12.75" hidden="1" customHeight="1" outlineLevel="1" x14ac:dyDescent="0.2">
      <c r="A96" s="55" t="str">
        <f>Labels!B16</f>
        <v>Your Predicted Margin %</v>
      </c>
      <c r="B96" s="81"/>
      <c r="C96" s="81"/>
      <c r="D96" s="81"/>
      <c r="E96" s="82"/>
    </row>
    <row r="97" spans="1:5" ht="12.75" hidden="1" customHeight="1" outlineLevel="1" x14ac:dyDescent="0.2">
      <c r="A97" s="22" t="str">
        <f>"   "&amp;Labels!B82</f>
        <v xml:space="preserve">   Product 1</v>
      </c>
      <c r="B97" s="83">
        <f t="shared" ref="B97:E99" si="3">IF(B43=0," ",B92/B43)</f>
        <v>1</v>
      </c>
      <c r="C97" s="83">
        <f t="shared" si="3"/>
        <v>1</v>
      </c>
      <c r="D97" s="83">
        <f t="shared" si="3"/>
        <v>1</v>
      </c>
      <c r="E97" s="82">
        <f t="shared" si="3"/>
        <v>1</v>
      </c>
    </row>
    <row r="98" spans="1:5" ht="12.75" hidden="1" customHeight="1" outlineLevel="1" x14ac:dyDescent="0.2">
      <c r="A98" s="22" t="str">
        <f>"   "&amp;Labels!B83</f>
        <v xml:space="preserve">   Product 2</v>
      </c>
      <c r="B98" s="83">
        <f t="shared" si="3"/>
        <v>1</v>
      </c>
      <c r="C98" s="83">
        <f t="shared" si="3"/>
        <v>1</v>
      </c>
      <c r="D98" s="83">
        <f t="shared" si="3"/>
        <v>1</v>
      </c>
      <c r="E98" s="82">
        <f t="shared" si="3"/>
        <v>1</v>
      </c>
    </row>
    <row r="99" spans="1:5" ht="12.75" hidden="1" customHeight="1" outlineLevel="1" x14ac:dyDescent="0.2">
      <c r="A99" s="6" t="str">
        <f>"   "&amp;Labels!C81</f>
        <v xml:space="preserve">   Total</v>
      </c>
      <c r="B99" s="84">
        <f t="shared" si="3"/>
        <v>1</v>
      </c>
      <c r="C99" s="84">
        <f t="shared" si="3"/>
        <v>1</v>
      </c>
      <c r="D99" s="84">
        <f t="shared" si="3"/>
        <v>1</v>
      </c>
      <c r="E99" s="85">
        <f t="shared" si="3"/>
        <v>1</v>
      </c>
    </row>
    <row r="100" spans="1:5" ht="12.75" hidden="1" customHeight="1" outlineLevel="1" x14ac:dyDescent="0.2"/>
    <row r="101" spans="1:5" ht="12.75" hidden="1" customHeight="1" outlineLevel="1" collapsed="1" x14ac:dyDescent="0.2"/>
    <row r="102" spans="1:5" ht="12.75" customHeight="1" collapsed="1" x14ac:dyDescent="0.2"/>
  </sheetData>
  <mergeCells count="16">
    <mergeCell ref="A6:F6"/>
    <mergeCell ref="A62:C62"/>
    <mergeCell ref="A69:G69"/>
    <mergeCell ref="A83:D83"/>
    <mergeCell ref="A89:G89"/>
    <mergeCell ref="A18:B18"/>
    <mergeCell ref="A35:G35"/>
    <mergeCell ref="A39:C39"/>
    <mergeCell ref="A40:C40"/>
    <mergeCell ref="A54:B54"/>
    <mergeCell ref="A55:B55"/>
    <mergeCell ref="A1:D1"/>
    <mergeCell ref="A2:D2"/>
    <mergeCell ref="A3:D3"/>
    <mergeCell ref="A4:D4"/>
    <mergeCell ref="A5:F5"/>
  </mergeCells>
  <pageMargins left="0.25" right="0.25" top="0.5" bottom="0.5" header="0.5" footer="0.5"/>
  <pageSetup paperSize="9" fitToHeight="32767" orientation="landscape" horizontalDpi="300" verticalDpi="300"/>
  <headerFooter alignWithMargins="0"/>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E136"/>
  <sheetViews>
    <sheetView zoomScaleNormal="100" workbookViewId="0">
      <selection sqref="A1:D1"/>
    </sheetView>
  </sheetViews>
  <sheetFormatPr defaultRowHeight="12.75" customHeight="1" x14ac:dyDescent="0.2"/>
  <cols>
    <col min="1" max="1" width="31.85546875" customWidth="1"/>
    <col min="2" max="2" width="26.28515625" customWidth="1"/>
    <col min="3" max="3" width="45.42578125" customWidth="1"/>
    <col min="4" max="4" width="13.5703125" customWidth="1"/>
    <col min="5" max="5" width="183.28515625" customWidth="1"/>
  </cols>
  <sheetData>
    <row r="1" spans="1:5" ht="12.75" customHeight="1" x14ac:dyDescent="0.2">
      <c r="A1" s="191" t="str">
        <f>'Price Tests'!B8</f>
        <v>ABC, Inc.</v>
      </c>
      <c r="B1" s="191"/>
      <c r="C1" s="191"/>
      <c r="D1" s="191"/>
    </row>
    <row r="2" spans="1:5" ht="12.75" customHeight="1" x14ac:dyDescent="0.2">
      <c r="A2" s="191" t="str">
        <f>"Product Line: "&amp;'Price Tests'!B9</f>
        <v>Product Line: Widgets</v>
      </c>
      <c r="B2" s="191"/>
      <c r="C2" s="191"/>
      <c r="D2" s="191"/>
    </row>
    <row r="3" spans="1:5" ht="12.75" customHeight="1" x14ac:dyDescent="0.2">
      <c r="A3" s="191" t="str">
        <f>"Formulas"</f>
        <v>Formulas</v>
      </c>
      <c r="B3" s="191"/>
      <c r="C3" s="191"/>
      <c r="D3" s="191"/>
    </row>
    <row r="4" spans="1:5" ht="12.75" customHeight="1" x14ac:dyDescent="0.2">
      <c r="A4" s="191" t="str">
        <f>""</f>
        <v/>
      </c>
      <c r="B4" s="191"/>
      <c r="C4" s="191"/>
      <c r="D4" s="191"/>
    </row>
    <row r="5" spans="1:5" ht="12.75" customHeight="1" x14ac:dyDescent="0.2">
      <c r="A5" s="86" t="s">
        <v>152</v>
      </c>
      <c r="B5" s="86" t="s">
        <v>226</v>
      </c>
      <c r="C5" s="86" t="s">
        <v>199</v>
      </c>
      <c r="D5" s="86"/>
      <c r="E5" s="86" t="s">
        <v>422</v>
      </c>
    </row>
    <row r="6" spans="1:5" ht="12.75" customHeight="1" x14ac:dyDescent="0.2">
      <c r="A6" s="87" t="s">
        <v>31</v>
      </c>
      <c r="B6" s="87" t="str">
        <f>Labels!B6</f>
        <v>Company Name</v>
      </c>
      <c r="C6" s="88"/>
      <c r="D6" s="89"/>
      <c r="E6" s="90"/>
    </row>
    <row r="7" spans="1:5" ht="12.75" customHeight="1" x14ac:dyDescent="0.2">
      <c r="A7" s="76"/>
      <c r="B7" s="76"/>
      <c r="C7" s="91"/>
      <c r="D7" s="92"/>
      <c r="E7" s="93"/>
    </row>
    <row r="8" spans="1:5" ht="12.75" customHeight="1" x14ac:dyDescent="0.2">
      <c r="A8" s="87" t="s">
        <v>35</v>
      </c>
      <c r="B8" s="87" t="str">
        <f>Labels!B7</f>
        <v>Cost Elasticity</v>
      </c>
      <c r="C8" s="88"/>
      <c r="D8" s="89"/>
      <c r="E8" s="90"/>
    </row>
    <row r="9" spans="1:5" ht="12.75" customHeight="1" x14ac:dyDescent="0.2">
      <c r="A9" s="76"/>
      <c r="B9" s="76"/>
      <c r="C9" s="91"/>
      <c r="D9" s="92"/>
      <c r="E9" s="93"/>
    </row>
    <row r="10" spans="1:5" ht="12.75" customHeight="1" x14ac:dyDescent="0.2">
      <c r="A10" s="87" t="s">
        <v>172</v>
      </c>
      <c r="B10" s="87" t="str">
        <f>Labels!B8</f>
        <v>Ident</v>
      </c>
      <c r="C10" s="88" t="s">
        <v>227</v>
      </c>
      <c r="D10" s="89" t="s">
        <v>381</v>
      </c>
      <c r="E10" s="90" t="s">
        <v>187</v>
      </c>
    </row>
    <row r="11" spans="1:5" ht="12.75" customHeight="1" x14ac:dyDescent="0.2">
      <c r="A11" s="76"/>
      <c r="B11" s="76"/>
      <c r="C11" s="91"/>
      <c r="D11" s="92"/>
      <c r="E11" s="93"/>
    </row>
    <row r="12" spans="1:5" ht="12.75" customHeight="1" x14ac:dyDescent="0.2">
      <c r="A12" s="87" t="s">
        <v>219</v>
      </c>
      <c r="B12" s="87" t="str">
        <f>Labels!B9</f>
        <v>Generalized Elasticity?</v>
      </c>
      <c r="C12" s="88" t="s">
        <v>264</v>
      </c>
      <c r="D12" s="89" t="s">
        <v>381</v>
      </c>
      <c r="E12" s="90" t="s">
        <v>429</v>
      </c>
    </row>
    <row r="13" spans="1:5" ht="12.75" customHeight="1" x14ac:dyDescent="0.2">
      <c r="A13" s="76"/>
      <c r="B13" s="76"/>
      <c r="C13" s="91"/>
      <c r="D13" s="92"/>
      <c r="E13" s="93"/>
    </row>
    <row r="14" spans="1:5" ht="12.75" customHeight="1" x14ac:dyDescent="0.2">
      <c r="A14" s="87" t="s">
        <v>181</v>
      </c>
      <c r="B14" s="87" t="str">
        <f>Labels!B10</f>
        <v>Generalized ElasticityQ</v>
      </c>
      <c r="C14" s="88" t="s">
        <v>388</v>
      </c>
      <c r="D14" s="89" t="s">
        <v>381</v>
      </c>
      <c r="E14" s="90" t="s">
        <v>219</v>
      </c>
    </row>
    <row r="15" spans="1:5" ht="12.75" customHeight="1" x14ac:dyDescent="0.2">
      <c r="A15" s="76"/>
      <c r="B15" s="76"/>
      <c r="C15" s="91"/>
      <c r="D15" s="92"/>
      <c r="E15" s="93"/>
    </row>
    <row r="16" spans="1:5" ht="12.75" customHeight="1" x14ac:dyDescent="0.2">
      <c r="A16" s="87" t="s">
        <v>47</v>
      </c>
      <c r="B16" s="87" t="str">
        <f>Labels!B11</f>
        <v>Predicted Costs</v>
      </c>
      <c r="C16" s="88" t="s">
        <v>251</v>
      </c>
      <c r="D16" s="89" t="s">
        <v>381</v>
      </c>
      <c r="E16" s="90" t="s">
        <v>263</v>
      </c>
    </row>
    <row r="17" spans="1:5" ht="12.75" customHeight="1" x14ac:dyDescent="0.2">
      <c r="A17" s="76"/>
      <c r="B17" s="76"/>
      <c r="C17" s="91"/>
      <c r="D17" s="92"/>
      <c r="E17" s="93"/>
    </row>
    <row r="18" spans="1:5" ht="12.75" customHeight="1" x14ac:dyDescent="0.2">
      <c r="A18" s="87" t="s">
        <v>184</v>
      </c>
      <c r="B18" s="87" t="str">
        <f>Labels!B12</f>
        <v>Your Predicted Costs</v>
      </c>
      <c r="C18" s="88" t="s">
        <v>251</v>
      </c>
      <c r="D18" s="89" t="s">
        <v>381</v>
      </c>
      <c r="E18" s="90" t="s">
        <v>218</v>
      </c>
    </row>
    <row r="19" spans="1:5" ht="12.75" customHeight="1" x14ac:dyDescent="0.2">
      <c r="A19" s="76"/>
      <c r="B19" s="76"/>
      <c r="C19" s="91"/>
      <c r="D19" s="92"/>
      <c r="E19" s="93"/>
    </row>
    <row r="20" spans="1:5" ht="12.75" customHeight="1" x14ac:dyDescent="0.2">
      <c r="A20" s="87" t="s">
        <v>414</v>
      </c>
      <c r="B20" s="87" t="str">
        <f>Labels!B13</f>
        <v>Predicted Margin</v>
      </c>
      <c r="C20" s="88" t="s">
        <v>251</v>
      </c>
      <c r="D20" s="89" t="s">
        <v>381</v>
      </c>
      <c r="E20" s="90" t="s">
        <v>478</v>
      </c>
    </row>
    <row r="21" spans="1:5" ht="12.75" customHeight="1" x14ac:dyDescent="0.2">
      <c r="A21" s="76"/>
      <c r="B21" s="76"/>
      <c r="C21" s="91"/>
      <c r="D21" s="92"/>
      <c r="E21" s="93"/>
    </row>
    <row r="22" spans="1:5" ht="12.75" customHeight="1" x14ac:dyDescent="0.2">
      <c r="A22" s="87" t="s">
        <v>393</v>
      </c>
      <c r="B22" s="87" t="str">
        <f>Labels!B14</f>
        <v>Predicted Margin %</v>
      </c>
      <c r="C22" s="88" t="s">
        <v>231</v>
      </c>
      <c r="D22" s="89" t="s">
        <v>259</v>
      </c>
      <c r="E22" s="90" t="s">
        <v>57</v>
      </c>
    </row>
    <row r="23" spans="1:5" ht="12.75" customHeight="1" x14ac:dyDescent="0.2">
      <c r="A23" s="76"/>
      <c r="B23" s="76"/>
      <c r="C23" s="91"/>
      <c r="D23" s="92"/>
      <c r="E23" s="93"/>
    </row>
    <row r="24" spans="1:5" ht="12.75" customHeight="1" x14ac:dyDescent="0.2">
      <c r="A24" s="87" t="s">
        <v>271</v>
      </c>
      <c r="B24" s="87" t="str">
        <f>Labels!B15</f>
        <v>Predicted Margin %</v>
      </c>
      <c r="C24" s="88" t="s">
        <v>269</v>
      </c>
      <c r="D24" s="89" t="s">
        <v>259</v>
      </c>
      <c r="E24" s="90" t="s">
        <v>57</v>
      </c>
    </row>
    <row r="25" spans="1:5" ht="12.75" customHeight="1" x14ac:dyDescent="0.2">
      <c r="A25" s="76"/>
      <c r="B25" s="76"/>
      <c r="C25" s="91"/>
      <c r="D25" s="92"/>
      <c r="E25" s="93"/>
    </row>
    <row r="26" spans="1:5" ht="12.75" customHeight="1" x14ac:dyDescent="0.2">
      <c r="A26" s="87" t="s">
        <v>240</v>
      </c>
      <c r="B26" s="87" t="str">
        <f>Labels!B16</f>
        <v>Your Predicted Margin %</v>
      </c>
      <c r="C26" s="88" t="s">
        <v>231</v>
      </c>
      <c r="D26" s="89" t="s">
        <v>259</v>
      </c>
      <c r="E26" s="90" t="s">
        <v>487</v>
      </c>
    </row>
    <row r="27" spans="1:5" ht="12.75" customHeight="1" x14ac:dyDescent="0.2">
      <c r="A27" s="76"/>
      <c r="B27" s="76"/>
      <c r="C27" s="91"/>
      <c r="D27" s="92"/>
      <c r="E27" s="93"/>
    </row>
    <row r="28" spans="1:5" ht="12.75" customHeight="1" x14ac:dyDescent="0.2">
      <c r="A28" s="87" t="s">
        <v>12</v>
      </c>
      <c r="B28" s="87" t="str">
        <f>Labels!B17</f>
        <v>Your Predicted Margin %</v>
      </c>
      <c r="C28" s="88" t="s">
        <v>269</v>
      </c>
      <c r="D28" s="89" t="s">
        <v>259</v>
      </c>
      <c r="E28" s="90" t="s">
        <v>240</v>
      </c>
    </row>
    <row r="29" spans="1:5" ht="12.75" customHeight="1" x14ac:dyDescent="0.2">
      <c r="A29" s="76"/>
      <c r="B29" s="76"/>
      <c r="C29" s="91"/>
      <c r="D29" s="92"/>
      <c r="E29" s="93"/>
    </row>
    <row r="30" spans="1:5" ht="12.75" customHeight="1" x14ac:dyDescent="0.2">
      <c r="A30" s="87" t="s">
        <v>312</v>
      </c>
      <c r="B30" s="87" t="str">
        <f>Labels!B18</f>
        <v>Predicted Margin</v>
      </c>
      <c r="C30" s="88" t="s">
        <v>269</v>
      </c>
      <c r="D30" s="89" t="s">
        <v>381</v>
      </c>
      <c r="E30" s="90" t="s">
        <v>414</v>
      </c>
    </row>
    <row r="31" spans="1:5" ht="12.75" customHeight="1" x14ac:dyDescent="0.2">
      <c r="A31" s="76"/>
      <c r="B31" s="76"/>
      <c r="C31" s="91"/>
      <c r="D31" s="92"/>
      <c r="E31" s="93"/>
    </row>
    <row r="32" spans="1:5" ht="12.75" customHeight="1" x14ac:dyDescent="0.2">
      <c r="A32" s="87" t="s">
        <v>236</v>
      </c>
      <c r="B32" s="87" t="str">
        <f>Labels!B19</f>
        <v>Your Predicted Margin</v>
      </c>
      <c r="C32" s="88" t="s">
        <v>251</v>
      </c>
      <c r="D32" s="89" t="s">
        <v>381</v>
      </c>
      <c r="E32" s="90" t="s">
        <v>174</v>
      </c>
    </row>
    <row r="33" spans="1:5" ht="12.75" customHeight="1" x14ac:dyDescent="0.2">
      <c r="A33" s="76"/>
      <c r="B33" s="76"/>
      <c r="C33" s="91"/>
      <c r="D33" s="92"/>
      <c r="E33" s="93"/>
    </row>
    <row r="34" spans="1:5" ht="12.75" customHeight="1" x14ac:dyDescent="0.2">
      <c r="A34" s="87" t="s">
        <v>28</v>
      </c>
      <c r="B34" s="87" t="str">
        <f>Labels!B20</f>
        <v>Your Predicted Margin</v>
      </c>
      <c r="C34" s="88" t="s">
        <v>269</v>
      </c>
      <c r="D34" s="89" t="s">
        <v>381</v>
      </c>
      <c r="E34" s="90" t="s">
        <v>236</v>
      </c>
    </row>
    <row r="35" spans="1:5" ht="12.75" customHeight="1" x14ac:dyDescent="0.2">
      <c r="A35" s="76"/>
      <c r="B35" s="76"/>
      <c r="C35" s="91"/>
      <c r="D35" s="92"/>
      <c r="E35" s="93"/>
    </row>
    <row r="36" spans="1:5" ht="12.75" customHeight="1" x14ac:dyDescent="0.2">
      <c r="A36" s="87" t="s">
        <v>389</v>
      </c>
      <c r="B36" s="87" t="str">
        <f>Labels!B21</f>
        <v>Predicted Revenue</v>
      </c>
      <c r="C36" s="88" t="s">
        <v>251</v>
      </c>
      <c r="D36" s="89" t="s">
        <v>381</v>
      </c>
      <c r="E36" s="90" t="s">
        <v>450</v>
      </c>
    </row>
    <row r="37" spans="1:5" ht="12.75" customHeight="1" x14ac:dyDescent="0.2">
      <c r="A37" s="76"/>
      <c r="B37" s="76"/>
      <c r="C37" s="91"/>
      <c r="D37" s="92"/>
      <c r="E37" s="93"/>
    </row>
    <row r="38" spans="1:5" ht="12.75" customHeight="1" x14ac:dyDescent="0.2">
      <c r="A38" s="87" t="s">
        <v>423</v>
      </c>
      <c r="B38" s="87" t="str">
        <f>Labels!B22</f>
        <v>Predicted Revenue</v>
      </c>
      <c r="C38" s="88" t="s">
        <v>269</v>
      </c>
      <c r="D38" s="89" t="s">
        <v>381</v>
      </c>
      <c r="E38" s="90" t="s">
        <v>389</v>
      </c>
    </row>
    <row r="39" spans="1:5" ht="12.75" customHeight="1" x14ac:dyDescent="0.2">
      <c r="A39" s="76"/>
      <c r="B39" s="76"/>
      <c r="C39" s="91"/>
      <c r="D39" s="92"/>
      <c r="E39" s="93"/>
    </row>
    <row r="40" spans="1:5" ht="12.75" customHeight="1" x14ac:dyDescent="0.2">
      <c r="A40" s="87" t="s">
        <v>339</v>
      </c>
      <c r="B40" s="87" t="str">
        <f>Labels!B23</f>
        <v>Predicted Revenue</v>
      </c>
      <c r="C40" s="88" t="s">
        <v>251</v>
      </c>
      <c r="D40" s="89" t="s">
        <v>381</v>
      </c>
      <c r="E40" s="90" t="s">
        <v>447</v>
      </c>
    </row>
    <row r="41" spans="1:5" ht="12.75" customHeight="1" x14ac:dyDescent="0.2">
      <c r="A41" s="76"/>
      <c r="B41" s="76"/>
      <c r="C41" s="91"/>
      <c r="D41" s="92"/>
      <c r="E41" s="93"/>
    </row>
    <row r="42" spans="1:5" ht="12.75" customHeight="1" x14ac:dyDescent="0.2">
      <c r="A42" s="87" t="s">
        <v>18</v>
      </c>
      <c r="B42" s="87" t="str">
        <f>Labels!B24</f>
        <v>Your Predicted Revenue</v>
      </c>
      <c r="C42" s="88" t="s">
        <v>269</v>
      </c>
      <c r="D42" s="89" t="s">
        <v>381</v>
      </c>
      <c r="E42" s="90" t="s">
        <v>339</v>
      </c>
    </row>
    <row r="43" spans="1:5" ht="12.75" customHeight="1" x14ac:dyDescent="0.2">
      <c r="A43" s="76"/>
      <c r="B43" s="76"/>
      <c r="C43" s="91"/>
      <c r="D43" s="92"/>
      <c r="E43" s="93"/>
    </row>
    <row r="44" spans="1:5" ht="12.75" customHeight="1" x14ac:dyDescent="0.2">
      <c r="A44" s="87" t="s">
        <v>200</v>
      </c>
      <c r="B44" s="87" t="str">
        <f>Labels!B25</f>
        <v>Predicted Units</v>
      </c>
      <c r="C44" s="88" t="s">
        <v>251</v>
      </c>
      <c r="D44" s="89" t="s">
        <v>381</v>
      </c>
      <c r="E44" s="90" t="s">
        <v>428</v>
      </c>
    </row>
    <row r="45" spans="1:5" ht="12.75" customHeight="1" x14ac:dyDescent="0.2">
      <c r="A45" s="76"/>
      <c r="B45" s="76"/>
      <c r="C45" s="91"/>
      <c r="D45" s="92"/>
      <c r="E45" s="93"/>
    </row>
    <row r="46" spans="1:5" ht="12.75" customHeight="1" x14ac:dyDescent="0.2">
      <c r="A46" s="87" t="s">
        <v>363</v>
      </c>
      <c r="B46" s="87" t="str">
        <f>Labels!B26</f>
        <v>Predicted Units</v>
      </c>
      <c r="C46" s="88" t="s">
        <v>269</v>
      </c>
      <c r="D46" s="89" t="s">
        <v>381</v>
      </c>
      <c r="E46" s="90" t="s">
        <v>200</v>
      </c>
    </row>
    <row r="47" spans="1:5" ht="12.75" customHeight="1" x14ac:dyDescent="0.2">
      <c r="A47" s="76"/>
      <c r="B47" s="76"/>
      <c r="C47" s="91"/>
      <c r="D47" s="92"/>
      <c r="E47" s="93"/>
    </row>
    <row r="48" spans="1:5" ht="12.75" customHeight="1" x14ac:dyDescent="0.2">
      <c r="A48" s="87" t="s">
        <v>331</v>
      </c>
      <c r="B48" s="87" t="str">
        <f>Labels!B27</f>
        <v>Predicted Units</v>
      </c>
      <c r="C48" s="88" t="s">
        <v>251</v>
      </c>
      <c r="D48" s="89" t="s">
        <v>381</v>
      </c>
      <c r="E48" s="90" t="s">
        <v>209</v>
      </c>
    </row>
    <row r="49" spans="1:5" ht="12.75" customHeight="1" x14ac:dyDescent="0.2">
      <c r="A49" s="76"/>
      <c r="B49" s="76"/>
      <c r="C49" s="91"/>
      <c r="D49" s="92"/>
      <c r="E49" s="93"/>
    </row>
    <row r="50" spans="1:5" ht="12.75" customHeight="1" x14ac:dyDescent="0.2">
      <c r="A50" s="87" t="s">
        <v>468</v>
      </c>
      <c r="B50" s="87" t="str">
        <f>Labels!B28</f>
        <v>Your Predicted Units</v>
      </c>
      <c r="C50" s="88" t="s">
        <v>269</v>
      </c>
      <c r="D50" s="89" t="s">
        <v>381</v>
      </c>
      <c r="E50" s="90" t="s">
        <v>331</v>
      </c>
    </row>
    <row r="51" spans="1:5" ht="12.75" customHeight="1" x14ac:dyDescent="0.2">
      <c r="A51" s="76"/>
      <c r="B51" s="76"/>
      <c r="C51" s="91"/>
      <c r="D51" s="92"/>
      <c r="E51" s="93"/>
    </row>
    <row r="52" spans="1:5" ht="12.75" customHeight="1" x14ac:dyDescent="0.2">
      <c r="A52" s="87" t="s">
        <v>274</v>
      </c>
      <c r="B52" s="87" t="str">
        <f>Labels!B29</f>
        <v>Prediction Price Normalized</v>
      </c>
      <c r="C52" s="88" t="s">
        <v>251</v>
      </c>
      <c r="D52" s="89" t="s">
        <v>381</v>
      </c>
      <c r="E52" s="90" t="s">
        <v>186</v>
      </c>
    </row>
    <row r="53" spans="1:5" ht="12.75" customHeight="1" x14ac:dyDescent="0.2">
      <c r="A53" s="87"/>
      <c r="B53" s="87"/>
      <c r="C53" s="88"/>
      <c r="D53" s="89" t="s">
        <v>259</v>
      </c>
      <c r="E53" s="90" t="s">
        <v>344</v>
      </c>
    </row>
    <row r="54" spans="1:5" ht="12.75" customHeight="1" x14ac:dyDescent="0.2">
      <c r="A54" s="76"/>
      <c r="B54" s="76"/>
      <c r="C54" s="91"/>
      <c r="D54" s="92"/>
      <c r="E54" s="93"/>
    </row>
    <row r="55" spans="1:5" ht="12.75" customHeight="1" x14ac:dyDescent="0.2">
      <c r="A55" s="87" t="s">
        <v>195</v>
      </c>
      <c r="B55" s="87" t="str">
        <f>Labels!B30</f>
        <v>Prediction Prices</v>
      </c>
      <c r="C55" s="88" t="s">
        <v>251</v>
      </c>
      <c r="D55" s="89" t="s">
        <v>381</v>
      </c>
      <c r="E55" s="90" t="s">
        <v>217</v>
      </c>
    </row>
    <row r="56" spans="1:5" ht="12.75" customHeight="1" x14ac:dyDescent="0.2">
      <c r="A56" s="76"/>
      <c r="B56" s="76"/>
      <c r="C56" s="91"/>
      <c r="D56" s="92"/>
      <c r="E56" s="93"/>
    </row>
    <row r="57" spans="1:5" ht="12.75" customHeight="1" x14ac:dyDescent="0.2">
      <c r="A57" s="87" t="s">
        <v>21</v>
      </c>
      <c r="B57" s="87" t="str">
        <f>Labels!B31</f>
        <v>Prediction Prices</v>
      </c>
      <c r="C57" s="88" t="s">
        <v>269</v>
      </c>
      <c r="D57" s="89" t="s">
        <v>381</v>
      </c>
      <c r="E57" s="90" t="s">
        <v>195</v>
      </c>
    </row>
    <row r="58" spans="1:5" ht="12.75" customHeight="1" x14ac:dyDescent="0.2">
      <c r="A58" s="76"/>
      <c r="B58" s="76"/>
      <c r="C58" s="91"/>
      <c r="D58" s="92"/>
      <c r="E58" s="93"/>
    </row>
    <row r="59" spans="1:5" ht="12.75" customHeight="1" x14ac:dyDescent="0.2">
      <c r="A59" s="87" t="s">
        <v>318</v>
      </c>
      <c r="B59" s="87" t="str">
        <f>Labels!B32</f>
        <v>Prediction PriceX Normalized</v>
      </c>
      <c r="C59" s="88" t="s">
        <v>402</v>
      </c>
      <c r="D59" s="89" t="s">
        <v>381</v>
      </c>
      <c r="E59" s="90" t="s">
        <v>178</v>
      </c>
    </row>
    <row r="60" spans="1:5" ht="12.75" customHeight="1" x14ac:dyDescent="0.2">
      <c r="A60" s="87"/>
      <c r="B60" s="87"/>
      <c r="C60" s="88"/>
      <c r="D60" s="89" t="s">
        <v>259</v>
      </c>
      <c r="E60" s="90" t="s">
        <v>344</v>
      </c>
    </row>
    <row r="61" spans="1:5" ht="12.75" customHeight="1" x14ac:dyDescent="0.2">
      <c r="A61" s="76"/>
      <c r="B61" s="76"/>
      <c r="C61" s="91"/>
      <c r="D61" s="92"/>
      <c r="E61" s="93"/>
    </row>
    <row r="62" spans="1:5" ht="12.75" customHeight="1" x14ac:dyDescent="0.2">
      <c r="A62" s="87" t="s">
        <v>50</v>
      </c>
      <c r="B62" s="87" t="str">
        <f>Labels!B33</f>
        <v>Prediction Units Factor</v>
      </c>
      <c r="C62" s="88" t="s">
        <v>96</v>
      </c>
      <c r="D62" s="89" t="s">
        <v>381</v>
      </c>
      <c r="E62" s="90" t="s">
        <v>42</v>
      </c>
    </row>
    <row r="63" spans="1:5" ht="12.75" customHeight="1" x14ac:dyDescent="0.2">
      <c r="A63" s="87"/>
      <c r="B63" s="87"/>
      <c r="C63" s="88"/>
      <c r="D63" s="89" t="s">
        <v>259</v>
      </c>
      <c r="E63" s="90" t="s">
        <v>3</v>
      </c>
    </row>
    <row r="64" spans="1:5" ht="12.75" customHeight="1" x14ac:dyDescent="0.2">
      <c r="A64" s="76"/>
      <c r="B64" s="76"/>
      <c r="C64" s="91"/>
      <c r="D64" s="92"/>
      <c r="E64" s="93"/>
    </row>
    <row r="65" spans="1:5" ht="12.75" customHeight="1" x14ac:dyDescent="0.2">
      <c r="A65" s="87" t="s">
        <v>290</v>
      </c>
      <c r="B65" s="87" t="str">
        <f>Labels!B34</f>
        <v>Prediction Units Factor</v>
      </c>
      <c r="C65" s="88" t="s">
        <v>420</v>
      </c>
      <c r="D65" s="89" t="s">
        <v>381</v>
      </c>
      <c r="E65" s="90" t="s">
        <v>202</v>
      </c>
    </row>
    <row r="66" spans="1:5" ht="12.75" customHeight="1" x14ac:dyDescent="0.2">
      <c r="A66" s="87"/>
      <c r="B66" s="87"/>
      <c r="C66" s="88"/>
      <c r="D66" s="89" t="s">
        <v>259</v>
      </c>
      <c r="E66" s="90" t="s">
        <v>3</v>
      </c>
    </row>
    <row r="67" spans="1:5" ht="12.75" customHeight="1" x14ac:dyDescent="0.2">
      <c r="A67" s="76"/>
      <c r="B67" s="76"/>
      <c r="C67" s="91"/>
      <c r="D67" s="92"/>
      <c r="E67" s="93"/>
    </row>
    <row r="68" spans="1:5" ht="12.75" customHeight="1" x14ac:dyDescent="0.2">
      <c r="A68" s="87" t="s">
        <v>307</v>
      </c>
      <c r="B68" s="87" t="str">
        <f>Labels!B35</f>
        <v>Predictions</v>
      </c>
      <c r="C68" s="88" t="s">
        <v>269</v>
      </c>
      <c r="D68" s="89" t="s">
        <v>381</v>
      </c>
      <c r="E68" s="90" t="s">
        <v>330</v>
      </c>
    </row>
    <row r="69" spans="1:5" ht="12.75" customHeight="1" x14ac:dyDescent="0.2">
      <c r="A69" s="76"/>
      <c r="B69" s="76"/>
      <c r="C69" s="91"/>
      <c r="D69" s="92"/>
      <c r="E69" s="93"/>
    </row>
    <row r="70" spans="1:5" ht="12.75" customHeight="1" x14ac:dyDescent="0.2">
      <c r="A70" s="87" t="s">
        <v>284</v>
      </c>
      <c r="B70" s="87" t="str">
        <f>Labels!B36</f>
        <v>Product Line</v>
      </c>
      <c r="C70" s="88"/>
      <c r="D70" s="89"/>
      <c r="E70" s="90"/>
    </row>
    <row r="71" spans="1:5" ht="12.75" customHeight="1" x14ac:dyDescent="0.2">
      <c r="A71" s="76"/>
      <c r="B71" s="76"/>
      <c r="C71" s="91"/>
      <c r="D71" s="92"/>
      <c r="E71" s="93"/>
    </row>
    <row r="72" spans="1:5" ht="12.75" customHeight="1" x14ac:dyDescent="0.2">
      <c r="A72" s="87" t="s">
        <v>324</v>
      </c>
      <c r="B72" s="87" t="str">
        <f>Labels!B37</f>
        <v>Products</v>
      </c>
      <c r="C72" s="88" t="s">
        <v>310</v>
      </c>
      <c r="D72" s="89" t="s">
        <v>381</v>
      </c>
      <c r="E72" s="90" t="s">
        <v>137</v>
      </c>
    </row>
    <row r="73" spans="1:5" ht="12.75" customHeight="1" x14ac:dyDescent="0.2">
      <c r="A73" s="76"/>
      <c r="B73" s="76"/>
      <c r="C73" s="91"/>
      <c r="D73" s="92"/>
      <c r="E73" s="93"/>
    </row>
    <row r="74" spans="1:5" ht="12.75" customHeight="1" x14ac:dyDescent="0.2">
      <c r="A74" s="87" t="s">
        <v>134</v>
      </c>
      <c r="B74" s="87" t="str">
        <f>Labels!B38</f>
        <v>Products Yours</v>
      </c>
      <c r="C74" s="88" t="s">
        <v>310</v>
      </c>
      <c r="D74" s="89" t="s">
        <v>381</v>
      </c>
      <c r="E74" s="90" t="s">
        <v>325</v>
      </c>
    </row>
    <row r="75" spans="1:5" ht="12.75" customHeight="1" x14ac:dyDescent="0.2">
      <c r="A75" s="76"/>
      <c r="B75" s="76"/>
      <c r="C75" s="91"/>
      <c r="D75" s="92"/>
      <c r="E75" s="93"/>
    </row>
    <row r="76" spans="1:5" ht="12.75" customHeight="1" x14ac:dyDescent="0.2">
      <c r="A76" s="87" t="s">
        <v>206</v>
      </c>
      <c r="B76" s="87" t="str">
        <f>Labels!B39</f>
        <v>Your Product?</v>
      </c>
      <c r="C76" s="88"/>
      <c r="D76" s="89"/>
      <c r="E76" s="90"/>
    </row>
    <row r="77" spans="1:5" ht="12.75" customHeight="1" x14ac:dyDescent="0.2">
      <c r="A77" s="76"/>
      <c r="B77" s="76"/>
      <c r="C77" s="91"/>
      <c r="D77" s="92"/>
      <c r="E77" s="93"/>
    </row>
    <row r="78" spans="1:5" ht="12.75" customHeight="1" x14ac:dyDescent="0.2">
      <c r="A78" s="87" t="s">
        <v>104</v>
      </c>
      <c r="B78" s="87" t="str">
        <f>Labels!B40</f>
        <v>Reference Cost</v>
      </c>
      <c r="C78" s="88"/>
      <c r="D78" s="89"/>
      <c r="E78" s="90"/>
    </row>
    <row r="79" spans="1:5" ht="12.75" customHeight="1" x14ac:dyDescent="0.2">
      <c r="A79" s="76"/>
      <c r="B79" s="76"/>
      <c r="C79" s="91"/>
      <c r="D79" s="92"/>
      <c r="E79" s="93"/>
    </row>
    <row r="80" spans="1:5" ht="12.75" customHeight="1" x14ac:dyDescent="0.2">
      <c r="A80" s="87" t="s">
        <v>80</v>
      </c>
      <c r="B80" s="87" t="str">
        <f>Labels!B41</f>
        <v>Reference Prices</v>
      </c>
      <c r="C80" s="88" t="s">
        <v>310</v>
      </c>
      <c r="D80" s="89" t="s">
        <v>259</v>
      </c>
      <c r="E80" s="90" t="s">
        <v>357</v>
      </c>
    </row>
    <row r="81" spans="1:5" ht="12.75" customHeight="1" x14ac:dyDescent="0.2">
      <c r="A81" s="76"/>
      <c r="B81" s="76"/>
      <c r="C81" s="91"/>
      <c r="D81" s="92"/>
      <c r="E81" s="93"/>
    </row>
    <row r="82" spans="1:5" ht="12.75" customHeight="1" x14ac:dyDescent="0.2">
      <c r="A82" s="87" t="s">
        <v>326</v>
      </c>
      <c r="B82" s="87" t="str">
        <f>Labels!B42</f>
        <v>Reference Revenue</v>
      </c>
      <c r="C82" s="88" t="s">
        <v>310</v>
      </c>
      <c r="D82" s="89" t="s">
        <v>381</v>
      </c>
      <c r="E82" s="90" t="s">
        <v>311</v>
      </c>
    </row>
    <row r="83" spans="1:5" ht="12.75" customHeight="1" x14ac:dyDescent="0.2">
      <c r="A83" s="76"/>
      <c r="B83" s="76"/>
      <c r="C83" s="91"/>
      <c r="D83" s="92"/>
      <c r="E83" s="93"/>
    </row>
    <row r="84" spans="1:5" ht="12.75" customHeight="1" x14ac:dyDescent="0.2">
      <c r="A84" s="87" t="s">
        <v>431</v>
      </c>
      <c r="B84" s="87" t="str">
        <f>Labels!B43</f>
        <v>Your Reference Revenue</v>
      </c>
      <c r="C84" s="88" t="s">
        <v>310</v>
      </c>
      <c r="D84" s="89" t="s">
        <v>381</v>
      </c>
      <c r="E84" s="90" t="s">
        <v>229</v>
      </c>
    </row>
    <row r="85" spans="1:5" ht="12.75" customHeight="1" x14ac:dyDescent="0.2">
      <c r="A85" s="76"/>
      <c r="B85" s="76"/>
      <c r="C85" s="91"/>
      <c r="D85" s="92"/>
      <c r="E85" s="93"/>
    </row>
    <row r="86" spans="1:5" ht="12.75" customHeight="1" x14ac:dyDescent="0.2">
      <c r="A86" s="87" t="s">
        <v>22</v>
      </c>
      <c r="B86" s="87" t="str">
        <f>Labels!B44</f>
        <v>Reference Units</v>
      </c>
      <c r="C86" s="88" t="s">
        <v>310</v>
      </c>
      <c r="D86" s="89" t="s">
        <v>381</v>
      </c>
      <c r="E86" s="90" t="s">
        <v>484</v>
      </c>
    </row>
    <row r="87" spans="1:5" ht="12.75" customHeight="1" x14ac:dyDescent="0.2">
      <c r="A87" s="76"/>
      <c r="B87" s="76"/>
      <c r="C87" s="91"/>
      <c r="D87" s="92"/>
      <c r="E87" s="93"/>
    </row>
    <row r="88" spans="1:5" ht="12.75" customHeight="1" x14ac:dyDescent="0.2">
      <c r="A88" s="87" t="s">
        <v>53</v>
      </c>
      <c r="B88" s="87" t="str">
        <f>Labels!B45</f>
        <v>Your Reference Units</v>
      </c>
      <c r="C88" s="88" t="s">
        <v>310</v>
      </c>
      <c r="D88" s="89" t="s">
        <v>381</v>
      </c>
      <c r="E88" s="90" t="s">
        <v>480</v>
      </c>
    </row>
    <row r="89" spans="1:5" ht="12.75" customHeight="1" x14ac:dyDescent="0.2">
      <c r="A89" s="76"/>
      <c r="B89" s="76"/>
      <c r="C89" s="91"/>
      <c r="D89" s="92"/>
      <c r="E89" s="93"/>
    </row>
    <row r="90" spans="1:5" ht="12.75" customHeight="1" x14ac:dyDescent="0.2">
      <c r="A90" s="87" t="s">
        <v>451</v>
      </c>
      <c r="B90" s="87" t="str">
        <f>Labels!B46</f>
        <v>Cross Elasticity</v>
      </c>
      <c r="C90" s="88" t="s">
        <v>227</v>
      </c>
      <c r="D90" s="89" t="s">
        <v>381</v>
      </c>
      <c r="E90" s="90" t="s">
        <v>494</v>
      </c>
    </row>
    <row r="91" spans="1:5" ht="12.75" customHeight="1" x14ac:dyDescent="0.2">
      <c r="A91" s="76"/>
      <c r="B91" s="76"/>
      <c r="C91" s="91"/>
      <c r="D91" s="92"/>
      <c r="E91" s="93"/>
    </row>
    <row r="92" spans="1:5" ht="12.75" customHeight="1" x14ac:dyDescent="0.2">
      <c r="A92" s="87" t="s">
        <v>183</v>
      </c>
      <c r="B92" s="87" t="str">
        <f>Labels!B47</f>
        <v>Elasticity Coefficients</v>
      </c>
      <c r="C92" s="88" t="s">
        <v>146</v>
      </c>
      <c r="D92" s="89" t="s">
        <v>381</v>
      </c>
      <c r="E92" s="90" t="s">
        <v>410</v>
      </c>
    </row>
    <row r="93" spans="1:5" ht="12.75" customHeight="1" x14ac:dyDescent="0.2">
      <c r="A93" s="76"/>
      <c r="B93" s="76"/>
      <c r="C93" s="91"/>
      <c r="D93" s="92"/>
      <c r="E93" s="93"/>
    </row>
    <row r="94" spans="1:5" ht="12.75" customHeight="1" x14ac:dyDescent="0.2">
      <c r="A94" s="87" t="s">
        <v>78</v>
      </c>
      <c r="B94" s="87" t="str">
        <f>Labels!B48</f>
        <v>Test Ln Prices</v>
      </c>
      <c r="C94" s="88" t="s">
        <v>2</v>
      </c>
      <c r="D94" s="89" t="s">
        <v>381</v>
      </c>
      <c r="E94" s="90" t="s">
        <v>163</v>
      </c>
    </row>
    <row r="95" spans="1:5" ht="12.75" customHeight="1" x14ac:dyDescent="0.2">
      <c r="A95" s="76"/>
      <c r="B95" s="76"/>
      <c r="C95" s="91"/>
      <c r="D95" s="92"/>
      <c r="E95" s="93"/>
    </row>
    <row r="96" spans="1:5" ht="12.75" customHeight="1" x14ac:dyDescent="0.2">
      <c r="A96" s="87" t="s">
        <v>385</v>
      </c>
      <c r="B96" s="87" t="str">
        <f>Labels!B49</f>
        <v>Test Ln PricesX</v>
      </c>
      <c r="C96" s="88" t="s">
        <v>297</v>
      </c>
      <c r="D96" s="89" t="s">
        <v>381</v>
      </c>
      <c r="E96" s="90" t="s">
        <v>100</v>
      </c>
    </row>
    <row r="97" spans="1:5" ht="12.75" customHeight="1" x14ac:dyDescent="0.2">
      <c r="A97" s="76"/>
      <c r="B97" s="76"/>
      <c r="C97" s="91"/>
      <c r="D97" s="92"/>
      <c r="E97" s="93"/>
    </row>
    <row r="98" spans="1:5" ht="12.75" customHeight="1" x14ac:dyDescent="0.2">
      <c r="A98" s="87" t="s">
        <v>52</v>
      </c>
      <c r="B98" s="87" t="str">
        <f>Labels!B50</f>
        <v>Test Ln Prices</v>
      </c>
      <c r="C98" s="88" t="s">
        <v>297</v>
      </c>
      <c r="D98" s="89" t="s">
        <v>381</v>
      </c>
      <c r="E98" s="90" t="s">
        <v>386</v>
      </c>
    </row>
    <row r="99" spans="1:5" ht="12.75" customHeight="1" x14ac:dyDescent="0.2">
      <c r="A99" s="76"/>
      <c r="B99" s="76"/>
      <c r="C99" s="91"/>
      <c r="D99" s="92"/>
      <c r="E99" s="93"/>
    </row>
    <row r="100" spans="1:5" ht="12.75" customHeight="1" x14ac:dyDescent="0.2">
      <c r="A100" s="87" t="s">
        <v>367</v>
      </c>
      <c r="B100" s="87" t="str">
        <f>Labels!B51</f>
        <v>Test Ln Sales Units</v>
      </c>
      <c r="C100" s="88" t="s">
        <v>2</v>
      </c>
      <c r="D100" s="89" t="s">
        <v>381</v>
      </c>
      <c r="E100" s="90" t="s">
        <v>62</v>
      </c>
    </row>
    <row r="101" spans="1:5" ht="12.75" customHeight="1" x14ac:dyDescent="0.2">
      <c r="A101" s="76"/>
      <c r="B101" s="76"/>
      <c r="C101" s="91"/>
      <c r="D101" s="92"/>
      <c r="E101" s="93"/>
    </row>
    <row r="102" spans="1:5" ht="12.75" customHeight="1" x14ac:dyDescent="0.2">
      <c r="A102" s="87" t="s">
        <v>412</v>
      </c>
      <c r="B102" s="87" t="str">
        <f>Labels!B52</f>
        <v>Test Prices</v>
      </c>
      <c r="C102" s="88" t="s">
        <v>439</v>
      </c>
      <c r="D102" s="89" t="s">
        <v>259</v>
      </c>
      <c r="E102" s="90" t="s">
        <v>270</v>
      </c>
    </row>
    <row r="103" spans="1:5" ht="12.75" customHeight="1" x14ac:dyDescent="0.2">
      <c r="A103" s="76"/>
      <c r="B103" s="76"/>
      <c r="C103" s="91"/>
      <c r="D103" s="92"/>
      <c r="E103" s="93"/>
    </row>
    <row r="104" spans="1:5" ht="12.75" customHeight="1" x14ac:dyDescent="0.2">
      <c r="A104" s="87" t="s">
        <v>416</v>
      </c>
      <c r="B104" s="87" t="str">
        <f>Labels!B53</f>
        <v>Prices Normalized</v>
      </c>
      <c r="C104" s="88" t="s">
        <v>2</v>
      </c>
      <c r="D104" s="89" t="s">
        <v>259</v>
      </c>
      <c r="E104" s="90" t="s">
        <v>405</v>
      </c>
    </row>
    <row r="105" spans="1:5" ht="12.75" customHeight="1" x14ac:dyDescent="0.2">
      <c r="A105" s="76"/>
      <c r="B105" s="76"/>
      <c r="C105" s="91"/>
      <c r="D105" s="92"/>
      <c r="E105" s="93"/>
    </row>
    <row r="106" spans="1:5" ht="12.75" customHeight="1" x14ac:dyDescent="0.2">
      <c r="A106" s="87" t="s">
        <v>167</v>
      </c>
      <c r="B106" s="87" t="str">
        <f>Labels!B54</f>
        <v>R squared</v>
      </c>
      <c r="C106" s="88" t="s">
        <v>227</v>
      </c>
      <c r="D106" s="89" t="s">
        <v>381</v>
      </c>
      <c r="E106" s="90" t="s">
        <v>127</v>
      </c>
    </row>
    <row r="107" spans="1:5" ht="12.75" customHeight="1" x14ac:dyDescent="0.2">
      <c r="A107" s="76"/>
      <c r="B107" s="76"/>
      <c r="C107" s="91"/>
      <c r="D107" s="92"/>
      <c r="E107" s="93"/>
    </row>
    <row r="108" spans="1:5" ht="12.75" customHeight="1" x14ac:dyDescent="0.2">
      <c r="A108" s="87" t="s">
        <v>316</v>
      </c>
      <c r="B108" s="87" t="str">
        <f>Labels!B55</f>
        <v>R squared</v>
      </c>
      <c r="C108" s="88" t="s">
        <v>146</v>
      </c>
      <c r="D108" s="89" t="s">
        <v>381</v>
      </c>
      <c r="E108" s="90" t="s">
        <v>464</v>
      </c>
    </row>
    <row r="109" spans="1:5" ht="12.75" customHeight="1" x14ac:dyDescent="0.2">
      <c r="A109" s="76"/>
      <c r="B109" s="76"/>
      <c r="C109" s="91"/>
      <c r="D109" s="92"/>
      <c r="E109" s="93"/>
    </row>
    <row r="110" spans="1:5" ht="12.75" customHeight="1" x14ac:dyDescent="0.2">
      <c r="A110" s="87" t="s">
        <v>411</v>
      </c>
      <c r="B110" s="87" t="str">
        <f>Labels!B56</f>
        <v>Reference Revenue</v>
      </c>
      <c r="C110" s="88" t="s">
        <v>439</v>
      </c>
      <c r="D110" s="89" t="s">
        <v>381</v>
      </c>
      <c r="E110" s="90" t="s">
        <v>160</v>
      </c>
    </row>
    <row r="111" spans="1:5" ht="12.75" customHeight="1" x14ac:dyDescent="0.2">
      <c r="A111" s="76"/>
      <c r="B111" s="76"/>
      <c r="C111" s="91"/>
      <c r="D111" s="92"/>
      <c r="E111" s="93"/>
    </row>
    <row r="112" spans="1:5" ht="12.75" customHeight="1" x14ac:dyDescent="0.2">
      <c r="A112" s="87" t="s">
        <v>438</v>
      </c>
      <c r="B112" s="87" t="str">
        <f>Labels!B57</f>
        <v>Reference Revenue</v>
      </c>
      <c r="C112" s="88" t="s">
        <v>439</v>
      </c>
      <c r="D112" s="89" t="s">
        <v>381</v>
      </c>
      <c r="E112" s="90" t="s">
        <v>71</v>
      </c>
    </row>
    <row r="113" spans="1:5" ht="12.75" customHeight="1" x14ac:dyDescent="0.2">
      <c r="A113" s="76"/>
      <c r="B113" s="76"/>
      <c r="C113" s="91"/>
      <c r="D113" s="92"/>
      <c r="E113" s="93"/>
    </row>
    <row r="114" spans="1:5" ht="12.75" customHeight="1" x14ac:dyDescent="0.2">
      <c r="A114" s="87" t="s">
        <v>61</v>
      </c>
      <c r="B114" s="87" t="str">
        <f>Labels!B58</f>
        <v>Reference Sales Units</v>
      </c>
      <c r="C114" s="88" t="s">
        <v>439</v>
      </c>
      <c r="D114" s="89" t="s">
        <v>381</v>
      </c>
      <c r="E114" s="90" t="s">
        <v>484</v>
      </c>
    </row>
    <row r="115" spans="1:5" ht="12.75" customHeight="1" x14ac:dyDescent="0.2">
      <c r="A115" s="76"/>
      <c r="B115" s="76"/>
      <c r="C115" s="91"/>
      <c r="D115" s="92"/>
      <c r="E115" s="93"/>
    </row>
    <row r="116" spans="1:5" ht="12.75" customHeight="1" x14ac:dyDescent="0.2">
      <c r="A116" s="87" t="s">
        <v>280</v>
      </c>
      <c r="B116" s="87" t="str">
        <f>Labels!B59</f>
        <v>Reference Sales Units</v>
      </c>
      <c r="C116" s="88" t="s">
        <v>439</v>
      </c>
      <c r="D116" s="89" t="s">
        <v>381</v>
      </c>
      <c r="E116" s="90" t="s">
        <v>425</v>
      </c>
    </row>
    <row r="117" spans="1:5" ht="12.75" customHeight="1" x14ac:dyDescent="0.2">
      <c r="A117" s="76"/>
      <c r="B117" s="76"/>
      <c r="C117" s="91"/>
      <c r="D117" s="92"/>
      <c r="E117" s="93"/>
    </row>
    <row r="118" spans="1:5" ht="12.75" customHeight="1" x14ac:dyDescent="0.2">
      <c r="A118" s="87" t="s">
        <v>305</v>
      </c>
      <c r="B118" s="87" t="str">
        <f>Labels!B60</f>
        <v>Test Revenue</v>
      </c>
      <c r="C118" s="88" t="s">
        <v>439</v>
      </c>
      <c r="D118" s="89" t="s">
        <v>381</v>
      </c>
      <c r="E118" s="90" t="s">
        <v>390</v>
      </c>
    </row>
    <row r="119" spans="1:5" ht="12.75" customHeight="1" x14ac:dyDescent="0.2">
      <c r="A119" s="76"/>
      <c r="B119" s="76"/>
      <c r="C119" s="91"/>
      <c r="D119" s="92"/>
      <c r="E119" s="93"/>
    </row>
    <row r="120" spans="1:5" ht="12.75" customHeight="1" x14ac:dyDescent="0.2">
      <c r="A120" s="87" t="s">
        <v>346</v>
      </c>
      <c r="B120" s="87" t="str">
        <f>Labels!B61</f>
        <v>Revenue Normalized</v>
      </c>
      <c r="C120" s="88" t="s">
        <v>2</v>
      </c>
      <c r="D120" s="89" t="s">
        <v>381</v>
      </c>
      <c r="E120" s="90" t="s">
        <v>189</v>
      </c>
    </row>
    <row r="121" spans="1:5" ht="12.75" customHeight="1" x14ac:dyDescent="0.2">
      <c r="A121" s="76"/>
      <c r="B121" s="76"/>
      <c r="C121" s="91"/>
      <c r="D121" s="92"/>
      <c r="E121" s="93"/>
    </row>
    <row r="122" spans="1:5" ht="12.75" customHeight="1" x14ac:dyDescent="0.2">
      <c r="A122" s="87" t="s">
        <v>317</v>
      </c>
      <c r="B122" s="87" t="str">
        <f>Labels!B62</f>
        <v>Revenue Normalized</v>
      </c>
      <c r="C122" s="88" t="s">
        <v>2</v>
      </c>
      <c r="D122" s="89" t="s">
        <v>381</v>
      </c>
      <c r="E122" s="90" t="s">
        <v>250</v>
      </c>
    </row>
    <row r="123" spans="1:5" ht="12.75" customHeight="1" x14ac:dyDescent="0.2">
      <c r="A123" s="76"/>
      <c r="B123" s="76"/>
      <c r="C123" s="91"/>
      <c r="D123" s="92"/>
      <c r="E123" s="93"/>
    </row>
    <row r="124" spans="1:5" ht="12.75" customHeight="1" x14ac:dyDescent="0.2">
      <c r="A124" s="87" t="s">
        <v>281</v>
      </c>
      <c r="B124" s="87" t="str">
        <f>Labels!B63</f>
        <v>Test Revenue</v>
      </c>
      <c r="C124" s="88" t="s">
        <v>439</v>
      </c>
      <c r="D124" s="89" t="s">
        <v>381</v>
      </c>
      <c r="E124" s="90" t="s">
        <v>370</v>
      </c>
    </row>
    <row r="125" spans="1:5" ht="12.75" customHeight="1" x14ac:dyDescent="0.2">
      <c r="A125" s="76"/>
      <c r="B125" s="76"/>
      <c r="C125" s="91"/>
      <c r="D125" s="92"/>
      <c r="E125" s="93"/>
    </row>
    <row r="126" spans="1:5" ht="12.75" customHeight="1" x14ac:dyDescent="0.2">
      <c r="A126" s="87" t="s">
        <v>109</v>
      </c>
      <c r="B126" s="87" t="str">
        <f>Labels!B64</f>
        <v>Test Sales Units</v>
      </c>
      <c r="C126" s="88" t="s">
        <v>439</v>
      </c>
      <c r="D126" s="89" t="s">
        <v>381</v>
      </c>
      <c r="E126" s="90" t="s">
        <v>484</v>
      </c>
    </row>
    <row r="127" spans="1:5" ht="12.75" customHeight="1" x14ac:dyDescent="0.2">
      <c r="A127" s="76"/>
      <c r="B127" s="76"/>
      <c r="C127" s="91"/>
      <c r="D127" s="92"/>
      <c r="E127" s="93"/>
    </row>
    <row r="128" spans="1:5" ht="12.75" customHeight="1" x14ac:dyDescent="0.2">
      <c r="A128" s="87" t="s">
        <v>190</v>
      </c>
      <c r="B128" s="87" t="str">
        <f>Labels!B65</f>
        <v>Sales Units Normalized</v>
      </c>
      <c r="C128" s="88" t="s">
        <v>2</v>
      </c>
      <c r="D128" s="89" t="s">
        <v>259</v>
      </c>
      <c r="E128" s="90" t="s">
        <v>182</v>
      </c>
    </row>
    <row r="129" spans="1:5" ht="12.75" customHeight="1" x14ac:dyDescent="0.2">
      <c r="A129" s="76"/>
      <c r="B129" s="76"/>
      <c r="C129" s="91"/>
      <c r="D129" s="92"/>
      <c r="E129" s="93"/>
    </row>
    <row r="130" spans="1:5" ht="12.75" customHeight="1" x14ac:dyDescent="0.2">
      <c r="A130" s="87" t="s">
        <v>66</v>
      </c>
      <c r="B130" s="87" t="str">
        <f>Labels!B66</f>
        <v>Sales Units Normalized</v>
      </c>
      <c r="C130" s="88" t="s">
        <v>2</v>
      </c>
      <c r="D130" s="89" t="s">
        <v>259</v>
      </c>
      <c r="E130" s="90" t="s">
        <v>118</v>
      </c>
    </row>
    <row r="131" spans="1:5" ht="12.75" customHeight="1" x14ac:dyDescent="0.2">
      <c r="A131" s="76"/>
      <c r="B131" s="76"/>
      <c r="C131" s="91"/>
      <c r="D131" s="92"/>
      <c r="E131" s="93"/>
    </row>
    <row r="132" spans="1:5" ht="12.75" customHeight="1" x14ac:dyDescent="0.2">
      <c r="A132" s="87" t="s">
        <v>1</v>
      </c>
      <c r="B132" s="87" t="str">
        <f>Labels!B67</f>
        <v>Test Sales Units</v>
      </c>
      <c r="C132" s="88" t="s">
        <v>439</v>
      </c>
      <c r="D132" s="89" t="s">
        <v>381</v>
      </c>
      <c r="E132" s="90" t="s">
        <v>142</v>
      </c>
    </row>
    <row r="133" spans="1:5" ht="12.75" customHeight="1" x14ac:dyDescent="0.2">
      <c r="A133" s="76"/>
      <c r="B133" s="76"/>
      <c r="C133" s="91"/>
      <c r="D133" s="92"/>
      <c r="E133" s="93"/>
    </row>
    <row r="134" spans="1:5" ht="12.75" customHeight="1" x14ac:dyDescent="0.2">
      <c r="A134" s="87" t="s">
        <v>313</v>
      </c>
      <c r="B134" s="87" t="str">
        <f>Labels!B68</f>
        <v>Std Err Elasticity</v>
      </c>
      <c r="C134" s="88" t="s">
        <v>227</v>
      </c>
      <c r="D134" s="89" t="s">
        <v>381</v>
      </c>
      <c r="E134" s="90" t="s">
        <v>244</v>
      </c>
    </row>
    <row r="135" spans="1:5" ht="12.75" customHeight="1" x14ac:dyDescent="0.2">
      <c r="A135" s="76"/>
      <c r="B135" s="76"/>
      <c r="C135" s="91"/>
      <c r="D135" s="92"/>
      <c r="E135" s="93"/>
    </row>
    <row r="136" spans="1:5" ht="12.75" customHeight="1" x14ac:dyDescent="0.2">
      <c r="A136" s="87" t="s">
        <v>169</v>
      </c>
      <c r="B136" s="87" t="str">
        <f>Labels!B69</f>
        <v>Std Err Coefficients</v>
      </c>
      <c r="C136" s="88" t="s">
        <v>146</v>
      </c>
      <c r="D136" s="89" t="s">
        <v>381</v>
      </c>
      <c r="E136" s="90" t="s">
        <v>382</v>
      </c>
    </row>
  </sheetData>
  <mergeCells count="4">
    <mergeCell ref="A1:D1"/>
    <mergeCell ref="A2:D2"/>
    <mergeCell ref="A3:D3"/>
    <mergeCell ref="A4:D4"/>
  </mergeCells>
  <pageMargins left="0.25" right="0.25" top="0.5" bottom="0.5" header="0.5" footer="0.5"/>
  <pageSetup paperSize="9" fitToHeight="32767" orientation="landscape" horizontalDpi="300" verticalDpi="300"/>
  <headerFooter alignWithMargins="0"/>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F41"/>
  <sheetViews>
    <sheetView zoomScaleNormal="100" workbookViewId="0"/>
  </sheetViews>
  <sheetFormatPr defaultRowHeight="12.75" customHeight="1" x14ac:dyDescent="0.2"/>
  <cols>
    <col min="1" max="1" width="22.7109375" customWidth="1"/>
    <col min="2" max="2" width="17.85546875" customWidth="1"/>
    <col min="3" max="3" width="14.85546875" customWidth="1"/>
    <col min="4" max="4" width="16.28515625" customWidth="1"/>
    <col min="5" max="5" width="18.28515625" customWidth="1"/>
    <col min="6" max="6" width="16.28515625" customWidth="1"/>
  </cols>
  <sheetData>
    <row r="1" spans="1:6" ht="12.75" customHeight="1" x14ac:dyDescent="0.2">
      <c r="A1" s="191" t="str">
        <f>'Price Tests'!B8</f>
        <v>ABC, Inc.</v>
      </c>
      <c r="B1" s="191"/>
      <c r="C1" s="191"/>
      <c r="D1" s="191"/>
    </row>
    <row r="2" spans="1:6" ht="12.75" customHeight="1" x14ac:dyDescent="0.2">
      <c r="A2" s="191" t="str">
        <f>"Product Line: "&amp;'Price Tests'!B9</f>
        <v>Product Line: Widgets</v>
      </c>
      <c r="B2" s="191"/>
      <c r="C2" s="191"/>
      <c r="D2" s="191"/>
    </row>
    <row r="3" spans="1:6" ht="12.75" customHeight="1" x14ac:dyDescent="0.2">
      <c r="A3" s="191" t="str">
        <f>"Plot Vars"</f>
        <v>Plot Vars</v>
      </c>
      <c r="B3" s="191"/>
      <c r="C3" s="191"/>
      <c r="D3" s="191"/>
    </row>
    <row r="4" spans="1:6" ht="12.75" customHeight="1" x14ac:dyDescent="0.2">
      <c r="A4" s="191" t="str">
        <f>""</f>
        <v/>
      </c>
      <c r="B4" s="191"/>
      <c r="C4" s="191"/>
      <c r="D4" s="191"/>
    </row>
    <row r="5" spans="1:6" ht="12.75" customHeight="1" x14ac:dyDescent="0.2">
      <c r="A5" s="191" t="str">
        <f>"Plot Vars"</f>
        <v>Plot Vars</v>
      </c>
      <c r="B5" s="191"/>
      <c r="C5" s="191"/>
      <c r="D5" s="191"/>
    </row>
    <row r="6" spans="1:6" ht="12.75" customHeight="1" x14ac:dyDescent="0.2">
      <c r="A6" s="191" t="str">
        <f>""</f>
        <v/>
      </c>
      <c r="B6" s="191"/>
      <c r="C6" s="191"/>
      <c r="D6" s="191"/>
    </row>
    <row r="7" spans="1:6" ht="12.75" customHeight="1" x14ac:dyDescent="0.2">
      <c r="A7" s="4" t="str">
        <f>Labels!B10</f>
        <v>Generalized ElasticityQ</v>
      </c>
      <c r="B7" s="94"/>
    </row>
    <row r="8" spans="1:6" ht="12.75" customHeight="1" x14ac:dyDescent="0.2">
      <c r="A8" s="22" t="str">
        <f>"   "&amp;Labels!B73</f>
        <v xml:space="preserve">   Coefficient 1</v>
      </c>
      <c r="B8" s="95" t="b">
        <f>Predictions!B15</f>
        <v>1</v>
      </c>
    </row>
    <row r="9" spans="1:6" ht="12.75" customHeight="1" x14ac:dyDescent="0.2">
      <c r="A9" s="22" t="str">
        <f>"   "&amp;Labels!B74</f>
        <v xml:space="preserve">   Coefficient 2</v>
      </c>
      <c r="B9" s="95" t="b">
        <f>Predictions!B15</f>
        <v>1</v>
      </c>
    </row>
    <row r="10" spans="1:6" ht="12.75" customHeight="1" x14ac:dyDescent="0.2">
      <c r="A10" s="6" t="str">
        <f>"   "&amp;Labels!C72</f>
        <v xml:space="preserve">   Total</v>
      </c>
      <c r="B10" s="96" t="b">
        <f>OR(B8,B9)</f>
        <v>1</v>
      </c>
    </row>
    <row r="11" spans="1:6" ht="12.75" customHeight="1" x14ac:dyDescent="0.2">
      <c r="A11" s="4" t="str">
        <f>Labels!B35</f>
        <v>Predictions</v>
      </c>
      <c r="B11" s="97"/>
    </row>
    <row r="12" spans="1:6" ht="12.75" customHeight="1" x14ac:dyDescent="0.2">
      <c r="A12" s="22" t="str">
        <f>"   "&amp;Labels!B77</f>
        <v xml:space="preserve">   Price 1</v>
      </c>
      <c r="B12" s="98" t="str">
        <f>Labels!B77</f>
        <v>Price 1</v>
      </c>
    </row>
    <row r="13" spans="1:6" ht="12.75" customHeight="1" x14ac:dyDescent="0.2">
      <c r="A13" s="22" t="str">
        <f>"   "&amp;Labels!B78</f>
        <v xml:space="preserve">   Price 2</v>
      </c>
      <c r="B13" s="98" t="str">
        <f>Labels!B78</f>
        <v>Price 2</v>
      </c>
    </row>
    <row r="14" spans="1:6" ht="12.75" customHeight="1" x14ac:dyDescent="0.2">
      <c r="A14" s="47" t="str">
        <f>"   "&amp;Labels!B79</f>
        <v xml:space="preserve">   Price 3</v>
      </c>
      <c r="B14" s="99" t="str">
        <f>Labels!B79</f>
        <v>Price 3</v>
      </c>
    </row>
    <row r="16" spans="1:6" ht="12.75" customHeight="1" x14ac:dyDescent="0.2">
      <c r="B16" s="8" t="str">
        <f>Labels!B22</f>
        <v>Predicted Revenue</v>
      </c>
      <c r="C16" s="17" t="str">
        <f>Labels!B26</f>
        <v>Predicted Units</v>
      </c>
      <c r="D16" s="17" t="str">
        <f>Labels!B18</f>
        <v>Predicted Margin</v>
      </c>
      <c r="E16" s="17" t="str">
        <f>Labels!B15</f>
        <v>Predicted Margin %</v>
      </c>
      <c r="F16" s="9" t="str">
        <f>Labels!B31</f>
        <v>Prediction Prices</v>
      </c>
    </row>
    <row r="17" spans="1:6" ht="12.75" customHeight="1" x14ac:dyDescent="0.2">
      <c r="A17" s="4" t="str">
        <f>Labels!B77</f>
        <v>Price 1</v>
      </c>
      <c r="B17" s="63">
        <f>Predictions!B29</f>
        <v>2</v>
      </c>
      <c r="C17" s="69">
        <f>Predictions!B34</f>
        <v>2</v>
      </c>
      <c r="D17" s="63">
        <f>Predictions!B74</f>
        <v>2</v>
      </c>
      <c r="E17" s="100">
        <f>Predictions!B74/Predictions!B29</f>
        <v>1</v>
      </c>
      <c r="F17" s="101">
        <f>Predictions!B24</f>
        <v>1</v>
      </c>
    </row>
    <row r="18" spans="1:6" ht="12.75" customHeight="1" x14ac:dyDescent="0.2">
      <c r="A18" s="55" t="str">
        <f>Labels!B78</f>
        <v>Price 2</v>
      </c>
      <c r="B18" s="75">
        <f>Predictions!C29</f>
        <v>2</v>
      </c>
      <c r="C18" s="77">
        <f>Predictions!C34</f>
        <v>2</v>
      </c>
      <c r="D18" s="75">
        <f>Predictions!C74</f>
        <v>2</v>
      </c>
      <c r="E18" s="81">
        <f>Predictions!C74/Predictions!C29</f>
        <v>1</v>
      </c>
      <c r="F18" s="102">
        <f>Predictions!C24</f>
        <v>1</v>
      </c>
    </row>
    <row r="19" spans="1:6" ht="12.75" customHeight="1" x14ac:dyDescent="0.2">
      <c r="A19" s="55" t="str">
        <f>Labels!B79</f>
        <v>Price 3</v>
      </c>
      <c r="B19" s="75">
        <f>Predictions!D29</f>
        <v>2</v>
      </c>
      <c r="C19" s="77">
        <f>Predictions!D34</f>
        <v>2</v>
      </c>
      <c r="D19" s="75">
        <f>Predictions!D74</f>
        <v>2</v>
      </c>
      <c r="E19" s="81">
        <f>Predictions!D74/Predictions!D29</f>
        <v>1</v>
      </c>
      <c r="F19" s="102">
        <f>Predictions!D24</f>
        <v>1</v>
      </c>
    </row>
    <row r="20" spans="1:6" ht="12.75" customHeight="1" x14ac:dyDescent="0.2">
      <c r="A20" s="10" t="str">
        <f>Labels!C76</f>
        <v>Total</v>
      </c>
      <c r="B20" s="103">
        <f>SUM(B17:B19)</f>
        <v>6</v>
      </c>
      <c r="C20" s="104">
        <f>SUM(C17:C19)</f>
        <v>6</v>
      </c>
      <c r="D20" s="103">
        <f>SUM(D17:D19)</f>
        <v>6</v>
      </c>
      <c r="E20" s="105">
        <f>Predictions!E74/Predictions!E29</f>
        <v>1</v>
      </c>
      <c r="F20" s="106">
        <f>AVERAGE(F17:F19)</f>
        <v>1</v>
      </c>
    </row>
    <row r="22" spans="1:6" ht="12.75" customHeight="1" x14ac:dyDescent="0.2">
      <c r="A22" s="4" t="str">
        <f>Labels!B24</f>
        <v>Your Predicted Revenue</v>
      </c>
      <c r="B22" s="64"/>
    </row>
    <row r="23" spans="1:6" ht="12.75" customHeight="1" x14ac:dyDescent="0.2">
      <c r="A23" s="22" t="str">
        <f>"   "&amp;Labels!B77</f>
        <v xml:space="preserve">   Price 1</v>
      </c>
      <c r="B23" s="66">
        <f>Predictions!B45</f>
        <v>2</v>
      </c>
    </row>
    <row r="24" spans="1:6" ht="12.75" customHeight="1" x14ac:dyDescent="0.2">
      <c r="A24" s="22" t="str">
        <f>"   "&amp;Labels!B78</f>
        <v xml:space="preserve">   Price 2</v>
      </c>
      <c r="B24" s="66">
        <f>Predictions!C45</f>
        <v>2</v>
      </c>
    </row>
    <row r="25" spans="1:6" ht="12.75" customHeight="1" x14ac:dyDescent="0.2">
      <c r="A25" s="22" t="str">
        <f>"   "&amp;Labels!B79</f>
        <v xml:space="preserve">   Price 3</v>
      </c>
      <c r="B25" s="66">
        <f>Predictions!D45</f>
        <v>2</v>
      </c>
    </row>
    <row r="26" spans="1:6" ht="12.75" customHeight="1" x14ac:dyDescent="0.2">
      <c r="A26" s="55" t="str">
        <f>"   "&amp;Labels!C76</f>
        <v xml:space="preserve">   Total</v>
      </c>
      <c r="B26" s="66">
        <f>SUM(B23:B25)</f>
        <v>6</v>
      </c>
    </row>
    <row r="27" spans="1:6" ht="12.75" customHeight="1" x14ac:dyDescent="0.2">
      <c r="A27" s="55" t="str">
        <f>Labels!B28</f>
        <v>Your Predicted Units</v>
      </c>
      <c r="B27" s="72"/>
    </row>
    <row r="28" spans="1:6" ht="12.75" customHeight="1" x14ac:dyDescent="0.2">
      <c r="A28" s="22" t="str">
        <f>"   "&amp;Labels!B77</f>
        <v xml:space="preserve">   Price 1</v>
      </c>
      <c r="B28" s="72">
        <f>Predictions!B50</f>
        <v>2</v>
      </c>
    </row>
    <row r="29" spans="1:6" ht="12.75" customHeight="1" x14ac:dyDescent="0.2">
      <c r="A29" s="22" t="str">
        <f>"   "&amp;Labels!B78</f>
        <v xml:space="preserve">   Price 2</v>
      </c>
      <c r="B29" s="72">
        <f>Predictions!C50</f>
        <v>2</v>
      </c>
    </row>
    <row r="30" spans="1:6" ht="12.75" customHeight="1" x14ac:dyDescent="0.2">
      <c r="A30" s="22" t="str">
        <f>"   "&amp;Labels!B79</f>
        <v xml:space="preserve">   Price 3</v>
      </c>
      <c r="B30" s="72">
        <f>Predictions!D50</f>
        <v>2</v>
      </c>
    </row>
    <row r="31" spans="1:6" ht="12.75" customHeight="1" x14ac:dyDescent="0.2">
      <c r="A31" s="55" t="str">
        <f>"   "&amp;Labels!C76</f>
        <v xml:space="preserve">   Total</v>
      </c>
      <c r="B31" s="72">
        <f>SUM(B28:B30)</f>
        <v>6</v>
      </c>
    </row>
    <row r="32" spans="1:6" ht="12.75" customHeight="1" x14ac:dyDescent="0.2">
      <c r="A32" s="55" t="str">
        <f>Labels!B20</f>
        <v>Your Predicted Margin</v>
      </c>
      <c r="B32" s="66"/>
    </row>
    <row r="33" spans="1:2" ht="12.75" customHeight="1" x14ac:dyDescent="0.2">
      <c r="A33" s="22" t="str">
        <f>"   "&amp;Labels!B77</f>
        <v xml:space="preserve">   Price 1</v>
      </c>
      <c r="B33" s="66">
        <f>Predictions!B94</f>
        <v>2</v>
      </c>
    </row>
    <row r="34" spans="1:2" ht="12.75" customHeight="1" x14ac:dyDescent="0.2">
      <c r="A34" s="22" t="str">
        <f>"   "&amp;Labels!B78</f>
        <v xml:space="preserve">   Price 2</v>
      </c>
      <c r="B34" s="66">
        <f>Predictions!C94</f>
        <v>2</v>
      </c>
    </row>
    <row r="35" spans="1:2" ht="12.75" customHeight="1" x14ac:dyDescent="0.2">
      <c r="A35" s="22" t="str">
        <f>"   "&amp;Labels!B79</f>
        <v xml:space="preserve">   Price 3</v>
      </c>
      <c r="B35" s="66">
        <f>Predictions!D94</f>
        <v>2</v>
      </c>
    </row>
    <row r="36" spans="1:2" ht="12.75" customHeight="1" x14ac:dyDescent="0.2">
      <c r="A36" s="55" t="str">
        <f>"   "&amp;Labels!C76</f>
        <v xml:space="preserve">   Total</v>
      </c>
      <c r="B36" s="66">
        <f>SUM(B33:B35)</f>
        <v>6</v>
      </c>
    </row>
    <row r="37" spans="1:2" ht="12.75" customHeight="1" x14ac:dyDescent="0.2">
      <c r="A37" s="55" t="str">
        <f>Labels!B17</f>
        <v>Your Predicted Margin %</v>
      </c>
      <c r="B37" s="82"/>
    </row>
    <row r="38" spans="1:2" ht="12.75" customHeight="1" x14ac:dyDescent="0.2">
      <c r="A38" s="22" t="str">
        <f>"   "&amp;Labels!B77</f>
        <v xml:space="preserve">   Price 1</v>
      </c>
      <c r="B38" s="82">
        <f>Predictions!B99</f>
        <v>1</v>
      </c>
    </row>
    <row r="39" spans="1:2" ht="12.75" customHeight="1" x14ac:dyDescent="0.2">
      <c r="A39" s="22" t="str">
        <f>"   "&amp;Labels!B78</f>
        <v xml:space="preserve">   Price 2</v>
      </c>
      <c r="B39" s="82">
        <f>Predictions!C99</f>
        <v>1</v>
      </c>
    </row>
    <row r="40" spans="1:2" ht="12.75" customHeight="1" x14ac:dyDescent="0.2">
      <c r="A40" s="22" t="str">
        <f>"   "&amp;Labels!B79</f>
        <v xml:space="preserve">   Price 3</v>
      </c>
      <c r="B40" s="82">
        <f>Predictions!D99</f>
        <v>1</v>
      </c>
    </row>
    <row r="41" spans="1:2" ht="12.75" customHeight="1" x14ac:dyDescent="0.2">
      <c r="A41" s="6" t="str">
        <f>"   "&amp;Labels!C76</f>
        <v xml:space="preserve">   Total</v>
      </c>
      <c r="B41" s="85">
        <f>Predictions!E99</f>
        <v>1</v>
      </c>
    </row>
  </sheetData>
  <mergeCells count="6">
    <mergeCell ref="A6:D6"/>
    <mergeCell ref="A1:D1"/>
    <mergeCell ref="A2:D2"/>
    <mergeCell ref="A3:D3"/>
    <mergeCell ref="A4:D4"/>
    <mergeCell ref="A5:D5"/>
  </mergeCells>
  <pageMargins left="0.25" right="0.25" top="0.5" bottom="0.5" header="0.5" footer="0.5"/>
  <pageSetup paperSize="9" fitToHeight="32767" orientation="landscape" horizontalDpi="300" verticalDpi="300"/>
  <headerFooter alignWithMargins="0"/>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D123"/>
  <sheetViews>
    <sheetView zoomScaleNormal="100" workbookViewId="0"/>
  </sheetViews>
  <sheetFormatPr defaultRowHeight="12.75" customHeight="1" x14ac:dyDescent="0.2"/>
  <sheetData>
    <row r="1" spans="1:4" ht="12.75" customHeight="1" x14ac:dyDescent="0.2">
      <c r="A1" s="191" t="str">
        <f>'Price Tests'!B8</f>
        <v>ABC, Inc.</v>
      </c>
      <c r="B1" s="191"/>
      <c r="C1" s="191"/>
      <c r="D1" s="191"/>
    </row>
    <row r="2" spans="1:4" ht="12.75" customHeight="1" x14ac:dyDescent="0.2">
      <c r="A2" s="191" t="str">
        <f>"Product Line: "&amp;'Price Tests'!B9</f>
        <v>Product Line: Widgets</v>
      </c>
      <c r="B2" s="191"/>
      <c r="C2" s="191"/>
      <c r="D2" s="191"/>
    </row>
    <row r="3" spans="1:4" ht="12.75" customHeight="1" x14ac:dyDescent="0.2">
      <c r="A3" s="191" t="str">
        <f>"(FnCalls 1)"</f>
        <v>(FnCalls 1)</v>
      </c>
      <c r="B3" s="191"/>
      <c r="C3" s="191"/>
      <c r="D3" s="191"/>
    </row>
    <row r="4" spans="1:4" ht="12.75" customHeight="1" x14ac:dyDescent="0.2">
      <c r="A4" s="191" t="str">
        <f>""</f>
        <v/>
      </c>
      <c r="B4" s="191"/>
      <c r="C4" s="191"/>
      <c r="D4" s="191"/>
    </row>
    <row r="5" spans="1:4" ht="12.75" customHeight="1" x14ac:dyDescent="0.2">
      <c r="A5" s="2">
        <f>'(Other Variables)'!B12</f>
        <v>0</v>
      </c>
      <c r="B5" s="2">
        <f>'(Other Variables)'!C12</f>
        <v>0</v>
      </c>
      <c r="C5" s="2">
        <f>'(Other Variables)'!D12</f>
        <v>0</v>
      </c>
    </row>
    <row r="6" spans="1:4" ht="12.75" customHeight="1" x14ac:dyDescent="0.2">
      <c r="A6" s="2">
        <f>'(Other Variables)'!B16</f>
        <v>0</v>
      </c>
      <c r="B6" s="2">
        <f>'(Other Variables)'!C16</f>
        <v>0</v>
      </c>
      <c r="C6" s="2">
        <f>'(Other Variables)'!D16</f>
        <v>0</v>
      </c>
    </row>
    <row r="7" spans="1:4" ht="12.75" customHeight="1" x14ac:dyDescent="0.2">
      <c r="A7">
        <f t="array" ref="A7:B7">LINEST(A5:C5,A6:C6,FALSE,FALSE)</f>
        <v>0</v>
      </c>
      <c r="B7">
        <v>0</v>
      </c>
    </row>
    <row r="9" spans="1:4" ht="12.75" customHeight="1" x14ac:dyDescent="0.2">
      <c r="A9" s="2">
        <f>'(Other Variables)'!B12</f>
        <v>0</v>
      </c>
      <c r="B9" s="2">
        <f>'(Other Variables)'!C12</f>
        <v>0</v>
      </c>
      <c r="C9" s="2">
        <f>'(Other Variables)'!D12</f>
        <v>0</v>
      </c>
    </row>
    <row r="10" spans="1:4" ht="12.75" customHeight="1" x14ac:dyDescent="0.2">
      <c r="A10" s="2">
        <f>'(Other Variables)'!B17</f>
        <v>0</v>
      </c>
      <c r="B10" s="2">
        <f>'(Other Variables)'!C17</f>
        <v>0</v>
      </c>
      <c r="C10" s="2">
        <f>'(Other Variables)'!D17</f>
        <v>0</v>
      </c>
    </row>
    <row r="11" spans="1:4" ht="12.75" customHeight="1" x14ac:dyDescent="0.2">
      <c r="A11">
        <f t="array" ref="A11:B11">LINEST(A9:C9,A10:C10,FALSE,FALSE)</f>
        <v>0</v>
      </c>
      <c r="B11">
        <v>0</v>
      </c>
    </row>
    <row r="13" spans="1:4" ht="12.75" customHeight="1" x14ac:dyDescent="0.2">
      <c r="A13" s="2">
        <f>'(Other Variables)'!B13</f>
        <v>0</v>
      </c>
      <c r="B13" s="2">
        <f>'(Other Variables)'!C13</f>
        <v>0</v>
      </c>
      <c r="C13" s="2">
        <f>'(Other Variables)'!D13</f>
        <v>0</v>
      </c>
    </row>
    <row r="14" spans="1:4" ht="12.75" customHeight="1" x14ac:dyDescent="0.2">
      <c r="A14" s="2">
        <f>'(Other Variables)'!B16</f>
        <v>0</v>
      </c>
      <c r="B14" s="2">
        <f>'(Other Variables)'!C16</f>
        <v>0</v>
      </c>
      <c r="C14" s="2">
        <f>'(Other Variables)'!D16</f>
        <v>0</v>
      </c>
    </row>
    <row r="15" spans="1:4" ht="12.75" customHeight="1" x14ac:dyDescent="0.2">
      <c r="A15">
        <f t="array" ref="A15:B15">LINEST(A13:C13,A14:C14,FALSE,FALSE)</f>
        <v>0</v>
      </c>
      <c r="B15">
        <v>0</v>
      </c>
    </row>
    <row r="17" spans="1:3" ht="12.75" customHeight="1" x14ac:dyDescent="0.2">
      <c r="A17" s="2">
        <f>'(Other Variables)'!B13</f>
        <v>0</v>
      </c>
      <c r="B17" s="2">
        <f>'(Other Variables)'!C13</f>
        <v>0</v>
      </c>
      <c r="C17" s="2">
        <f>'(Other Variables)'!D13</f>
        <v>0</v>
      </c>
    </row>
    <row r="18" spans="1:3" ht="12.75" customHeight="1" x14ac:dyDescent="0.2">
      <c r="A18" s="2">
        <f>'(Other Variables)'!B17</f>
        <v>0</v>
      </c>
      <c r="B18" s="2">
        <f>'(Other Variables)'!C17</f>
        <v>0</v>
      </c>
      <c r="C18" s="2">
        <f>'(Other Variables)'!D17</f>
        <v>0</v>
      </c>
    </row>
    <row r="19" spans="1:3" ht="12.75" customHeight="1" x14ac:dyDescent="0.2">
      <c r="A19">
        <f t="array" ref="A19:B19">LINEST(A17:C17,A18:C18,FALSE,FALSE)</f>
        <v>0</v>
      </c>
      <c r="B19">
        <v>0</v>
      </c>
    </row>
    <row r="21" spans="1:3" ht="12.75" customHeight="1" x14ac:dyDescent="0.2">
      <c r="A21" s="2">
        <f>'(Other Variables)'!B12</f>
        <v>0</v>
      </c>
      <c r="B21" s="2">
        <f>'(Other Variables)'!C12</f>
        <v>0</v>
      </c>
      <c r="C21" s="2">
        <f>'(Other Variables)'!D12</f>
        <v>0</v>
      </c>
    </row>
    <row r="22" spans="1:3" ht="12.75" customHeight="1" x14ac:dyDescent="0.2">
      <c r="A22" s="2">
        <f>'(Other Variables)'!B16</f>
        <v>0</v>
      </c>
      <c r="B22" s="2">
        <f>'(Other Variables)'!C16</f>
        <v>0</v>
      </c>
      <c r="C22" s="2">
        <f>'(Other Variables)'!D16</f>
        <v>0</v>
      </c>
    </row>
    <row r="23" spans="1:3" ht="12.75" customHeight="1" x14ac:dyDescent="0.2">
      <c r="A23">
        <f t="array" ref="A23:B27">LINEST(A21:C21,A22:C22,FALSE,TRUE)</f>
        <v>0</v>
      </c>
      <c r="B23">
        <v>0</v>
      </c>
    </row>
    <row r="24" spans="1:3" ht="12.75" customHeight="1" x14ac:dyDescent="0.2">
      <c r="A24">
        <v>0</v>
      </c>
      <c r="B24" t="e">
        <v>#N/A</v>
      </c>
    </row>
    <row r="25" spans="1:3" ht="12.75" customHeight="1" x14ac:dyDescent="0.2">
      <c r="A25">
        <v>1</v>
      </c>
      <c r="B25">
        <v>0</v>
      </c>
    </row>
    <row r="26" spans="1:3" ht="12.75" customHeight="1" x14ac:dyDescent="0.2">
      <c r="A26" t="e">
        <v>#NUM!</v>
      </c>
      <c r="B26">
        <v>3</v>
      </c>
    </row>
    <row r="27" spans="1:3" ht="12.75" customHeight="1" x14ac:dyDescent="0.2">
      <c r="A27">
        <v>0</v>
      </c>
      <c r="B27">
        <v>0</v>
      </c>
    </row>
    <row r="29" spans="1:3" ht="12.75" customHeight="1" x14ac:dyDescent="0.2">
      <c r="A29" s="2">
        <f>'(Other Variables)'!B12</f>
        <v>0</v>
      </c>
      <c r="B29" s="2">
        <f>'(Other Variables)'!C12</f>
        <v>0</v>
      </c>
      <c r="C29" s="2">
        <f>'(Other Variables)'!D12</f>
        <v>0</v>
      </c>
    </row>
    <row r="30" spans="1:3" ht="12.75" customHeight="1" x14ac:dyDescent="0.2">
      <c r="A30" s="2">
        <f>'(Other Variables)'!B17</f>
        <v>0</v>
      </c>
      <c r="B30" s="2">
        <f>'(Other Variables)'!C17</f>
        <v>0</v>
      </c>
      <c r="C30" s="2">
        <f>'(Other Variables)'!D17</f>
        <v>0</v>
      </c>
    </row>
    <row r="31" spans="1:3" ht="12.75" customHeight="1" x14ac:dyDescent="0.2">
      <c r="A31">
        <f t="array" ref="A31:B35">LINEST(A29:C29,A30:C30,FALSE,TRUE)</f>
        <v>0</v>
      </c>
      <c r="B31">
        <v>0</v>
      </c>
    </row>
    <row r="32" spans="1:3" ht="12.75" customHeight="1" x14ac:dyDescent="0.2">
      <c r="A32">
        <v>0</v>
      </c>
      <c r="B32" t="e">
        <v>#N/A</v>
      </c>
    </row>
    <row r="33" spans="1:3" ht="12.75" customHeight="1" x14ac:dyDescent="0.2">
      <c r="A33">
        <v>1</v>
      </c>
      <c r="B33">
        <v>0</v>
      </c>
    </row>
    <row r="34" spans="1:3" ht="12.75" customHeight="1" x14ac:dyDescent="0.2">
      <c r="A34" t="e">
        <v>#NUM!</v>
      </c>
      <c r="B34">
        <v>3</v>
      </c>
    </row>
    <row r="35" spans="1:3" ht="12.75" customHeight="1" x14ac:dyDescent="0.2">
      <c r="A35">
        <v>0</v>
      </c>
      <c r="B35">
        <v>0</v>
      </c>
    </row>
    <row r="37" spans="1:3" ht="12.75" customHeight="1" x14ac:dyDescent="0.2">
      <c r="A37" s="2">
        <f>'(Other Variables)'!B13</f>
        <v>0</v>
      </c>
      <c r="B37" s="2">
        <f>'(Other Variables)'!C13</f>
        <v>0</v>
      </c>
      <c r="C37" s="2">
        <f>'(Other Variables)'!D13</f>
        <v>0</v>
      </c>
    </row>
    <row r="38" spans="1:3" ht="12.75" customHeight="1" x14ac:dyDescent="0.2">
      <c r="A38" s="2">
        <f>'(Other Variables)'!B16</f>
        <v>0</v>
      </c>
      <c r="B38" s="2">
        <f>'(Other Variables)'!C16</f>
        <v>0</v>
      </c>
      <c r="C38" s="2">
        <f>'(Other Variables)'!D16</f>
        <v>0</v>
      </c>
    </row>
    <row r="39" spans="1:3" ht="12.75" customHeight="1" x14ac:dyDescent="0.2">
      <c r="A39">
        <f t="array" ref="A39:B43">LINEST(A37:C37,A38:C38,FALSE,TRUE)</f>
        <v>0</v>
      </c>
      <c r="B39">
        <v>0</v>
      </c>
    </row>
    <row r="40" spans="1:3" ht="12.75" customHeight="1" x14ac:dyDescent="0.2">
      <c r="A40">
        <v>0</v>
      </c>
      <c r="B40" t="e">
        <v>#N/A</v>
      </c>
    </row>
    <row r="41" spans="1:3" ht="12.75" customHeight="1" x14ac:dyDescent="0.2">
      <c r="A41">
        <v>1</v>
      </c>
      <c r="B41">
        <v>0</v>
      </c>
    </row>
    <row r="42" spans="1:3" ht="12.75" customHeight="1" x14ac:dyDescent="0.2">
      <c r="A42" t="e">
        <v>#NUM!</v>
      </c>
      <c r="B42">
        <v>3</v>
      </c>
    </row>
    <row r="43" spans="1:3" ht="12.75" customHeight="1" x14ac:dyDescent="0.2">
      <c r="A43">
        <v>0</v>
      </c>
      <c r="B43">
        <v>0</v>
      </c>
    </row>
    <row r="45" spans="1:3" ht="12.75" customHeight="1" x14ac:dyDescent="0.2">
      <c r="A45" s="2">
        <f>'(Other Variables)'!B13</f>
        <v>0</v>
      </c>
      <c r="B45" s="2">
        <f>'(Other Variables)'!C13</f>
        <v>0</v>
      </c>
      <c r="C45" s="2">
        <f>'(Other Variables)'!D13</f>
        <v>0</v>
      </c>
    </row>
    <row r="46" spans="1:3" ht="12.75" customHeight="1" x14ac:dyDescent="0.2">
      <c r="A46" s="2">
        <f>'(Other Variables)'!B17</f>
        <v>0</v>
      </c>
      <c r="B46" s="2">
        <f>'(Other Variables)'!C17</f>
        <v>0</v>
      </c>
      <c r="C46" s="2">
        <f>'(Other Variables)'!D17</f>
        <v>0</v>
      </c>
    </row>
    <row r="47" spans="1:3" ht="12.75" customHeight="1" x14ac:dyDescent="0.2">
      <c r="A47">
        <f t="array" ref="A47:B51">LINEST(A45:C45,A46:C46,FALSE,TRUE)</f>
        <v>0</v>
      </c>
      <c r="B47">
        <v>0</v>
      </c>
    </row>
    <row r="48" spans="1:3" ht="12.75" customHeight="1" x14ac:dyDescent="0.2">
      <c r="A48">
        <v>0</v>
      </c>
      <c r="B48" t="e">
        <v>#N/A</v>
      </c>
    </row>
    <row r="49" spans="1:3" ht="12.75" customHeight="1" x14ac:dyDescent="0.2">
      <c r="A49">
        <v>1</v>
      </c>
      <c r="B49">
        <v>0</v>
      </c>
    </row>
    <row r="50" spans="1:3" ht="12.75" customHeight="1" x14ac:dyDescent="0.2">
      <c r="A50" t="e">
        <v>#NUM!</v>
      </c>
      <c r="B50">
        <v>3</v>
      </c>
    </row>
    <row r="51" spans="1:3" ht="12.75" customHeight="1" x14ac:dyDescent="0.2">
      <c r="A51">
        <v>0</v>
      </c>
      <c r="B51">
        <v>0</v>
      </c>
    </row>
    <row r="53" spans="1:3" ht="12.75" customHeight="1" x14ac:dyDescent="0.2">
      <c r="A53" s="2">
        <f>'(Other Variables)'!B12</f>
        <v>0</v>
      </c>
      <c r="B53" s="2">
        <f>'(Other Variables)'!C12</f>
        <v>0</v>
      </c>
      <c r="C53" s="2">
        <f>'(Other Variables)'!D12</f>
        <v>0</v>
      </c>
    </row>
    <row r="54" spans="1:3" ht="12.75" customHeight="1" x14ac:dyDescent="0.2">
      <c r="A54" s="2">
        <f>'(Other Variables)'!B16</f>
        <v>0</v>
      </c>
      <c r="B54" s="2">
        <f>'(Other Variables)'!C16</f>
        <v>0</v>
      </c>
      <c r="C54" s="2">
        <f>'(Other Variables)'!D16</f>
        <v>0</v>
      </c>
    </row>
    <row r="55" spans="1:3" ht="12.75" customHeight="1" x14ac:dyDescent="0.2">
      <c r="A55" s="2">
        <f>'(Other Variables)'!B28</f>
        <v>0</v>
      </c>
      <c r="B55" s="2">
        <f>'(Other Variables)'!C28</f>
        <v>0</v>
      </c>
      <c r="C55" s="2">
        <f>'(Other Variables)'!D28</f>
        <v>0</v>
      </c>
    </row>
    <row r="56" spans="1:3" ht="12.75" customHeight="1" x14ac:dyDescent="0.2">
      <c r="A56">
        <f t="array" ref="A56:C60">LINEST(A53:C53,A54:C55,FALSE,TRUE)</f>
        <v>0</v>
      </c>
      <c r="B56">
        <v>0</v>
      </c>
      <c r="C56">
        <v>0</v>
      </c>
    </row>
    <row r="57" spans="1:3" ht="12.75" customHeight="1" x14ac:dyDescent="0.2">
      <c r="A57">
        <v>0</v>
      </c>
      <c r="B57">
        <v>0</v>
      </c>
      <c r="C57" t="e">
        <v>#N/A</v>
      </c>
    </row>
    <row r="58" spans="1:3" ht="12.75" customHeight="1" x14ac:dyDescent="0.2">
      <c r="A58">
        <v>1</v>
      </c>
      <c r="B58">
        <v>0</v>
      </c>
      <c r="C58" t="e">
        <v>#N/A</v>
      </c>
    </row>
    <row r="59" spans="1:3" ht="12.75" customHeight="1" x14ac:dyDescent="0.2">
      <c r="A59" t="e">
        <v>#NUM!</v>
      </c>
      <c r="B59">
        <v>3</v>
      </c>
      <c r="C59" t="e">
        <v>#N/A</v>
      </c>
    </row>
    <row r="60" spans="1:3" ht="12.75" customHeight="1" x14ac:dyDescent="0.2">
      <c r="A60">
        <v>0</v>
      </c>
      <c r="B60">
        <v>0</v>
      </c>
      <c r="C60" t="e">
        <v>#N/A</v>
      </c>
    </row>
    <row r="62" spans="1:3" ht="12.75" customHeight="1" x14ac:dyDescent="0.2">
      <c r="A62" s="2">
        <f>'(Other Variables)'!B12</f>
        <v>0</v>
      </c>
      <c r="B62" s="2">
        <f>'(Other Variables)'!C12</f>
        <v>0</v>
      </c>
      <c r="C62" s="2">
        <f>'(Other Variables)'!D12</f>
        <v>0</v>
      </c>
    </row>
    <row r="63" spans="1:3" ht="12.75" customHeight="1" x14ac:dyDescent="0.2">
      <c r="A63" s="2">
        <f>'(Other Variables)'!B17</f>
        <v>0</v>
      </c>
      <c r="B63" s="2">
        <f>'(Other Variables)'!C17</f>
        <v>0</v>
      </c>
      <c r="C63" s="2">
        <f>'(Other Variables)'!D17</f>
        <v>0</v>
      </c>
    </row>
    <row r="64" spans="1:3" ht="12.75" customHeight="1" x14ac:dyDescent="0.2">
      <c r="A64" s="2">
        <f>'(Other Variables)'!B29</f>
        <v>0</v>
      </c>
      <c r="B64" s="2">
        <f>'(Other Variables)'!C29</f>
        <v>0</v>
      </c>
      <c r="C64" s="2">
        <f>'(Other Variables)'!D29</f>
        <v>0</v>
      </c>
    </row>
    <row r="65" spans="1:3" ht="12.75" customHeight="1" x14ac:dyDescent="0.2">
      <c r="A65">
        <f t="array" ref="A65:C69">LINEST(A62:C62,A63:C64,FALSE,TRUE)</f>
        <v>0</v>
      </c>
      <c r="B65">
        <v>0</v>
      </c>
      <c r="C65">
        <v>0</v>
      </c>
    </row>
    <row r="66" spans="1:3" ht="12.75" customHeight="1" x14ac:dyDescent="0.2">
      <c r="A66">
        <v>0</v>
      </c>
      <c r="B66">
        <v>0</v>
      </c>
      <c r="C66" t="e">
        <v>#N/A</v>
      </c>
    </row>
    <row r="67" spans="1:3" ht="12.75" customHeight="1" x14ac:dyDescent="0.2">
      <c r="A67">
        <v>1</v>
      </c>
      <c r="B67">
        <v>0</v>
      </c>
      <c r="C67" t="e">
        <v>#N/A</v>
      </c>
    </row>
    <row r="68" spans="1:3" ht="12.75" customHeight="1" x14ac:dyDescent="0.2">
      <c r="A68" t="e">
        <v>#NUM!</v>
      </c>
      <c r="B68">
        <v>3</v>
      </c>
      <c r="C68" t="e">
        <v>#N/A</v>
      </c>
    </row>
    <row r="69" spans="1:3" ht="12.75" customHeight="1" x14ac:dyDescent="0.2">
      <c r="A69">
        <v>0</v>
      </c>
      <c r="B69">
        <v>0</v>
      </c>
      <c r="C69" t="e">
        <v>#N/A</v>
      </c>
    </row>
    <row r="71" spans="1:3" ht="12.75" customHeight="1" x14ac:dyDescent="0.2">
      <c r="A71" s="2">
        <f>'(Other Variables)'!B12</f>
        <v>0</v>
      </c>
      <c r="B71" s="2">
        <f>'(Other Variables)'!C12</f>
        <v>0</v>
      </c>
      <c r="C71" s="2">
        <f>'(Other Variables)'!D12</f>
        <v>0</v>
      </c>
    </row>
    <row r="72" spans="1:3" ht="12.75" customHeight="1" x14ac:dyDescent="0.2">
      <c r="A72" s="2">
        <f>'(Other Variables)'!B16</f>
        <v>0</v>
      </c>
      <c r="B72" s="2">
        <f>'(Other Variables)'!C16</f>
        <v>0</v>
      </c>
      <c r="C72" s="2">
        <f>'(Other Variables)'!D16</f>
        <v>0</v>
      </c>
    </row>
    <row r="73" spans="1:3" ht="12.75" customHeight="1" x14ac:dyDescent="0.2">
      <c r="A73" s="2">
        <f>'(Other Variables)'!B28</f>
        <v>0</v>
      </c>
      <c r="B73" s="2">
        <f>'(Other Variables)'!C28</f>
        <v>0</v>
      </c>
      <c r="C73" s="2">
        <f>'(Other Variables)'!D28</f>
        <v>0</v>
      </c>
    </row>
    <row r="74" spans="1:3" ht="12.75" customHeight="1" x14ac:dyDescent="0.2">
      <c r="A74">
        <f t="array" ref="A74:C78">LINEST(A71:C71,A72:C73,FALSE,TRUE)</f>
        <v>0</v>
      </c>
      <c r="B74">
        <v>0</v>
      </c>
      <c r="C74">
        <v>0</v>
      </c>
    </row>
    <row r="75" spans="1:3" ht="12.75" customHeight="1" x14ac:dyDescent="0.2">
      <c r="A75">
        <v>0</v>
      </c>
      <c r="B75">
        <v>0</v>
      </c>
      <c r="C75" t="e">
        <v>#N/A</v>
      </c>
    </row>
    <row r="76" spans="1:3" ht="12.75" customHeight="1" x14ac:dyDescent="0.2">
      <c r="A76">
        <v>1</v>
      </c>
      <c r="B76">
        <v>0</v>
      </c>
      <c r="C76" t="e">
        <v>#N/A</v>
      </c>
    </row>
    <row r="77" spans="1:3" ht="12.75" customHeight="1" x14ac:dyDescent="0.2">
      <c r="A77" t="e">
        <v>#NUM!</v>
      </c>
      <c r="B77">
        <v>3</v>
      </c>
      <c r="C77" t="e">
        <v>#N/A</v>
      </c>
    </row>
    <row r="78" spans="1:3" ht="12.75" customHeight="1" x14ac:dyDescent="0.2">
      <c r="A78">
        <v>0</v>
      </c>
      <c r="B78">
        <v>0</v>
      </c>
      <c r="C78" t="e">
        <v>#N/A</v>
      </c>
    </row>
    <row r="80" spans="1:3" ht="12.75" customHeight="1" x14ac:dyDescent="0.2">
      <c r="A80" s="2">
        <f>'(Other Variables)'!B12</f>
        <v>0</v>
      </c>
      <c r="B80" s="2">
        <f>'(Other Variables)'!C12</f>
        <v>0</v>
      </c>
      <c r="C80" s="2">
        <f>'(Other Variables)'!D12</f>
        <v>0</v>
      </c>
    </row>
    <row r="81" spans="1:3" ht="12.75" customHeight="1" x14ac:dyDescent="0.2">
      <c r="A81" s="2">
        <f>'(Other Variables)'!B17</f>
        <v>0</v>
      </c>
      <c r="B81" s="2">
        <f>'(Other Variables)'!C17</f>
        <v>0</v>
      </c>
      <c r="C81" s="2">
        <f>'(Other Variables)'!D17</f>
        <v>0</v>
      </c>
    </row>
    <row r="82" spans="1:3" ht="12.75" customHeight="1" x14ac:dyDescent="0.2">
      <c r="A82" s="2">
        <f>'(Other Variables)'!B29</f>
        <v>0</v>
      </c>
      <c r="B82" s="2">
        <f>'(Other Variables)'!C29</f>
        <v>0</v>
      </c>
      <c r="C82" s="2">
        <f>'(Other Variables)'!D29</f>
        <v>0</v>
      </c>
    </row>
    <row r="83" spans="1:3" ht="12.75" customHeight="1" x14ac:dyDescent="0.2">
      <c r="A83">
        <f t="array" ref="A83:C87">LINEST(A80:C80,A81:C82,FALSE,TRUE)</f>
        <v>0</v>
      </c>
      <c r="B83">
        <v>0</v>
      </c>
      <c r="C83">
        <v>0</v>
      </c>
    </row>
    <row r="84" spans="1:3" ht="12.75" customHeight="1" x14ac:dyDescent="0.2">
      <c r="A84">
        <v>0</v>
      </c>
      <c r="B84">
        <v>0</v>
      </c>
      <c r="C84" t="e">
        <v>#N/A</v>
      </c>
    </row>
    <row r="85" spans="1:3" ht="12.75" customHeight="1" x14ac:dyDescent="0.2">
      <c r="A85">
        <v>1</v>
      </c>
      <c r="B85">
        <v>0</v>
      </c>
      <c r="C85" t="e">
        <v>#N/A</v>
      </c>
    </row>
    <row r="86" spans="1:3" ht="12.75" customHeight="1" x14ac:dyDescent="0.2">
      <c r="A86" t="e">
        <v>#NUM!</v>
      </c>
      <c r="B86">
        <v>3</v>
      </c>
      <c r="C86" t="e">
        <v>#N/A</v>
      </c>
    </row>
    <row r="87" spans="1:3" ht="12.75" customHeight="1" x14ac:dyDescent="0.2">
      <c r="A87">
        <v>0</v>
      </c>
      <c r="B87">
        <v>0</v>
      </c>
      <c r="C87" t="e">
        <v>#N/A</v>
      </c>
    </row>
    <row r="89" spans="1:3" ht="12.75" customHeight="1" x14ac:dyDescent="0.2">
      <c r="A89" s="2">
        <f>'(Other Variables)'!B13</f>
        <v>0</v>
      </c>
      <c r="B89" s="2">
        <f>'(Other Variables)'!C13</f>
        <v>0</v>
      </c>
      <c r="C89" s="2">
        <f>'(Other Variables)'!D13</f>
        <v>0</v>
      </c>
    </row>
    <row r="90" spans="1:3" ht="12.75" customHeight="1" x14ac:dyDescent="0.2">
      <c r="A90" s="2">
        <f>'(Other Variables)'!B16</f>
        <v>0</v>
      </c>
      <c r="B90" s="2">
        <f>'(Other Variables)'!C16</f>
        <v>0</v>
      </c>
      <c r="C90" s="2">
        <f>'(Other Variables)'!D16</f>
        <v>0</v>
      </c>
    </row>
    <row r="91" spans="1:3" ht="12.75" customHeight="1" x14ac:dyDescent="0.2">
      <c r="A91" s="2">
        <f>'(Other Variables)'!B28</f>
        <v>0</v>
      </c>
      <c r="B91" s="2">
        <f>'(Other Variables)'!C28</f>
        <v>0</v>
      </c>
      <c r="C91" s="2">
        <f>'(Other Variables)'!D28</f>
        <v>0</v>
      </c>
    </row>
    <row r="92" spans="1:3" ht="12.75" customHeight="1" x14ac:dyDescent="0.2">
      <c r="A92">
        <f t="array" ref="A92:C96">LINEST(A89:C89,A90:C91,FALSE,TRUE)</f>
        <v>0</v>
      </c>
      <c r="B92">
        <v>0</v>
      </c>
      <c r="C92">
        <v>0</v>
      </c>
    </row>
    <row r="93" spans="1:3" ht="12.75" customHeight="1" x14ac:dyDescent="0.2">
      <c r="A93">
        <v>0</v>
      </c>
      <c r="B93">
        <v>0</v>
      </c>
      <c r="C93" t="e">
        <v>#N/A</v>
      </c>
    </row>
    <row r="94" spans="1:3" ht="12.75" customHeight="1" x14ac:dyDescent="0.2">
      <c r="A94">
        <v>1</v>
      </c>
      <c r="B94">
        <v>0</v>
      </c>
      <c r="C94" t="e">
        <v>#N/A</v>
      </c>
    </row>
    <row r="95" spans="1:3" ht="12.75" customHeight="1" x14ac:dyDescent="0.2">
      <c r="A95" t="e">
        <v>#NUM!</v>
      </c>
      <c r="B95">
        <v>3</v>
      </c>
      <c r="C95" t="e">
        <v>#N/A</v>
      </c>
    </row>
    <row r="96" spans="1:3" ht="12.75" customHeight="1" x14ac:dyDescent="0.2">
      <c r="A96">
        <v>0</v>
      </c>
      <c r="B96">
        <v>0</v>
      </c>
      <c r="C96" t="e">
        <v>#N/A</v>
      </c>
    </row>
    <row r="98" spans="1:3" ht="12.75" customHeight="1" x14ac:dyDescent="0.2">
      <c r="A98" s="2">
        <f>'(Other Variables)'!B13</f>
        <v>0</v>
      </c>
      <c r="B98" s="2">
        <f>'(Other Variables)'!C13</f>
        <v>0</v>
      </c>
      <c r="C98" s="2">
        <f>'(Other Variables)'!D13</f>
        <v>0</v>
      </c>
    </row>
    <row r="99" spans="1:3" ht="12.75" customHeight="1" x14ac:dyDescent="0.2">
      <c r="A99" s="2">
        <f>'(Other Variables)'!B17</f>
        <v>0</v>
      </c>
      <c r="B99" s="2">
        <f>'(Other Variables)'!C17</f>
        <v>0</v>
      </c>
      <c r="C99" s="2">
        <f>'(Other Variables)'!D17</f>
        <v>0</v>
      </c>
    </row>
    <row r="100" spans="1:3" ht="12.75" customHeight="1" x14ac:dyDescent="0.2">
      <c r="A100" s="2">
        <f>'(Other Variables)'!B29</f>
        <v>0</v>
      </c>
      <c r="B100" s="2">
        <f>'(Other Variables)'!C29</f>
        <v>0</v>
      </c>
      <c r="C100" s="2">
        <f>'(Other Variables)'!D29</f>
        <v>0</v>
      </c>
    </row>
    <row r="101" spans="1:3" ht="12.75" customHeight="1" x14ac:dyDescent="0.2">
      <c r="A101">
        <f t="array" ref="A101:C105">LINEST(A98:C98,A99:C100,FALSE,TRUE)</f>
        <v>0</v>
      </c>
      <c r="B101">
        <v>0</v>
      </c>
      <c r="C101">
        <v>0</v>
      </c>
    </row>
    <row r="102" spans="1:3" ht="12.75" customHeight="1" x14ac:dyDescent="0.2">
      <c r="A102">
        <v>0</v>
      </c>
      <c r="B102">
        <v>0</v>
      </c>
      <c r="C102" t="e">
        <v>#N/A</v>
      </c>
    </row>
    <row r="103" spans="1:3" ht="12.75" customHeight="1" x14ac:dyDescent="0.2">
      <c r="A103">
        <v>1</v>
      </c>
      <c r="B103">
        <v>0</v>
      </c>
      <c r="C103" t="e">
        <v>#N/A</v>
      </c>
    </row>
    <row r="104" spans="1:3" ht="12.75" customHeight="1" x14ac:dyDescent="0.2">
      <c r="A104" t="e">
        <v>#NUM!</v>
      </c>
      <c r="B104">
        <v>3</v>
      </c>
      <c r="C104" t="e">
        <v>#N/A</v>
      </c>
    </row>
    <row r="105" spans="1:3" ht="12.75" customHeight="1" x14ac:dyDescent="0.2">
      <c r="A105">
        <v>0</v>
      </c>
      <c r="B105">
        <v>0</v>
      </c>
      <c r="C105" t="e">
        <v>#N/A</v>
      </c>
    </row>
    <row r="107" spans="1:3" ht="12.75" customHeight="1" x14ac:dyDescent="0.2">
      <c r="A107" s="2">
        <f>'(Other Variables)'!B13</f>
        <v>0</v>
      </c>
      <c r="B107" s="2">
        <f>'(Other Variables)'!C13</f>
        <v>0</v>
      </c>
      <c r="C107" s="2">
        <f>'(Other Variables)'!D13</f>
        <v>0</v>
      </c>
    </row>
    <row r="108" spans="1:3" ht="12.75" customHeight="1" x14ac:dyDescent="0.2">
      <c r="A108" s="2">
        <f>'(Other Variables)'!B16</f>
        <v>0</v>
      </c>
      <c r="B108" s="2">
        <f>'(Other Variables)'!C16</f>
        <v>0</v>
      </c>
      <c r="C108" s="2">
        <f>'(Other Variables)'!D16</f>
        <v>0</v>
      </c>
    </row>
    <row r="109" spans="1:3" ht="12.75" customHeight="1" x14ac:dyDescent="0.2">
      <c r="A109" s="2">
        <f>'(Other Variables)'!B28</f>
        <v>0</v>
      </c>
      <c r="B109" s="2">
        <f>'(Other Variables)'!C28</f>
        <v>0</v>
      </c>
      <c r="C109" s="2">
        <f>'(Other Variables)'!D28</f>
        <v>0</v>
      </c>
    </row>
    <row r="110" spans="1:3" ht="12.75" customHeight="1" x14ac:dyDescent="0.2">
      <c r="A110">
        <f t="array" ref="A110:C114">LINEST(A107:C107,A108:C109,FALSE,TRUE)</f>
        <v>0</v>
      </c>
      <c r="B110">
        <v>0</v>
      </c>
      <c r="C110">
        <v>0</v>
      </c>
    </row>
    <row r="111" spans="1:3" ht="12.75" customHeight="1" x14ac:dyDescent="0.2">
      <c r="A111">
        <v>0</v>
      </c>
      <c r="B111">
        <v>0</v>
      </c>
      <c r="C111" t="e">
        <v>#N/A</v>
      </c>
    </row>
    <row r="112" spans="1:3" ht="12.75" customHeight="1" x14ac:dyDescent="0.2">
      <c r="A112">
        <v>1</v>
      </c>
      <c r="B112">
        <v>0</v>
      </c>
      <c r="C112" t="e">
        <v>#N/A</v>
      </c>
    </row>
    <row r="113" spans="1:3" ht="12.75" customHeight="1" x14ac:dyDescent="0.2">
      <c r="A113" t="e">
        <v>#NUM!</v>
      </c>
      <c r="B113">
        <v>3</v>
      </c>
      <c r="C113" t="e">
        <v>#N/A</v>
      </c>
    </row>
    <row r="114" spans="1:3" ht="12.75" customHeight="1" x14ac:dyDescent="0.2">
      <c r="A114">
        <v>0</v>
      </c>
      <c r="B114">
        <v>0</v>
      </c>
      <c r="C114" t="e">
        <v>#N/A</v>
      </c>
    </row>
    <row r="116" spans="1:3" ht="12.75" customHeight="1" x14ac:dyDescent="0.2">
      <c r="A116" s="2">
        <f>'(Other Variables)'!B13</f>
        <v>0</v>
      </c>
      <c r="B116" s="2">
        <f>'(Other Variables)'!C13</f>
        <v>0</v>
      </c>
      <c r="C116" s="2">
        <f>'(Other Variables)'!D13</f>
        <v>0</v>
      </c>
    </row>
    <row r="117" spans="1:3" ht="12.75" customHeight="1" x14ac:dyDescent="0.2">
      <c r="A117" s="2">
        <f>'(Other Variables)'!B17</f>
        <v>0</v>
      </c>
      <c r="B117" s="2">
        <f>'(Other Variables)'!C17</f>
        <v>0</v>
      </c>
      <c r="C117" s="2">
        <f>'(Other Variables)'!D17</f>
        <v>0</v>
      </c>
    </row>
    <row r="118" spans="1:3" ht="12.75" customHeight="1" x14ac:dyDescent="0.2">
      <c r="A118" s="2">
        <f>'(Other Variables)'!B29</f>
        <v>0</v>
      </c>
      <c r="B118" s="2">
        <f>'(Other Variables)'!C29</f>
        <v>0</v>
      </c>
      <c r="C118" s="2">
        <f>'(Other Variables)'!D29</f>
        <v>0</v>
      </c>
    </row>
    <row r="119" spans="1:3" ht="12.75" customHeight="1" x14ac:dyDescent="0.2">
      <c r="A119">
        <f t="array" ref="A119:C123">LINEST(A116:C116,A117:C118,FALSE,TRUE)</f>
        <v>0</v>
      </c>
      <c r="B119">
        <v>0</v>
      </c>
      <c r="C119">
        <v>0</v>
      </c>
    </row>
    <row r="120" spans="1:3" ht="12.75" customHeight="1" x14ac:dyDescent="0.2">
      <c r="A120">
        <v>0</v>
      </c>
      <c r="B120">
        <v>0</v>
      </c>
      <c r="C120" t="e">
        <v>#N/A</v>
      </c>
    </row>
    <row r="121" spans="1:3" ht="12.75" customHeight="1" x14ac:dyDescent="0.2">
      <c r="A121">
        <v>1</v>
      </c>
      <c r="B121">
        <v>0</v>
      </c>
      <c r="C121" t="e">
        <v>#N/A</v>
      </c>
    </row>
    <row r="122" spans="1:3" ht="12.75" customHeight="1" x14ac:dyDescent="0.2">
      <c r="A122" t="e">
        <v>#NUM!</v>
      </c>
      <c r="B122">
        <v>3</v>
      </c>
      <c r="C122" t="e">
        <v>#N/A</v>
      </c>
    </row>
    <row r="123" spans="1:3" ht="12.75" customHeight="1" x14ac:dyDescent="0.2">
      <c r="A123">
        <v>0</v>
      </c>
      <c r="B123">
        <v>0</v>
      </c>
      <c r="C123" t="e">
        <v>#N/A</v>
      </c>
    </row>
  </sheetData>
  <mergeCells count="4">
    <mergeCell ref="A1:D1"/>
    <mergeCell ref="A2:D2"/>
    <mergeCell ref="A3:D3"/>
    <mergeCell ref="A4:D4"/>
  </mergeCells>
  <pageMargins left="0.25" right="0.25" top="0.5" bottom="0.5" header="0.5" footer="0.5"/>
  <pageSetup paperSize="9" fitToHeight="32767" orientation="landscape" horizontalDpi="300" verticalDpi="3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E73"/>
  <sheetViews>
    <sheetView zoomScaleNormal="100" workbookViewId="0"/>
  </sheetViews>
  <sheetFormatPr defaultRowHeight="12.75" customHeight="1" x14ac:dyDescent="0.2"/>
  <cols>
    <col min="1" max="1" width="25" customWidth="1"/>
    <col min="2" max="3" width="20.85546875" customWidth="1"/>
    <col min="4" max="5" width="13.5703125" customWidth="1"/>
  </cols>
  <sheetData>
    <row r="1" spans="1:4" ht="12.75" customHeight="1" x14ac:dyDescent="0.2">
      <c r="A1" s="191" t="str">
        <f>'Price Tests'!B8</f>
        <v>ABC, Inc.</v>
      </c>
      <c r="B1" s="191"/>
      <c r="C1" s="191"/>
      <c r="D1" s="191"/>
    </row>
    <row r="2" spans="1:4" ht="12.75" customHeight="1" x14ac:dyDescent="0.2">
      <c r="A2" s="191" t="str">
        <f>"Product Line: "&amp;'Price Tests'!B9</f>
        <v>Product Line: Widgets</v>
      </c>
      <c r="B2" s="191"/>
      <c r="C2" s="191"/>
      <c r="D2" s="191"/>
    </row>
    <row r="3" spans="1:4" ht="12.75" customHeight="1" x14ac:dyDescent="0.2">
      <c r="A3" s="191" t="str">
        <f>"(Other Variables)"</f>
        <v>(Other Variables)</v>
      </c>
      <c r="B3" s="191"/>
      <c r="C3" s="191"/>
      <c r="D3" s="191"/>
    </row>
    <row r="4" spans="1:4" ht="12.75" customHeight="1" x14ac:dyDescent="0.2">
      <c r="A4" s="191" t="str">
        <f>""</f>
        <v/>
      </c>
      <c r="B4" s="191"/>
      <c r="C4" s="191"/>
      <c r="D4" s="191"/>
    </row>
    <row r="5" spans="1:4" ht="12.75" customHeight="1" x14ac:dyDescent="0.2">
      <c r="A5" s="2" t="str">
        <f>Labels!B42</f>
        <v>Reference Revenue</v>
      </c>
    </row>
    <row r="6" spans="1:4" ht="12.75" customHeight="1" x14ac:dyDescent="0.2">
      <c r="A6" s="107" t="str">
        <f>Labels!D82</f>
        <v>Products</v>
      </c>
      <c r="B6" s="18"/>
    </row>
    <row r="7" spans="1:4" ht="12.75" customHeight="1" x14ac:dyDescent="0.2">
      <c r="A7" s="4" t="str">
        <f>Labels!B82</f>
        <v>Product 1</v>
      </c>
      <c r="B7" s="108">
        <f>'Price Tests'!B17*'Price Tests'!B18</f>
        <v>1</v>
      </c>
    </row>
    <row r="8" spans="1:4" ht="12.75" customHeight="1" x14ac:dyDescent="0.2">
      <c r="A8" s="55" t="str">
        <f>Labels!B83</f>
        <v>Product 2</v>
      </c>
      <c r="B8" s="109">
        <f>'Price Tests'!C17*'Price Tests'!C18</f>
        <v>1</v>
      </c>
    </row>
    <row r="9" spans="1:4" ht="12.75" customHeight="1" x14ac:dyDescent="0.2">
      <c r="A9" s="10" t="str">
        <f>Labels!C81</f>
        <v>Total</v>
      </c>
      <c r="B9" s="106">
        <f>SUM(B7:B8)</f>
        <v>2</v>
      </c>
    </row>
    <row r="10" spans="1:4" ht="12.75" customHeight="1" x14ac:dyDescent="0.2">
      <c r="A10" s="2" t="str">
        <f>Labels!B51</f>
        <v>Test Ln Sales Units</v>
      </c>
    </row>
    <row r="11" spans="1:4" ht="12.75" customHeight="1" x14ac:dyDescent="0.2">
      <c r="A11" s="107" t="str">
        <f>Labels!D82</f>
        <v>Products</v>
      </c>
      <c r="B11" s="8" t="str">
        <f>Labels!B90</f>
        <v>Test 1</v>
      </c>
      <c r="C11" s="17" t="str">
        <f>Labels!B91</f>
        <v>Test 2</v>
      </c>
      <c r="D11" s="9" t="str">
        <f>Labels!B92</f>
        <v>Test 3</v>
      </c>
    </row>
    <row r="12" spans="1:4" ht="12.75" customHeight="1" x14ac:dyDescent="0.2">
      <c r="A12" s="4" t="str">
        <f>Labels!B82</f>
        <v>Product 1</v>
      </c>
      <c r="B12" s="41">
        <f>LN('Price Tests'!L40)</f>
        <v>0</v>
      </c>
      <c r="C12" s="41">
        <f>LN('Price Tests'!L41)</f>
        <v>0</v>
      </c>
      <c r="D12" s="42">
        <f>LN('Price Tests'!L42)</f>
        <v>0</v>
      </c>
    </row>
    <row r="13" spans="1:4" ht="12.75" customHeight="1" x14ac:dyDescent="0.2">
      <c r="A13" s="6" t="str">
        <f>Labels!B83</f>
        <v>Product 2</v>
      </c>
      <c r="B13" s="110">
        <f>LN('Price Tests'!M40)</f>
        <v>0</v>
      </c>
      <c r="C13" s="110">
        <f>LN('Price Tests'!M41)</f>
        <v>0</v>
      </c>
      <c r="D13" s="111">
        <f>LN('Price Tests'!M42)</f>
        <v>0</v>
      </c>
    </row>
    <row r="14" spans="1:4" ht="12.75" customHeight="1" x14ac:dyDescent="0.2">
      <c r="A14" s="2" t="str">
        <f>Labels!B49</f>
        <v>Test Ln PricesX</v>
      </c>
    </row>
    <row r="15" spans="1:4" ht="12.75" customHeight="1" x14ac:dyDescent="0.2">
      <c r="A15" s="107" t="str">
        <f>Labels!D86</f>
        <v>ProductsX</v>
      </c>
      <c r="B15" s="8" t="str">
        <f>Labels!B90</f>
        <v>Test 1</v>
      </c>
      <c r="C15" s="17" t="str">
        <f>Labels!B91</f>
        <v>Test 2</v>
      </c>
      <c r="D15" s="9" t="str">
        <f>Labels!B92</f>
        <v>Test 3</v>
      </c>
    </row>
    <row r="16" spans="1:4" ht="12.75" customHeight="1" x14ac:dyDescent="0.2">
      <c r="A16" s="4" t="str">
        <f>Labels!B86</f>
        <v>Product 1</v>
      </c>
      <c r="B16" s="41">
        <f>B20*B24+C20*B25</f>
        <v>0</v>
      </c>
      <c r="C16" s="41">
        <f>B20*C24+C20*C25</f>
        <v>0</v>
      </c>
      <c r="D16" s="42">
        <f>B20*D24+C20*D25</f>
        <v>0</v>
      </c>
    </row>
    <row r="17" spans="1:4" ht="12.75" customHeight="1" x14ac:dyDescent="0.2">
      <c r="A17" s="6" t="str">
        <f>Labels!B87</f>
        <v>Product 2</v>
      </c>
      <c r="B17" s="110">
        <f>B21*B24+C21*B25</f>
        <v>0</v>
      </c>
      <c r="C17" s="110">
        <f>B21*C24+C21*C25</f>
        <v>0</v>
      </c>
      <c r="D17" s="111">
        <f>B21*D24+C21*D25</f>
        <v>0</v>
      </c>
    </row>
    <row r="18" spans="1:4" ht="12.75" customHeight="1" x14ac:dyDescent="0.2">
      <c r="A18" s="2" t="str">
        <f>Labels!B8</f>
        <v>Ident</v>
      </c>
    </row>
    <row r="19" spans="1:4" ht="12.75" customHeight="1" x14ac:dyDescent="0.2">
      <c r="A19" s="107" t="str">
        <f>Labels!D86</f>
        <v>ProductsX</v>
      </c>
      <c r="B19" s="8" t="str">
        <f>Labels!B82</f>
        <v>Product 1</v>
      </c>
      <c r="C19" s="9" t="str">
        <f>Labels!B83</f>
        <v>Product 2</v>
      </c>
    </row>
    <row r="20" spans="1:4" ht="12.75" customHeight="1" x14ac:dyDescent="0.2">
      <c r="A20" s="4" t="str">
        <f>Labels!B86</f>
        <v>Product 1</v>
      </c>
      <c r="B20" s="112">
        <f>IF(1=1,1,0)</f>
        <v>1</v>
      </c>
      <c r="C20" s="113">
        <f>IF(2=1,1,0)</f>
        <v>0</v>
      </c>
    </row>
    <row r="21" spans="1:4" ht="12.75" customHeight="1" x14ac:dyDescent="0.2">
      <c r="A21" s="6" t="str">
        <f>Labels!B87</f>
        <v>Product 2</v>
      </c>
      <c r="B21" s="114">
        <f>IF(1=2,1,0)</f>
        <v>0</v>
      </c>
      <c r="C21" s="115">
        <f>IF(2=2,1,0)</f>
        <v>1</v>
      </c>
    </row>
    <row r="22" spans="1:4" ht="12.75" customHeight="1" x14ac:dyDescent="0.2">
      <c r="A22" s="2" t="str">
        <f>Labels!B48</f>
        <v>Test Ln Prices</v>
      </c>
    </row>
    <row r="23" spans="1:4" ht="12.75" customHeight="1" x14ac:dyDescent="0.2">
      <c r="A23" s="107" t="str">
        <f>Labels!D82</f>
        <v>Products</v>
      </c>
      <c r="B23" s="8" t="str">
        <f>Labels!B90</f>
        <v>Test 1</v>
      </c>
      <c r="C23" s="17" t="str">
        <f>Labels!B91</f>
        <v>Test 2</v>
      </c>
      <c r="D23" s="9" t="str">
        <f>Labels!B92</f>
        <v>Test 3</v>
      </c>
    </row>
    <row r="24" spans="1:4" ht="12.75" customHeight="1" x14ac:dyDescent="0.2">
      <c r="A24" s="4" t="str">
        <f>Labels!B82</f>
        <v>Product 1</v>
      </c>
      <c r="B24" s="41">
        <f>LN('Price Tests'!G26)</f>
        <v>0</v>
      </c>
      <c r="C24" s="41">
        <f>LN('Price Tests'!G27)</f>
        <v>0</v>
      </c>
      <c r="D24" s="42">
        <f>LN('Price Tests'!G28)</f>
        <v>0</v>
      </c>
    </row>
    <row r="25" spans="1:4" ht="12.75" customHeight="1" x14ac:dyDescent="0.2">
      <c r="A25" s="6" t="str">
        <f>Labels!B83</f>
        <v>Product 2</v>
      </c>
      <c r="B25" s="110">
        <f>LN('Price Tests'!H26)</f>
        <v>0</v>
      </c>
      <c r="C25" s="110">
        <f>LN('Price Tests'!H27)</f>
        <v>0</v>
      </c>
      <c r="D25" s="111">
        <f>LN('Price Tests'!H28)</f>
        <v>0</v>
      </c>
    </row>
    <row r="26" spans="1:4" ht="12.75" customHeight="1" x14ac:dyDescent="0.2">
      <c r="A26" s="2" t="str">
        <f>Labels!B50</f>
        <v>Test Ln Prices</v>
      </c>
    </row>
    <row r="27" spans="1:4" ht="12.75" customHeight="1" x14ac:dyDescent="0.2">
      <c r="A27" s="107" t="str">
        <f>Labels!D86</f>
        <v>ProductsX</v>
      </c>
      <c r="B27" s="8" t="str">
        <f>Labels!B90</f>
        <v>Test 1</v>
      </c>
      <c r="C27" s="17" t="str">
        <f>Labels!B91</f>
        <v>Test 2</v>
      </c>
      <c r="D27" s="9" t="str">
        <f>Labels!B92</f>
        <v>Test 3</v>
      </c>
    </row>
    <row r="28" spans="1:4" ht="12.75" customHeight="1" x14ac:dyDescent="0.2">
      <c r="A28" s="4" t="str">
        <f>Labels!B86</f>
        <v>Product 1</v>
      </c>
      <c r="B28" s="41">
        <f t="shared" ref="B28:D29" si="0">B16^2</f>
        <v>0</v>
      </c>
      <c r="C28" s="41">
        <f t="shared" si="0"/>
        <v>0</v>
      </c>
      <c r="D28" s="42">
        <f t="shared" si="0"/>
        <v>0</v>
      </c>
    </row>
    <row r="29" spans="1:4" ht="12.75" customHeight="1" x14ac:dyDescent="0.2">
      <c r="A29" s="6" t="str">
        <f>Labels!B87</f>
        <v>Product 2</v>
      </c>
      <c r="B29" s="110">
        <f t="shared" si="0"/>
        <v>0</v>
      </c>
      <c r="C29" s="110">
        <f t="shared" si="0"/>
        <v>0</v>
      </c>
      <c r="D29" s="111">
        <f t="shared" si="0"/>
        <v>0</v>
      </c>
    </row>
    <row r="30" spans="1:4" ht="12.75" customHeight="1" x14ac:dyDescent="0.2">
      <c r="A30" s="2" t="str">
        <f>Labels!B34</f>
        <v>Prediction Units Factor</v>
      </c>
    </row>
    <row r="31" spans="1:4" ht="12.75" customHeight="1" x14ac:dyDescent="0.2">
      <c r="A31" s="107" t="str">
        <f>Labels!D77</f>
        <v>Predictions</v>
      </c>
      <c r="B31" s="8" t="str">
        <f>Labels!B86</f>
        <v>Product 1</v>
      </c>
      <c r="C31" s="9" t="str">
        <f>Labels!B87</f>
        <v>Product 2</v>
      </c>
    </row>
    <row r="32" spans="1:4" ht="12.75" customHeight="1" x14ac:dyDescent="0.2">
      <c r="A32" s="4" t="str">
        <f>Labels!B77</f>
        <v>Price 1</v>
      </c>
      <c r="B32" s="20"/>
      <c r="C32" s="116"/>
    </row>
    <row r="33" spans="1:3" ht="12.75" customHeight="1" x14ac:dyDescent="0.2">
      <c r="A33" s="22" t="str">
        <f>"   "&amp;Labels!B73</f>
        <v xml:space="preserve">   Coefficient 1</v>
      </c>
      <c r="B33" s="117"/>
      <c r="C33" s="118"/>
    </row>
    <row r="34" spans="1:3" ht="12.75" customHeight="1" x14ac:dyDescent="0.2">
      <c r="A34" s="52" t="str">
        <f>"      "&amp;Labels!B82</f>
        <v xml:space="preserve">      Product 1</v>
      </c>
      <c r="B34" s="25">
        <f>EXP(LN(B55)*'Price Tests'!B91+LN(B60)*LN(B55)*'Price Tests'!B92)</f>
        <v>1</v>
      </c>
      <c r="C34" s="119">
        <f>EXP(LN(B56)*'Price Tests'!C91+LN(B60)*LN(B56)*'Price Tests'!C92)</f>
        <v>1</v>
      </c>
    </row>
    <row r="35" spans="1:3" ht="12.75" customHeight="1" x14ac:dyDescent="0.2">
      <c r="A35" s="52" t="str">
        <f>"      "&amp;Labels!B83</f>
        <v xml:space="preserve">      Product 2</v>
      </c>
      <c r="B35" s="25">
        <f>EXP(LN(B55)*'Price Tests'!B94+LN(B61)*LN(B55)*'Price Tests'!B95)</f>
        <v>1</v>
      </c>
      <c r="C35" s="119">
        <f>EXP(LN(B56)*'Price Tests'!C94+LN(B61)*LN(B56)*'Price Tests'!C95)</f>
        <v>1</v>
      </c>
    </row>
    <row r="36" spans="1:3" ht="12.75" customHeight="1" x14ac:dyDescent="0.2">
      <c r="A36" s="22" t="str">
        <f>"   "&amp;Labels!B74</f>
        <v xml:space="preserve">   Coefficient 2</v>
      </c>
      <c r="B36" s="117"/>
      <c r="C36" s="118"/>
    </row>
    <row r="37" spans="1:3" ht="12.75" customHeight="1" x14ac:dyDescent="0.2">
      <c r="A37" s="52" t="str">
        <f>"      "&amp;Labels!B82</f>
        <v xml:space="preserve">      Product 1</v>
      </c>
      <c r="B37" s="25">
        <f>EXP(LN(B55)*'Price Tests'!B91+LN(B60)*LN(B55)*'Price Tests'!B92)</f>
        <v>1</v>
      </c>
      <c r="C37" s="119">
        <f>EXP(LN(B56)*'Price Tests'!C91+LN(B60)*LN(B56)*'Price Tests'!C92)</f>
        <v>1</v>
      </c>
    </row>
    <row r="38" spans="1:3" ht="12.75" customHeight="1" x14ac:dyDescent="0.2">
      <c r="A38" s="52" t="str">
        <f>"      "&amp;Labels!B83</f>
        <v xml:space="preserve">      Product 2</v>
      </c>
      <c r="B38" s="25">
        <f>EXP(LN(B55)*'Price Tests'!B94+LN(B61)*LN(B55)*'Price Tests'!B95)</f>
        <v>1</v>
      </c>
      <c r="C38" s="119">
        <f>EXP(LN(B56)*'Price Tests'!C94+LN(B61)*LN(B56)*'Price Tests'!C95)</f>
        <v>1</v>
      </c>
    </row>
    <row r="39" spans="1:3" ht="12.75" customHeight="1" x14ac:dyDescent="0.2">
      <c r="A39" s="55" t="str">
        <f>Labels!B78</f>
        <v>Price 2</v>
      </c>
      <c r="B39" s="120"/>
      <c r="C39" s="121"/>
    </row>
    <row r="40" spans="1:3" ht="12.75" customHeight="1" x14ac:dyDescent="0.2">
      <c r="A40" s="22" t="str">
        <f>"   "&amp;Labels!B73</f>
        <v xml:space="preserve">   Coefficient 1</v>
      </c>
      <c r="B40" s="117"/>
      <c r="C40" s="118"/>
    </row>
    <row r="41" spans="1:3" ht="12.75" customHeight="1" x14ac:dyDescent="0.2">
      <c r="A41" s="52" t="str">
        <f>"      "&amp;Labels!B82</f>
        <v xml:space="preserve">      Product 1</v>
      </c>
      <c r="B41" s="25">
        <f>EXP(LN(C55)*'Price Tests'!B91+LN(C60)*LN(C55)*'Price Tests'!B92)</f>
        <v>1</v>
      </c>
      <c r="C41" s="119">
        <f>EXP(LN(C56)*'Price Tests'!C91+LN(C60)*LN(C56)*'Price Tests'!C92)</f>
        <v>1</v>
      </c>
    </row>
    <row r="42" spans="1:3" ht="12.75" customHeight="1" x14ac:dyDescent="0.2">
      <c r="A42" s="52" t="str">
        <f>"      "&amp;Labels!B83</f>
        <v xml:space="preserve">      Product 2</v>
      </c>
      <c r="B42" s="25">
        <f>EXP(LN(C55)*'Price Tests'!B94+LN(C61)*LN(C55)*'Price Tests'!B95)</f>
        <v>1</v>
      </c>
      <c r="C42" s="119">
        <f>EXP(LN(C56)*'Price Tests'!C94+LN(C61)*LN(C56)*'Price Tests'!C95)</f>
        <v>1</v>
      </c>
    </row>
    <row r="43" spans="1:3" ht="12.75" customHeight="1" x14ac:dyDescent="0.2">
      <c r="A43" s="22" t="str">
        <f>"   "&amp;Labels!B74</f>
        <v xml:space="preserve">   Coefficient 2</v>
      </c>
      <c r="B43" s="117"/>
      <c r="C43" s="118"/>
    </row>
    <row r="44" spans="1:3" ht="12.75" customHeight="1" x14ac:dyDescent="0.2">
      <c r="A44" s="52" t="str">
        <f>"      "&amp;Labels!B82</f>
        <v xml:space="preserve">      Product 1</v>
      </c>
      <c r="B44" s="25">
        <f>EXP(LN(C55)*'Price Tests'!B91+LN(C60)*LN(C55)*'Price Tests'!B92)</f>
        <v>1</v>
      </c>
      <c r="C44" s="119">
        <f>EXP(LN(C56)*'Price Tests'!C91+LN(C60)*LN(C56)*'Price Tests'!C92)</f>
        <v>1</v>
      </c>
    </row>
    <row r="45" spans="1:3" ht="12.75" customHeight="1" x14ac:dyDescent="0.2">
      <c r="A45" s="52" t="str">
        <f>"      "&amp;Labels!B83</f>
        <v xml:space="preserve">      Product 2</v>
      </c>
      <c r="B45" s="25">
        <f>EXP(LN(C55)*'Price Tests'!B94+LN(C61)*LN(C55)*'Price Tests'!B95)</f>
        <v>1</v>
      </c>
      <c r="C45" s="119">
        <f>EXP(LN(C56)*'Price Tests'!C94+LN(C61)*LN(C56)*'Price Tests'!C95)</f>
        <v>1</v>
      </c>
    </row>
    <row r="46" spans="1:3" ht="12.75" customHeight="1" x14ac:dyDescent="0.2">
      <c r="A46" s="55" t="str">
        <f>Labels!B79</f>
        <v>Price 3</v>
      </c>
      <c r="B46" s="120"/>
      <c r="C46" s="121"/>
    </row>
    <row r="47" spans="1:3" ht="12.75" customHeight="1" x14ac:dyDescent="0.2">
      <c r="A47" s="22" t="str">
        <f>"   "&amp;Labels!B73</f>
        <v xml:space="preserve">   Coefficient 1</v>
      </c>
      <c r="B47" s="117"/>
      <c r="C47" s="118"/>
    </row>
    <row r="48" spans="1:3" ht="12.75" customHeight="1" x14ac:dyDescent="0.2">
      <c r="A48" s="52" t="str">
        <f>"      "&amp;Labels!B82</f>
        <v xml:space="preserve">      Product 1</v>
      </c>
      <c r="B48" s="25">
        <f>EXP(LN(D55)*'Price Tests'!B91+LN(D60)*LN(D55)*'Price Tests'!B92)</f>
        <v>1</v>
      </c>
      <c r="C48" s="119">
        <f>EXP(LN(D56)*'Price Tests'!C91+LN(D60)*LN(D56)*'Price Tests'!C92)</f>
        <v>1</v>
      </c>
    </row>
    <row r="49" spans="1:5" ht="12.75" customHeight="1" x14ac:dyDescent="0.2">
      <c r="A49" s="52" t="str">
        <f>"      "&amp;Labels!B83</f>
        <v xml:space="preserve">      Product 2</v>
      </c>
      <c r="B49" s="25">
        <f>EXP(LN(D55)*'Price Tests'!B94+LN(D61)*LN(D55)*'Price Tests'!B95)</f>
        <v>1</v>
      </c>
      <c r="C49" s="119">
        <f>EXP(LN(D56)*'Price Tests'!C94+LN(D61)*LN(D56)*'Price Tests'!C95)</f>
        <v>1</v>
      </c>
    </row>
    <row r="50" spans="1:5" ht="12.75" customHeight="1" x14ac:dyDescent="0.2">
      <c r="A50" s="22" t="str">
        <f>"   "&amp;Labels!B74</f>
        <v xml:space="preserve">   Coefficient 2</v>
      </c>
      <c r="B50" s="117"/>
      <c r="C50" s="118"/>
    </row>
    <row r="51" spans="1:5" ht="12.75" customHeight="1" x14ac:dyDescent="0.2">
      <c r="A51" s="52" t="str">
        <f>"      "&amp;Labels!B82</f>
        <v xml:space="preserve">      Product 1</v>
      </c>
      <c r="B51" s="25">
        <f>EXP(LN(D55)*'Price Tests'!B91+LN(D60)*LN(D55)*'Price Tests'!B92)</f>
        <v>1</v>
      </c>
      <c r="C51" s="119">
        <f>EXP(LN(D56)*'Price Tests'!C91+LN(D60)*LN(D56)*'Price Tests'!C92)</f>
        <v>1</v>
      </c>
    </row>
    <row r="52" spans="1:5" ht="12.75" customHeight="1" x14ac:dyDescent="0.2">
      <c r="A52" s="53" t="str">
        <f>"      "&amp;Labels!B83</f>
        <v xml:space="preserve">      Product 2</v>
      </c>
      <c r="B52" s="122">
        <f>EXP(LN(D55)*'Price Tests'!B94+LN(D61)*LN(D55)*'Price Tests'!B95)</f>
        <v>1</v>
      </c>
      <c r="C52" s="123">
        <f>EXP(LN(D56)*'Price Tests'!C94+LN(D61)*LN(D56)*'Price Tests'!C95)</f>
        <v>1</v>
      </c>
    </row>
    <row r="53" spans="1:5" ht="12.75" customHeight="1" x14ac:dyDescent="0.2">
      <c r="A53" s="2" t="str">
        <f>Labels!B32</f>
        <v>Prediction PriceX Normalized</v>
      </c>
    </row>
    <row r="54" spans="1:5" ht="12.75" customHeight="1" x14ac:dyDescent="0.2">
      <c r="A54" s="107" t="str">
        <f>Labels!D86</f>
        <v>ProductsX</v>
      </c>
      <c r="B54" s="8" t="str">
        <f>Labels!B77</f>
        <v>Price 1</v>
      </c>
      <c r="C54" s="17" t="str">
        <f>Labels!B78</f>
        <v>Price 2</v>
      </c>
      <c r="D54" s="17" t="str">
        <f>Labels!B79</f>
        <v>Price 3</v>
      </c>
      <c r="E54" s="18" t="str">
        <f>Labels!C76</f>
        <v>Total</v>
      </c>
    </row>
    <row r="55" spans="1:5" ht="12.75" customHeight="1" x14ac:dyDescent="0.2">
      <c r="A55" s="4" t="str">
        <f>Labels!B86</f>
        <v>Product 1</v>
      </c>
      <c r="B55" s="31">
        <f>B20*Predictions!B22/'Price Tests'!B17+C20*Predictions!B23/'Price Tests'!C17</f>
        <v>1</v>
      </c>
      <c r="C55" s="31">
        <f>B20*Predictions!C22/'Price Tests'!B17+C20*Predictions!C23/'Price Tests'!C17</f>
        <v>1</v>
      </c>
      <c r="D55" s="31">
        <f>B20*Predictions!D22/'Price Tests'!B17+C20*Predictions!D23/'Price Tests'!C17</f>
        <v>1</v>
      </c>
      <c r="E55" s="32">
        <f>IF('Price Tests'!D17=0,0,Predictions!E24/'Price Tests'!D17)</f>
        <v>1</v>
      </c>
    </row>
    <row r="56" spans="1:5" ht="12.75" customHeight="1" x14ac:dyDescent="0.2">
      <c r="A56" s="55" t="str">
        <f>Labels!B87</f>
        <v>Product 2</v>
      </c>
      <c r="B56" s="124">
        <f>B21*Predictions!B22/'Price Tests'!B17+C21*Predictions!B23/'Price Tests'!C17</f>
        <v>1</v>
      </c>
      <c r="C56" s="124">
        <f>B21*Predictions!C22/'Price Tests'!B17+C21*Predictions!C23/'Price Tests'!C17</f>
        <v>1</v>
      </c>
      <c r="D56" s="124">
        <f>B21*Predictions!D22/'Price Tests'!B17+C21*Predictions!D23/'Price Tests'!C17</f>
        <v>1</v>
      </c>
      <c r="E56" s="36">
        <f>IF('Price Tests'!D17=0,0,Predictions!E24/'Price Tests'!D17)</f>
        <v>1</v>
      </c>
    </row>
    <row r="57" spans="1:5" ht="12.75" customHeight="1" x14ac:dyDescent="0.2">
      <c r="A57" s="10" t="str">
        <f>Labels!C85</f>
        <v>Total</v>
      </c>
      <c r="B57" s="125">
        <f>IF('Price Tests'!D17=0,0,Predictions!B24/'Price Tests'!D17)</f>
        <v>1</v>
      </c>
      <c r="C57" s="125">
        <f>IF('Price Tests'!D17=0,0,Predictions!C24/'Price Tests'!D17)</f>
        <v>1</v>
      </c>
      <c r="D57" s="125">
        <f>IF('Price Tests'!D17=0,0,Predictions!D24/'Price Tests'!D17)</f>
        <v>1</v>
      </c>
      <c r="E57" s="126">
        <f>IF('Price Tests'!D17=0,0,Predictions!E24/'Price Tests'!D17)</f>
        <v>1</v>
      </c>
    </row>
    <row r="58" spans="1:5" ht="12.75" customHeight="1" x14ac:dyDescent="0.2">
      <c r="A58" s="2" t="str">
        <f>Labels!B29</f>
        <v>Prediction Price Normalized</v>
      </c>
    </row>
    <row r="59" spans="1:5" ht="12.75" customHeight="1" x14ac:dyDescent="0.2">
      <c r="A59" s="107" t="str">
        <f>Labels!D82</f>
        <v>Products</v>
      </c>
      <c r="B59" s="8" t="str">
        <f>Labels!B77</f>
        <v>Price 1</v>
      </c>
      <c r="C59" s="17" t="str">
        <f>Labels!B78</f>
        <v>Price 2</v>
      </c>
      <c r="D59" s="17" t="str">
        <f>Labels!B79</f>
        <v>Price 3</v>
      </c>
      <c r="E59" s="18" t="str">
        <f>Labels!C76</f>
        <v>Total</v>
      </c>
    </row>
    <row r="60" spans="1:5" ht="12.75" customHeight="1" x14ac:dyDescent="0.2">
      <c r="A60" s="4" t="str">
        <f>Labels!B82</f>
        <v>Product 1</v>
      </c>
      <c r="B60" s="31">
        <f>Predictions!B22/'Price Tests'!B17</f>
        <v>1</v>
      </c>
      <c r="C60" s="31">
        <f>Predictions!C22/'Price Tests'!B17</f>
        <v>1</v>
      </c>
      <c r="D60" s="31">
        <f>Predictions!D22/'Price Tests'!B17</f>
        <v>1</v>
      </c>
      <c r="E60" s="32">
        <f>IF('Price Tests'!B17=0,0,Predictions!E22/'Price Tests'!B17)</f>
        <v>1</v>
      </c>
    </row>
    <row r="61" spans="1:5" ht="12.75" customHeight="1" x14ac:dyDescent="0.2">
      <c r="A61" s="55" t="str">
        <f>Labels!B83</f>
        <v>Product 2</v>
      </c>
      <c r="B61" s="124">
        <f>Predictions!B23/'Price Tests'!C17</f>
        <v>1</v>
      </c>
      <c r="C61" s="124">
        <f>Predictions!C23/'Price Tests'!C17</f>
        <v>1</v>
      </c>
      <c r="D61" s="124">
        <f>Predictions!D23/'Price Tests'!C17</f>
        <v>1</v>
      </c>
      <c r="E61" s="36">
        <f>IF('Price Tests'!C17=0,0,Predictions!E23/'Price Tests'!C17)</f>
        <v>1</v>
      </c>
    </row>
    <row r="62" spans="1:5" ht="12.75" customHeight="1" x14ac:dyDescent="0.2">
      <c r="A62" s="10" t="str">
        <f>Labels!C81</f>
        <v>Total</v>
      </c>
      <c r="B62" s="125">
        <f>IF('Price Tests'!D17=0,0,Predictions!B24/'Price Tests'!D17)</f>
        <v>1</v>
      </c>
      <c r="C62" s="125">
        <f>IF('Price Tests'!D17=0,0,Predictions!C24/'Price Tests'!D17)</f>
        <v>1</v>
      </c>
      <c r="D62" s="125">
        <f>IF('Price Tests'!D17=0,0,Predictions!D24/'Price Tests'!D17)</f>
        <v>1</v>
      </c>
      <c r="E62" s="126">
        <f>IF('Price Tests'!D17=0,0,Predictions!E24/'Price Tests'!D17)</f>
        <v>1</v>
      </c>
    </row>
    <row r="63" spans="1:5" ht="12.75" customHeight="1" x14ac:dyDescent="0.2">
      <c r="A63" s="2" t="str">
        <f>Labels!B33</f>
        <v>Prediction Units Factor</v>
      </c>
    </row>
    <row r="64" spans="1:5" ht="12.75" customHeight="1" x14ac:dyDescent="0.2">
      <c r="A64" s="107" t="str">
        <f>Labels!D77</f>
        <v>Predictions</v>
      </c>
      <c r="B64" s="8" t="str">
        <f>Labels!B86</f>
        <v>Product 1</v>
      </c>
      <c r="C64" s="9" t="str">
        <f>Labels!B87</f>
        <v>Product 2</v>
      </c>
    </row>
    <row r="65" spans="1:3" ht="12.75" customHeight="1" x14ac:dyDescent="0.2">
      <c r="A65" s="4" t="str">
        <f>Labels!B77</f>
        <v>Price 1</v>
      </c>
      <c r="B65" s="20"/>
      <c r="C65" s="116"/>
    </row>
    <row r="66" spans="1:3" ht="12.75" customHeight="1" x14ac:dyDescent="0.2">
      <c r="A66" s="22" t="str">
        <f>"   "&amp;Labels!B82</f>
        <v xml:space="preserve">   Product 1</v>
      </c>
      <c r="B66" s="117">
        <f>B55^'Price Tests'!B81</f>
        <v>1</v>
      </c>
      <c r="C66" s="118">
        <f>B56^'Price Tests'!C81</f>
        <v>1</v>
      </c>
    </row>
    <row r="67" spans="1:3" ht="12.75" customHeight="1" x14ac:dyDescent="0.2">
      <c r="A67" s="22" t="str">
        <f>"   "&amp;Labels!B83</f>
        <v xml:space="preserve">   Product 2</v>
      </c>
      <c r="B67" s="117">
        <f>B55^'Price Tests'!B82</f>
        <v>1</v>
      </c>
      <c r="C67" s="118">
        <f>B56^'Price Tests'!C82</f>
        <v>1</v>
      </c>
    </row>
    <row r="68" spans="1:3" ht="12.75" customHeight="1" x14ac:dyDescent="0.2">
      <c r="A68" s="55" t="str">
        <f>Labels!B78</f>
        <v>Price 2</v>
      </c>
      <c r="B68" s="120"/>
      <c r="C68" s="121"/>
    </row>
    <row r="69" spans="1:3" ht="12.75" customHeight="1" x14ac:dyDescent="0.2">
      <c r="A69" s="22" t="str">
        <f>"   "&amp;Labels!B82</f>
        <v xml:space="preserve">   Product 1</v>
      </c>
      <c r="B69" s="117">
        <f>C55^'Price Tests'!B81</f>
        <v>1</v>
      </c>
      <c r="C69" s="118">
        <f>C56^'Price Tests'!C81</f>
        <v>1</v>
      </c>
    </row>
    <row r="70" spans="1:3" ht="12.75" customHeight="1" x14ac:dyDescent="0.2">
      <c r="A70" s="22" t="str">
        <f>"   "&amp;Labels!B83</f>
        <v xml:space="preserve">   Product 2</v>
      </c>
      <c r="B70" s="117">
        <f>C55^'Price Tests'!B82</f>
        <v>1</v>
      </c>
      <c r="C70" s="118">
        <f>C56^'Price Tests'!C82</f>
        <v>1</v>
      </c>
    </row>
    <row r="71" spans="1:3" ht="12.75" customHeight="1" x14ac:dyDescent="0.2">
      <c r="A71" s="55" t="str">
        <f>Labels!B79</f>
        <v>Price 3</v>
      </c>
      <c r="B71" s="120"/>
      <c r="C71" s="121"/>
    </row>
    <row r="72" spans="1:3" ht="12.75" customHeight="1" x14ac:dyDescent="0.2">
      <c r="A72" s="22" t="str">
        <f>"   "&amp;Labels!B82</f>
        <v xml:space="preserve">   Product 1</v>
      </c>
      <c r="B72" s="117">
        <f>D55^'Price Tests'!B81</f>
        <v>1</v>
      </c>
      <c r="C72" s="118">
        <f>D56^'Price Tests'!C81</f>
        <v>1</v>
      </c>
    </row>
    <row r="73" spans="1:3" ht="12.75" customHeight="1" x14ac:dyDescent="0.2">
      <c r="A73" s="47" t="str">
        <f>"   "&amp;Labels!B83</f>
        <v xml:space="preserve">   Product 2</v>
      </c>
      <c r="B73" s="127">
        <f>D55^'Price Tests'!B82</f>
        <v>1</v>
      </c>
      <c r="C73" s="128">
        <f>D56^'Price Tests'!C82</f>
        <v>1</v>
      </c>
    </row>
  </sheetData>
  <mergeCells count="4">
    <mergeCell ref="A1:D1"/>
    <mergeCell ref="A2:D2"/>
    <mergeCell ref="A3:D3"/>
    <mergeCell ref="A4:D4"/>
  </mergeCells>
  <pageMargins left="0.25" right="0.25" top="0.5" bottom="0.5" header="0.5" footer="0.5"/>
  <pageSetup paperSize="9" fitToHeight="32767" orientation="landscape" horizontalDpi="300" verticalDpi="300"/>
  <headerFooter alignWithMargins="0"/>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E92"/>
  <sheetViews>
    <sheetView zoomScaleNormal="100" workbookViewId="0">
      <selection sqref="A1:D1"/>
    </sheetView>
  </sheetViews>
  <sheetFormatPr defaultRowHeight="12.75" customHeight="1" x14ac:dyDescent="0.2"/>
  <cols>
    <col min="1" max="1" width="31.85546875" customWidth="1"/>
    <col min="2" max="2" width="25" customWidth="1"/>
    <col min="3" max="3" width="13.5703125" customWidth="1"/>
    <col min="4" max="4" width="20.5703125" customWidth="1"/>
    <col min="5" max="5" width="60.7109375" style="138" customWidth="1"/>
  </cols>
  <sheetData>
    <row r="1" spans="1:5" ht="12.75" customHeight="1" x14ac:dyDescent="0.2">
      <c r="A1" s="191" t="str">
        <f>'Price Tests'!B8</f>
        <v>ABC, Inc.</v>
      </c>
      <c r="B1" s="191"/>
      <c r="C1" s="191"/>
      <c r="D1" s="191"/>
    </row>
    <row r="2" spans="1:5" ht="12.75" customHeight="1" x14ac:dyDescent="0.2">
      <c r="A2" s="191" t="str">
        <f>"Product Line: "&amp;'Price Tests'!B9</f>
        <v>Product Line: Widgets</v>
      </c>
      <c r="B2" s="191"/>
      <c r="C2" s="191"/>
      <c r="D2" s="191"/>
    </row>
    <row r="3" spans="1:5" ht="12.75" customHeight="1" x14ac:dyDescent="0.2">
      <c r="A3" s="191" t="str">
        <f>"Labels"</f>
        <v>Labels</v>
      </c>
      <c r="B3" s="191"/>
      <c r="C3" s="191"/>
      <c r="D3" s="191"/>
    </row>
    <row r="4" spans="1:5" ht="12.75" customHeight="1" x14ac:dyDescent="0.2">
      <c r="A4" s="191" t="str">
        <f>""</f>
        <v/>
      </c>
      <c r="B4" s="191"/>
      <c r="C4" s="191"/>
      <c r="D4" s="191"/>
    </row>
    <row r="5" spans="1:5" ht="12.75" customHeight="1" x14ac:dyDescent="0.2">
      <c r="A5" s="129" t="s">
        <v>152</v>
      </c>
      <c r="B5" s="129" t="s">
        <v>315</v>
      </c>
      <c r="C5" s="129"/>
      <c r="D5" s="129"/>
      <c r="E5" s="136" t="s">
        <v>86</v>
      </c>
    </row>
    <row r="6" spans="1:5" ht="12.75" customHeight="1" x14ac:dyDescent="0.2">
      <c r="A6" s="130" t="s">
        <v>31</v>
      </c>
      <c r="B6" s="131" t="s">
        <v>32</v>
      </c>
      <c r="C6" s="132"/>
      <c r="D6" s="132"/>
      <c r="E6" s="137" t="s">
        <v>499</v>
      </c>
    </row>
    <row r="7" spans="1:5" ht="33.75" customHeight="1" x14ac:dyDescent="0.2">
      <c r="A7" s="130" t="s">
        <v>35</v>
      </c>
      <c r="B7" s="131" t="s">
        <v>397</v>
      </c>
      <c r="C7" s="132"/>
      <c r="D7" s="132"/>
      <c r="E7" s="137" t="s">
        <v>462</v>
      </c>
    </row>
    <row r="8" spans="1:5" ht="45.75" customHeight="1" x14ac:dyDescent="0.2">
      <c r="A8" s="130" t="s">
        <v>172</v>
      </c>
      <c r="B8" s="131" t="s">
        <v>172</v>
      </c>
      <c r="C8" s="132"/>
      <c r="D8" s="132"/>
      <c r="E8" s="137" t="s">
        <v>92</v>
      </c>
    </row>
    <row r="9" spans="1:5" ht="57" customHeight="1" x14ac:dyDescent="0.2">
      <c r="A9" s="130" t="s">
        <v>219</v>
      </c>
      <c r="B9" s="131" t="s">
        <v>34</v>
      </c>
      <c r="C9" s="132"/>
      <c r="D9" s="132"/>
      <c r="E9" s="137" t="s">
        <v>0</v>
      </c>
    </row>
    <row r="10" spans="1:5" ht="12.75" customHeight="1" x14ac:dyDescent="0.2">
      <c r="A10" s="130" t="s">
        <v>181</v>
      </c>
      <c r="B10" s="131" t="s">
        <v>461</v>
      </c>
      <c r="C10" s="132"/>
      <c r="D10" s="132"/>
      <c r="E10" s="137" t="s">
        <v>26</v>
      </c>
    </row>
    <row r="11" spans="1:5" ht="33.75" customHeight="1" x14ac:dyDescent="0.2">
      <c r="A11" s="130" t="s">
        <v>47</v>
      </c>
      <c r="B11" s="131" t="s">
        <v>83</v>
      </c>
      <c r="C11" s="132"/>
      <c r="D11" s="132"/>
      <c r="E11" s="137" t="s">
        <v>46</v>
      </c>
    </row>
    <row r="12" spans="1:5" ht="33.75" customHeight="1" x14ac:dyDescent="0.2">
      <c r="A12" s="130" t="s">
        <v>184</v>
      </c>
      <c r="B12" s="131" t="s">
        <v>457</v>
      </c>
      <c r="C12" s="132"/>
      <c r="D12" s="132"/>
      <c r="E12" s="137" t="s">
        <v>441</v>
      </c>
    </row>
    <row r="13" spans="1:5" ht="22.5" customHeight="1" x14ac:dyDescent="0.2">
      <c r="A13" s="130" t="s">
        <v>414</v>
      </c>
      <c r="B13" s="131" t="s">
        <v>214</v>
      </c>
      <c r="C13" s="132"/>
      <c r="D13" s="132"/>
      <c r="E13" s="137" t="s">
        <v>133</v>
      </c>
    </row>
    <row r="14" spans="1:5" ht="22.5" customHeight="1" x14ac:dyDescent="0.2">
      <c r="A14" s="130" t="s">
        <v>393</v>
      </c>
      <c r="B14" s="131" t="s">
        <v>116</v>
      </c>
      <c r="C14" s="132"/>
      <c r="D14" s="132"/>
      <c r="E14" s="137" t="s">
        <v>434</v>
      </c>
    </row>
    <row r="15" spans="1:5" ht="22.5" customHeight="1" x14ac:dyDescent="0.2">
      <c r="A15" s="130" t="s">
        <v>271</v>
      </c>
      <c r="B15" s="131" t="s">
        <v>116</v>
      </c>
      <c r="C15" s="132"/>
      <c r="D15" s="132"/>
      <c r="E15" s="137" t="s">
        <v>314</v>
      </c>
    </row>
    <row r="16" spans="1:5" ht="22.5" customHeight="1" x14ac:dyDescent="0.2">
      <c r="A16" s="130" t="s">
        <v>240</v>
      </c>
      <c r="B16" s="131" t="s">
        <v>369</v>
      </c>
      <c r="C16" s="132"/>
      <c r="D16" s="132"/>
      <c r="E16" s="137" t="s">
        <v>19</v>
      </c>
    </row>
    <row r="17" spans="1:5" ht="33.75" customHeight="1" x14ac:dyDescent="0.2">
      <c r="A17" s="130" t="s">
        <v>12</v>
      </c>
      <c r="B17" s="131" t="s">
        <v>369</v>
      </c>
      <c r="C17" s="132"/>
      <c r="D17" s="132"/>
      <c r="E17" s="137" t="s">
        <v>436</v>
      </c>
    </row>
    <row r="18" spans="1:5" ht="22.5" customHeight="1" x14ac:dyDescent="0.2">
      <c r="A18" s="130" t="s">
        <v>312</v>
      </c>
      <c r="B18" s="131" t="s">
        <v>214</v>
      </c>
      <c r="C18" s="132"/>
      <c r="D18" s="132"/>
      <c r="E18" s="137" t="s">
        <v>205</v>
      </c>
    </row>
    <row r="19" spans="1:5" ht="22.5" customHeight="1" x14ac:dyDescent="0.2">
      <c r="A19" s="130" t="s">
        <v>236</v>
      </c>
      <c r="B19" s="131" t="s">
        <v>298</v>
      </c>
      <c r="C19" s="132"/>
      <c r="D19" s="132"/>
      <c r="E19" s="137" t="s">
        <v>148</v>
      </c>
    </row>
    <row r="20" spans="1:5" ht="22.5" customHeight="1" x14ac:dyDescent="0.2">
      <c r="A20" s="130" t="s">
        <v>28</v>
      </c>
      <c r="B20" s="131" t="s">
        <v>298</v>
      </c>
      <c r="C20" s="132"/>
      <c r="D20" s="132"/>
      <c r="E20" s="137" t="s">
        <v>148</v>
      </c>
    </row>
    <row r="21" spans="1:5" ht="12.75" customHeight="1" x14ac:dyDescent="0.2">
      <c r="A21" s="130" t="s">
        <v>389</v>
      </c>
      <c r="B21" s="131" t="s">
        <v>171</v>
      </c>
      <c r="C21" s="132"/>
      <c r="D21" s="132"/>
      <c r="E21" s="137" t="s">
        <v>322</v>
      </c>
    </row>
    <row r="22" spans="1:5" ht="22.5" customHeight="1" x14ac:dyDescent="0.2">
      <c r="A22" s="130" t="s">
        <v>423</v>
      </c>
      <c r="B22" s="131" t="s">
        <v>171</v>
      </c>
      <c r="C22" s="132"/>
      <c r="D22" s="132"/>
      <c r="E22" s="137" t="s">
        <v>224</v>
      </c>
    </row>
    <row r="23" spans="1:5" ht="22.5" customHeight="1" x14ac:dyDescent="0.2">
      <c r="A23" s="130" t="s">
        <v>339</v>
      </c>
      <c r="B23" s="131" t="s">
        <v>171</v>
      </c>
      <c r="C23" s="132"/>
      <c r="D23" s="132"/>
      <c r="E23" s="137" t="s">
        <v>378</v>
      </c>
    </row>
    <row r="24" spans="1:5" ht="22.5" customHeight="1" x14ac:dyDescent="0.2">
      <c r="A24" s="130" t="s">
        <v>18</v>
      </c>
      <c r="B24" s="131" t="s">
        <v>348</v>
      </c>
      <c r="C24" s="132"/>
      <c r="D24" s="132"/>
      <c r="E24" s="137" t="s">
        <v>342</v>
      </c>
    </row>
    <row r="25" spans="1:5" ht="12.75" customHeight="1" x14ac:dyDescent="0.2">
      <c r="A25" s="130" t="s">
        <v>200</v>
      </c>
      <c r="B25" s="131" t="s">
        <v>177</v>
      </c>
      <c r="C25" s="132"/>
      <c r="D25" s="132"/>
      <c r="E25" s="137" t="s">
        <v>366</v>
      </c>
    </row>
    <row r="26" spans="1:5" ht="12.75" customHeight="1" x14ac:dyDescent="0.2">
      <c r="A26" s="130" t="s">
        <v>363</v>
      </c>
      <c r="B26" s="131" t="s">
        <v>177</v>
      </c>
      <c r="C26" s="132"/>
      <c r="D26" s="132"/>
      <c r="E26" s="137" t="s">
        <v>129</v>
      </c>
    </row>
    <row r="27" spans="1:5" ht="12.75" customHeight="1" x14ac:dyDescent="0.2">
      <c r="A27" s="130" t="s">
        <v>331</v>
      </c>
      <c r="B27" s="131" t="s">
        <v>177</v>
      </c>
      <c r="C27" s="132"/>
      <c r="D27" s="132"/>
      <c r="E27" s="137" t="s">
        <v>115</v>
      </c>
    </row>
    <row r="28" spans="1:5" ht="12.75" customHeight="1" x14ac:dyDescent="0.2">
      <c r="A28" s="130" t="s">
        <v>468</v>
      </c>
      <c r="B28" s="131" t="s">
        <v>289</v>
      </c>
      <c r="C28" s="132"/>
      <c r="D28" s="132"/>
      <c r="E28" s="137" t="s">
        <v>115</v>
      </c>
    </row>
    <row r="29" spans="1:5" ht="22.5" customHeight="1" x14ac:dyDescent="0.2">
      <c r="A29" s="130" t="s">
        <v>274</v>
      </c>
      <c r="B29" s="131" t="s">
        <v>432</v>
      </c>
      <c r="C29" s="132"/>
      <c r="D29" s="132"/>
      <c r="E29" s="137" t="s">
        <v>131</v>
      </c>
    </row>
    <row r="30" spans="1:5" ht="12.75" customHeight="1" x14ac:dyDescent="0.2">
      <c r="A30" s="130" t="s">
        <v>195</v>
      </c>
      <c r="B30" s="131" t="s">
        <v>6</v>
      </c>
      <c r="C30" s="132"/>
      <c r="D30" s="132"/>
      <c r="E30" s="137" t="s">
        <v>247</v>
      </c>
    </row>
    <row r="31" spans="1:5" ht="12.75" customHeight="1" x14ac:dyDescent="0.2">
      <c r="A31" s="130" t="s">
        <v>21</v>
      </c>
      <c r="B31" s="131" t="s">
        <v>6</v>
      </c>
      <c r="C31" s="132"/>
      <c r="D31" s="132"/>
      <c r="E31" s="137" t="s">
        <v>350</v>
      </c>
    </row>
    <row r="32" spans="1:5" ht="22.5" customHeight="1" x14ac:dyDescent="0.2">
      <c r="A32" s="130" t="s">
        <v>318</v>
      </c>
      <c r="B32" s="131" t="s">
        <v>20</v>
      </c>
      <c r="C32" s="132"/>
      <c r="D32" s="132"/>
      <c r="E32" s="137" t="s">
        <v>131</v>
      </c>
    </row>
    <row r="33" spans="1:5" ht="12.75" customHeight="1" x14ac:dyDescent="0.2">
      <c r="A33" s="130" t="s">
        <v>50</v>
      </c>
      <c r="B33" s="131" t="s">
        <v>261</v>
      </c>
      <c r="C33" s="132"/>
      <c r="D33" s="132"/>
      <c r="E33" s="137" t="s">
        <v>262</v>
      </c>
    </row>
    <row r="34" spans="1:5" ht="22.5" customHeight="1" x14ac:dyDescent="0.2">
      <c r="A34" s="130" t="s">
        <v>290</v>
      </c>
      <c r="B34" s="131" t="s">
        <v>261</v>
      </c>
      <c r="C34" s="132"/>
      <c r="D34" s="132"/>
      <c r="E34" s="137" t="s">
        <v>97</v>
      </c>
    </row>
    <row r="35" spans="1:5" ht="12.75" customHeight="1" x14ac:dyDescent="0.2">
      <c r="A35" s="130" t="s">
        <v>307</v>
      </c>
      <c r="B35" s="131" t="s">
        <v>269</v>
      </c>
      <c r="C35" s="132"/>
      <c r="D35" s="132"/>
      <c r="E35" s="137" t="s">
        <v>335</v>
      </c>
    </row>
    <row r="36" spans="1:5" ht="22.5" customHeight="1" x14ac:dyDescent="0.2">
      <c r="A36" s="130" t="s">
        <v>284</v>
      </c>
      <c r="B36" s="131" t="s">
        <v>427</v>
      </c>
      <c r="C36" s="132"/>
      <c r="D36" s="132"/>
      <c r="E36" s="137" t="s">
        <v>465</v>
      </c>
    </row>
    <row r="37" spans="1:5" ht="12.75" customHeight="1" x14ac:dyDescent="0.2">
      <c r="A37" s="130" t="s">
        <v>324</v>
      </c>
      <c r="B37" s="131" t="s">
        <v>310</v>
      </c>
      <c r="C37" s="132"/>
      <c r="D37" s="132"/>
      <c r="E37" s="137" t="s">
        <v>278</v>
      </c>
    </row>
    <row r="38" spans="1:5" ht="12.75" customHeight="1" x14ac:dyDescent="0.2">
      <c r="A38" s="130" t="s">
        <v>134</v>
      </c>
      <c r="B38" s="131" t="s">
        <v>358</v>
      </c>
      <c r="C38" s="132"/>
      <c r="D38" s="132"/>
      <c r="E38" s="137" t="s">
        <v>59</v>
      </c>
    </row>
    <row r="39" spans="1:5" ht="33.75" customHeight="1" x14ac:dyDescent="0.2">
      <c r="A39" s="130" t="s">
        <v>206</v>
      </c>
      <c r="B39" s="131" t="s">
        <v>230</v>
      </c>
      <c r="C39" s="132"/>
      <c r="D39" s="132"/>
      <c r="E39" s="137" t="s">
        <v>105</v>
      </c>
    </row>
    <row r="40" spans="1:5" ht="22.5" customHeight="1" x14ac:dyDescent="0.2">
      <c r="A40" s="130" t="s">
        <v>104</v>
      </c>
      <c r="B40" s="131" t="s">
        <v>300</v>
      </c>
      <c r="C40" s="132"/>
      <c r="D40" s="132"/>
      <c r="E40" s="137" t="s">
        <v>44</v>
      </c>
    </row>
    <row r="41" spans="1:5" ht="22.5" customHeight="1" x14ac:dyDescent="0.2">
      <c r="A41" s="130" t="s">
        <v>80</v>
      </c>
      <c r="B41" s="131" t="s">
        <v>48</v>
      </c>
      <c r="C41" s="132"/>
      <c r="D41" s="132"/>
      <c r="E41" s="137" t="s">
        <v>154</v>
      </c>
    </row>
    <row r="42" spans="1:5" ht="12.75" customHeight="1" x14ac:dyDescent="0.2">
      <c r="A42" s="130" t="s">
        <v>326</v>
      </c>
      <c r="B42" s="131" t="s">
        <v>234</v>
      </c>
      <c r="C42" s="132"/>
      <c r="D42" s="132"/>
      <c r="E42" s="137" t="s">
        <v>347</v>
      </c>
    </row>
    <row r="43" spans="1:5" ht="12.75" customHeight="1" x14ac:dyDescent="0.2">
      <c r="A43" s="130" t="s">
        <v>431</v>
      </c>
      <c r="B43" s="131" t="s">
        <v>375</v>
      </c>
      <c r="C43" s="132"/>
      <c r="D43" s="132"/>
      <c r="E43" s="137" t="s">
        <v>175</v>
      </c>
    </row>
    <row r="44" spans="1:5" ht="22.5" customHeight="1" x14ac:dyDescent="0.2">
      <c r="A44" s="130" t="s">
        <v>22</v>
      </c>
      <c r="B44" s="131" t="s">
        <v>10</v>
      </c>
      <c r="C44" s="132"/>
      <c r="D44" s="132"/>
      <c r="E44" s="137" t="s">
        <v>400</v>
      </c>
    </row>
    <row r="45" spans="1:5" ht="22.5" customHeight="1" x14ac:dyDescent="0.2">
      <c r="A45" s="130" t="s">
        <v>53</v>
      </c>
      <c r="B45" s="131" t="s">
        <v>459</v>
      </c>
      <c r="C45" s="132"/>
      <c r="D45" s="132"/>
      <c r="E45" s="137" t="s">
        <v>409</v>
      </c>
    </row>
    <row r="46" spans="1:5" ht="57" customHeight="1" x14ac:dyDescent="0.2">
      <c r="A46" s="130" t="s">
        <v>451</v>
      </c>
      <c r="B46" s="131" t="s">
        <v>448</v>
      </c>
      <c r="C46" s="132"/>
      <c r="D46" s="132"/>
      <c r="E46" s="137" t="s">
        <v>122</v>
      </c>
    </row>
    <row r="47" spans="1:5" ht="57" customHeight="1" x14ac:dyDescent="0.2">
      <c r="A47" s="130" t="s">
        <v>183</v>
      </c>
      <c r="B47" s="131" t="s">
        <v>173</v>
      </c>
      <c r="C47" s="132"/>
      <c r="D47" s="132"/>
      <c r="E47" s="137" t="s">
        <v>426</v>
      </c>
    </row>
    <row r="48" spans="1:5" ht="12.75" customHeight="1" x14ac:dyDescent="0.2">
      <c r="A48" s="130" t="s">
        <v>78</v>
      </c>
      <c r="B48" s="131" t="s">
        <v>455</v>
      </c>
      <c r="C48" s="132"/>
      <c r="D48" s="132"/>
      <c r="E48" s="137" t="s">
        <v>198</v>
      </c>
    </row>
    <row r="49" spans="1:5" ht="22.5" customHeight="1" x14ac:dyDescent="0.2">
      <c r="A49" s="130" t="s">
        <v>385</v>
      </c>
      <c r="B49" s="131" t="s">
        <v>463</v>
      </c>
      <c r="C49" s="132"/>
      <c r="D49" s="132"/>
      <c r="E49" s="137" t="s">
        <v>384</v>
      </c>
    </row>
    <row r="50" spans="1:5" ht="33.75" customHeight="1" x14ac:dyDescent="0.2">
      <c r="A50" s="130" t="s">
        <v>52</v>
      </c>
      <c r="B50" s="131" t="s">
        <v>455</v>
      </c>
      <c r="C50" s="132"/>
      <c r="D50" s="132"/>
      <c r="E50" s="137" t="s">
        <v>488</v>
      </c>
    </row>
    <row r="51" spans="1:5" ht="12.75" customHeight="1" x14ac:dyDescent="0.2">
      <c r="A51" s="130" t="s">
        <v>367</v>
      </c>
      <c r="B51" s="131" t="s">
        <v>101</v>
      </c>
      <c r="C51" s="132"/>
      <c r="D51" s="132"/>
      <c r="E51" s="137" t="s">
        <v>489</v>
      </c>
    </row>
    <row r="52" spans="1:5" ht="12.75" customHeight="1" x14ac:dyDescent="0.2">
      <c r="A52" s="130" t="s">
        <v>412</v>
      </c>
      <c r="B52" s="131" t="s">
        <v>119</v>
      </c>
      <c r="C52" s="132"/>
      <c r="D52" s="132"/>
      <c r="E52" s="137" t="s">
        <v>265</v>
      </c>
    </row>
    <row r="53" spans="1:5" ht="22.5" customHeight="1" x14ac:dyDescent="0.2">
      <c r="A53" s="130" t="s">
        <v>416</v>
      </c>
      <c r="B53" s="131" t="s">
        <v>144</v>
      </c>
      <c r="C53" s="132"/>
      <c r="D53" s="132"/>
      <c r="E53" s="137" t="s">
        <v>64</v>
      </c>
    </row>
    <row r="54" spans="1:5" ht="33.75" customHeight="1" x14ac:dyDescent="0.2">
      <c r="A54" s="130" t="s">
        <v>167</v>
      </c>
      <c r="B54" s="131" t="s">
        <v>368</v>
      </c>
      <c r="C54" s="132"/>
      <c r="D54" s="132"/>
      <c r="E54" s="137" t="s">
        <v>288</v>
      </c>
    </row>
    <row r="55" spans="1:5" ht="33.75" customHeight="1" x14ac:dyDescent="0.2">
      <c r="A55" s="130" t="s">
        <v>316</v>
      </c>
      <c r="B55" s="131" t="s">
        <v>368</v>
      </c>
      <c r="C55" s="132"/>
      <c r="D55" s="132"/>
      <c r="E55" s="137" t="s">
        <v>288</v>
      </c>
    </row>
    <row r="56" spans="1:5" ht="12.75" customHeight="1" x14ac:dyDescent="0.2">
      <c r="A56" s="130" t="s">
        <v>411</v>
      </c>
      <c r="B56" s="131" t="s">
        <v>234</v>
      </c>
      <c r="C56" s="132"/>
      <c r="D56" s="132"/>
      <c r="E56" s="137" t="s">
        <v>430</v>
      </c>
    </row>
    <row r="57" spans="1:5" ht="22.5" customHeight="1" x14ac:dyDescent="0.2">
      <c r="A57" s="130" t="s">
        <v>438</v>
      </c>
      <c r="B57" s="131" t="s">
        <v>234</v>
      </c>
      <c r="C57" s="132"/>
      <c r="D57" s="132"/>
      <c r="E57" s="137" t="s">
        <v>212</v>
      </c>
    </row>
    <row r="58" spans="1:5" ht="22.5" customHeight="1" x14ac:dyDescent="0.2">
      <c r="A58" s="130" t="s">
        <v>61</v>
      </c>
      <c r="B58" s="131" t="s">
        <v>327</v>
      </c>
      <c r="C58" s="132"/>
      <c r="D58" s="132"/>
      <c r="E58" s="137" t="s">
        <v>120</v>
      </c>
    </row>
    <row r="59" spans="1:5" ht="22.5" customHeight="1" x14ac:dyDescent="0.2">
      <c r="A59" s="130" t="s">
        <v>280</v>
      </c>
      <c r="B59" s="131" t="s">
        <v>327</v>
      </c>
      <c r="C59" s="132"/>
      <c r="D59" s="132"/>
      <c r="E59" s="137" t="s">
        <v>474</v>
      </c>
    </row>
    <row r="60" spans="1:5" ht="22.5" customHeight="1" x14ac:dyDescent="0.2">
      <c r="A60" s="130" t="s">
        <v>305</v>
      </c>
      <c r="B60" s="131" t="s">
        <v>196</v>
      </c>
      <c r="C60" s="132"/>
      <c r="D60" s="132"/>
      <c r="E60" s="137" t="s">
        <v>440</v>
      </c>
    </row>
    <row r="61" spans="1:5" ht="22.5" customHeight="1" x14ac:dyDescent="0.2">
      <c r="A61" s="130" t="s">
        <v>346</v>
      </c>
      <c r="B61" s="131" t="s">
        <v>286</v>
      </c>
      <c r="C61" s="132"/>
      <c r="D61" s="132"/>
      <c r="E61" s="137" t="s">
        <v>147</v>
      </c>
    </row>
    <row r="62" spans="1:5" ht="22.5" customHeight="1" x14ac:dyDescent="0.2">
      <c r="A62" s="130" t="s">
        <v>317</v>
      </c>
      <c r="B62" s="131" t="s">
        <v>286</v>
      </c>
      <c r="C62" s="132"/>
      <c r="D62" s="132"/>
      <c r="E62" s="137" t="s">
        <v>49</v>
      </c>
    </row>
    <row r="63" spans="1:5" ht="22.5" customHeight="1" x14ac:dyDescent="0.2">
      <c r="A63" s="130" t="s">
        <v>281</v>
      </c>
      <c r="B63" s="131" t="s">
        <v>196</v>
      </c>
      <c r="C63" s="132"/>
      <c r="D63" s="132"/>
      <c r="E63" s="137" t="s">
        <v>77</v>
      </c>
    </row>
    <row r="64" spans="1:5" ht="12.75" customHeight="1" x14ac:dyDescent="0.2">
      <c r="A64" s="130" t="s">
        <v>109</v>
      </c>
      <c r="B64" s="131" t="s">
        <v>79</v>
      </c>
      <c r="C64" s="132"/>
      <c r="D64" s="132"/>
      <c r="E64" s="137" t="s">
        <v>303</v>
      </c>
    </row>
    <row r="65" spans="1:5" ht="22.5" customHeight="1" x14ac:dyDescent="0.2">
      <c r="A65" s="130" t="s">
        <v>190</v>
      </c>
      <c r="B65" s="131" t="s">
        <v>135</v>
      </c>
      <c r="C65" s="132"/>
      <c r="D65" s="132"/>
      <c r="E65" s="137" t="s">
        <v>495</v>
      </c>
    </row>
    <row r="66" spans="1:5" ht="22.5" customHeight="1" x14ac:dyDescent="0.2">
      <c r="A66" s="130" t="s">
        <v>66</v>
      </c>
      <c r="B66" s="131" t="s">
        <v>135</v>
      </c>
      <c r="C66" s="132"/>
      <c r="D66" s="132"/>
      <c r="E66" s="137" t="s">
        <v>495</v>
      </c>
    </row>
    <row r="67" spans="1:5" ht="12.75" customHeight="1" x14ac:dyDescent="0.2">
      <c r="A67" s="130" t="s">
        <v>1</v>
      </c>
      <c r="B67" s="131" t="s">
        <v>79</v>
      </c>
      <c r="C67" s="132"/>
      <c r="D67" s="132"/>
      <c r="E67" s="137" t="s">
        <v>303</v>
      </c>
    </row>
    <row r="68" spans="1:5" ht="22.5" customHeight="1" x14ac:dyDescent="0.2">
      <c r="A68" s="130" t="s">
        <v>313</v>
      </c>
      <c r="B68" s="131" t="s">
        <v>299</v>
      </c>
      <c r="C68" s="132"/>
      <c r="D68" s="132"/>
      <c r="E68" s="137" t="s">
        <v>54</v>
      </c>
    </row>
    <row r="69" spans="1:5" ht="22.5" customHeight="1" x14ac:dyDescent="0.2">
      <c r="A69" s="130" t="s">
        <v>169</v>
      </c>
      <c r="B69" s="131" t="s">
        <v>470</v>
      </c>
      <c r="C69" s="132"/>
      <c r="D69" s="132"/>
      <c r="E69" s="137" t="s">
        <v>54</v>
      </c>
    </row>
    <row r="71" spans="1:5" ht="12.75" customHeight="1" x14ac:dyDescent="0.2">
      <c r="A71" s="129" t="s">
        <v>143</v>
      </c>
      <c r="B71" s="129" t="s">
        <v>76</v>
      </c>
      <c r="C71" s="129" t="s">
        <v>33</v>
      </c>
      <c r="D71" s="129" t="s">
        <v>277</v>
      </c>
      <c r="E71" s="136" t="s">
        <v>86</v>
      </c>
    </row>
    <row r="72" spans="1:5" ht="12.75" customHeight="1" x14ac:dyDescent="0.2">
      <c r="A72" s="130" t="s">
        <v>388</v>
      </c>
      <c r="B72" s="133" t="s">
        <v>452</v>
      </c>
      <c r="C72" s="133" t="s">
        <v>399</v>
      </c>
      <c r="D72" s="133" t="s">
        <v>388</v>
      </c>
      <c r="E72" s="137"/>
    </row>
    <row r="73" spans="1:5" ht="12.75" customHeight="1" x14ac:dyDescent="0.2">
      <c r="A73" s="130" t="s">
        <v>283</v>
      </c>
      <c r="B73" s="134" t="s">
        <v>243</v>
      </c>
      <c r="D73" s="134" t="s">
        <v>388</v>
      </c>
    </row>
    <row r="74" spans="1:5" ht="12.75" customHeight="1" x14ac:dyDescent="0.2">
      <c r="A74" s="130" t="s">
        <v>91</v>
      </c>
      <c r="B74" s="134" t="s">
        <v>242</v>
      </c>
    </row>
    <row r="76" spans="1:5" ht="12.75" customHeight="1" x14ac:dyDescent="0.2">
      <c r="A76" s="130" t="s">
        <v>269</v>
      </c>
      <c r="B76" s="133" t="s">
        <v>269</v>
      </c>
      <c r="C76" s="133" t="s">
        <v>399</v>
      </c>
      <c r="D76" s="133" t="s">
        <v>269</v>
      </c>
      <c r="E76" s="137" t="s">
        <v>223</v>
      </c>
    </row>
    <row r="77" spans="1:5" ht="12.75" customHeight="1" x14ac:dyDescent="0.2">
      <c r="A77" s="130" t="s">
        <v>95</v>
      </c>
      <c r="B77" s="134" t="s">
        <v>361</v>
      </c>
      <c r="D77" s="134" t="s">
        <v>269</v>
      </c>
    </row>
    <row r="78" spans="1:5" ht="12.75" customHeight="1" x14ac:dyDescent="0.2">
      <c r="A78" s="130" t="s">
        <v>94</v>
      </c>
      <c r="B78" s="134" t="s">
        <v>72</v>
      </c>
    </row>
    <row r="79" spans="1:5" ht="12.75" customHeight="1" x14ac:dyDescent="0.2">
      <c r="A79" s="130" t="s">
        <v>93</v>
      </c>
      <c r="B79" s="134" t="s">
        <v>473</v>
      </c>
    </row>
    <row r="81" spans="1:5" ht="22.5" customHeight="1" x14ac:dyDescent="0.2">
      <c r="A81" s="130" t="s">
        <v>310</v>
      </c>
      <c r="B81" s="133" t="s">
        <v>310</v>
      </c>
      <c r="C81" s="133" t="s">
        <v>399</v>
      </c>
      <c r="D81" s="133" t="s">
        <v>310</v>
      </c>
      <c r="E81" s="137" t="s">
        <v>253</v>
      </c>
    </row>
    <row r="82" spans="1:5" ht="12.75" customHeight="1" x14ac:dyDescent="0.2">
      <c r="A82" s="130" t="s">
        <v>279</v>
      </c>
      <c r="B82" s="134" t="s">
        <v>60</v>
      </c>
      <c r="D82" s="134" t="s">
        <v>310</v>
      </c>
    </row>
    <row r="83" spans="1:5" ht="12.75" customHeight="1" x14ac:dyDescent="0.2">
      <c r="A83" s="130" t="s">
        <v>352</v>
      </c>
      <c r="B83" s="134" t="s">
        <v>296</v>
      </c>
    </row>
    <row r="85" spans="1:5" ht="45.75" customHeight="1" x14ac:dyDescent="0.2">
      <c r="A85" s="130" t="s">
        <v>408</v>
      </c>
      <c r="B85" s="133" t="s">
        <v>408</v>
      </c>
      <c r="C85" s="133" t="s">
        <v>399</v>
      </c>
      <c r="D85" s="133" t="s">
        <v>408</v>
      </c>
      <c r="E85" s="137" t="s">
        <v>364</v>
      </c>
    </row>
    <row r="86" spans="1:5" ht="12.75" customHeight="1" x14ac:dyDescent="0.2">
      <c r="A86" s="130" t="s">
        <v>279</v>
      </c>
      <c r="B86" s="134" t="s">
        <v>60</v>
      </c>
      <c r="D86" s="134" t="s">
        <v>408</v>
      </c>
    </row>
    <row r="87" spans="1:5" ht="12.75" customHeight="1" x14ac:dyDescent="0.2">
      <c r="A87" s="130" t="s">
        <v>352</v>
      </c>
      <c r="B87" s="134" t="s">
        <v>296</v>
      </c>
    </row>
    <row r="89" spans="1:5" ht="12.75" customHeight="1" x14ac:dyDescent="0.2">
      <c r="A89" s="130" t="s">
        <v>237</v>
      </c>
      <c r="B89" s="133" t="s">
        <v>237</v>
      </c>
      <c r="C89" s="133" t="s">
        <v>399</v>
      </c>
      <c r="D89" s="133" t="s">
        <v>237</v>
      </c>
      <c r="E89" s="137" t="s">
        <v>383</v>
      </c>
    </row>
    <row r="90" spans="1:5" ht="12.75" customHeight="1" x14ac:dyDescent="0.2">
      <c r="A90" s="130" t="s">
        <v>222</v>
      </c>
      <c r="B90" s="134" t="s">
        <v>73</v>
      </c>
      <c r="D90" s="134" t="s">
        <v>237</v>
      </c>
    </row>
    <row r="91" spans="1:5" ht="12.75" customHeight="1" x14ac:dyDescent="0.2">
      <c r="A91" s="130" t="s">
        <v>138</v>
      </c>
      <c r="B91" s="134" t="s">
        <v>445</v>
      </c>
    </row>
    <row r="92" spans="1:5" ht="12.75" customHeight="1" x14ac:dyDescent="0.2">
      <c r="A92" s="130" t="s">
        <v>111</v>
      </c>
      <c r="B92" s="134" t="s">
        <v>153</v>
      </c>
    </row>
  </sheetData>
  <mergeCells count="4">
    <mergeCell ref="A1:D1"/>
    <mergeCell ref="A2:D2"/>
    <mergeCell ref="A3:D3"/>
    <mergeCell ref="A4:D4"/>
  </mergeCells>
  <pageMargins left="0.25" right="0.25" top="0.5" bottom="0.5" header="0.5" footer="0.5"/>
  <pageSetup paperSize="9" fitToHeight="32767" orientation="landscape" horizontalDpi="300" verticalDpi="300"/>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93356ABF-27A6-4695-82EB-83A39DF2B9D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26</vt:i4>
      </vt:variant>
    </vt:vector>
  </HeadingPairs>
  <TitlesOfParts>
    <vt:vector size="37" baseType="lpstr">
      <vt:lpstr>Intro</vt:lpstr>
      <vt:lpstr>Graphs</vt:lpstr>
      <vt:lpstr>Price Tests</vt:lpstr>
      <vt:lpstr>Predictions</vt:lpstr>
      <vt:lpstr>Formulas</vt:lpstr>
      <vt:lpstr>Plot Vars</vt:lpstr>
      <vt:lpstr>(FnCalls 1)</vt:lpstr>
      <vt:lpstr>(Other Variables)</vt:lpstr>
      <vt:lpstr>Labels</vt:lpstr>
      <vt:lpstr>(Ranges)</vt:lpstr>
      <vt:lpstr>(Import)</vt:lpstr>
      <vt:lpstr>Non_Constant_ElasticityQ_plt</vt:lpstr>
      <vt:lpstr>Predicted_Costs</vt:lpstr>
      <vt:lpstr>Predicted_Costs_Yours</vt:lpstr>
      <vt:lpstr>Predicted_Margin_pct_plt</vt:lpstr>
      <vt:lpstr>Predicted_Margin_pct_Yours_plt</vt:lpstr>
      <vt:lpstr>Predicted_Margin_plt</vt:lpstr>
      <vt:lpstr>Predicted_Margin_Yours_plt</vt:lpstr>
      <vt:lpstr>Predicted_Revenue_plt</vt:lpstr>
      <vt:lpstr>Predicted_Revenue_Yours_plt</vt:lpstr>
      <vt:lpstr>Predicted_Sales_Units_plt</vt:lpstr>
      <vt:lpstr>Predicted_Sales_Units_Yours_plt</vt:lpstr>
      <vt:lpstr>Prediction_Price_Norm</vt:lpstr>
      <vt:lpstr>Prediction_Prices_plt</vt:lpstr>
      <vt:lpstr>Prediction_PriceX_Norm</vt:lpstr>
      <vt:lpstr>Predictions_plt</vt:lpstr>
      <vt:lpstr>Intro!Print_Titles</vt:lpstr>
      <vt:lpstr>Test_Prices</vt:lpstr>
      <vt:lpstr>Test_Prices_Normed</vt:lpstr>
      <vt:lpstr>Test_Revenue</vt:lpstr>
      <vt:lpstr>Test_Revenue_Normed</vt:lpstr>
      <vt:lpstr>Test_Revenue_Normed_Yours</vt:lpstr>
      <vt:lpstr>Test_Revenue_Yours</vt:lpstr>
      <vt:lpstr>Test_Sales_Units</vt:lpstr>
      <vt:lpstr>Test_Sales_Units_Normed</vt:lpstr>
      <vt:lpstr>Test_Sales_Units_Normed_Yours</vt:lpstr>
      <vt:lpstr>Test_Sales_Units_Yours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Kenan Çılman</dc:creator>
  <cp:keywords/>
  <cp:lastModifiedBy>Kenan Çılman</cp:lastModifiedBy>
  <cp:lastPrinted>2010-06-24T17:42:11Z</cp:lastPrinted>
  <dcterms:created xsi:type="dcterms:W3CDTF">2014-10-25T21:15:37Z</dcterms:created>
  <dcterms:modified xsi:type="dcterms:W3CDTF">2014-10-25T21:15:38Z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TC103609679990</vt:lpwstr>
  </property>
</Properties>
</file>