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8800" windowHeight="13020" tabRatio="785"/>
  </bookViews>
  <sheets>
    <sheet name="REVENUE INPUT" sheetId="1" r:id="rId1"/>
    <sheet name="OPTIMISTIC REVENUE" sheetId="2" r:id="rId2"/>
    <sheet name="MOST LIKELY REVENUE" sheetId="3" r:id="rId3"/>
    <sheet name="PESSIMISTIC REVENUE" sheetId="4" r:id="rId4"/>
    <sheet name="MEAN REVENUE" sheetId="5" r:id="rId5"/>
    <sheet name="MONTHLY REVENUE" sheetId="6" r:id="rId6"/>
    <sheet name="CUMULATIVE REVENUE" sheetId="7" r:id="rId7"/>
  </sheets>
  <definedNames>
    <definedName name="FiscalYearStart">'REVENUE INPUT'!$C$7</definedName>
    <definedName name="Slicer_Sales_Category">#N/A</definedName>
    <definedName name="Slicer_Sales_Category1">#N/A</definedName>
    <definedName name="Slicer_Sales_Category2">#N/A</definedName>
    <definedName name="Slicer_Sales_Category3">#N/A</definedName>
    <definedName name="Slicer_Sales_Category4">#N/A</definedName>
  </definedNames>
  <calcPr calcId="152511"/>
  <pivotCaches>
    <pivotCache cacheId="15" r:id="rId8"/>
  </pivotCaches>
  <extLst>
    <ext xmlns:x14="http://schemas.microsoft.com/office/spreadsheetml/2009/9/main" uri="{BBE1A952-AA13-448e-AADC-164F8A28A991}">
      <x14:slicerCaches>
        <x14:slicerCache r:id="rId9"/>
        <x14:slicerCache r:id="rId10"/>
        <x14:slicerCache r:id="rId11"/>
        <x14:slicerCache r:id="rId12"/>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H10" i="1" l="1"/>
  <c r="H11" i="1"/>
  <c r="H12" i="1"/>
  <c r="H13" i="1"/>
  <c r="H14" i="1"/>
  <c r="H15" i="1"/>
  <c r="H16" i="1"/>
  <c r="H17" i="1"/>
  <c r="H18" i="1"/>
  <c r="H19" i="1"/>
  <c r="H20" i="1"/>
  <c r="H21" i="1"/>
  <c r="H22" i="1"/>
  <c r="H23" i="1"/>
  <c r="H24" i="1"/>
  <c r="H25" i="1"/>
  <c r="H26" i="1"/>
  <c r="H27" i="1"/>
  <c r="H28" i="1"/>
  <c r="H29" i="1"/>
  <c r="H30" i="1"/>
  <c r="H31" i="1"/>
  <c r="H32" i="1"/>
  <c r="H33" i="1"/>
  <c r="H11" i="6"/>
  <c r="J11" i="6"/>
  <c r="F11" i="6"/>
  <c r="E11" i="6"/>
  <c r="N10" i="6"/>
  <c r="C10" i="6"/>
  <c r="G10" i="6"/>
  <c r="C8" i="6"/>
  <c r="K11" i="6"/>
  <c r="H10" i="6"/>
  <c r="C8" i="7"/>
  <c r="N11" i="6"/>
  <c r="C11" i="7"/>
  <c r="L11" i="6"/>
  <c r="M10" i="6"/>
  <c r="I10" i="6"/>
  <c r="J10" i="6"/>
  <c r="K10" i="6"/>
  <c r="C10" i="7"/>
  <c r="I11" i="6"/>
  <c r="C11" i="6"/>
  <c r="G11" i="6"/>
  <c r="E10" i="6"/>
  <c r="D10" i="6"/>
  <c r="F10" i="6"/>
  <c r="C9" i="7"/>
  <c r="D11" i="6"/>
  <c r="M11" i="6"/>
  <c r="L10" i="6"/>
  <c r="B5" i="3" l="1"/>
  <c r="B5" i="4"/>
  <c r="B5" i="5"/>
  <c r="B5" i="6"/>
  <c r="B5" i="7"/>
  <c r="B5" i="2"/>
  <c r="B4" i="3"/>
  <c r="B4" i="4"/>
  <c r="B4" i="5"/>
  <c r="B4" i="6"/>
  <c r="B4" i="7"/>
  <c r="B4" i="2"/>
  <c r="B2" i="3"/>
  <c r="B2" i="4"/>
  <c r="B2" i="5"/>
  <c r="B2" i="6"/>
  <c r="B2" i="7"/>
  <c r="B2" i="2"/>
  <c r="D9" i="7"/>
  <c r="C9" i="6"/>
  <c r="L9" i="6"/>
  <c r="H9" i="6"/>
  <c r="E8" i="6"/>
  <c r="G8" i="6"/>
  <c r="F8" i="6"/>
  <c r="K8" i="6"/>
  <c r="D10" i="7"/>
  <c r="J8" i="6"/>
  <c r="N9" i="6"/>
  <c r="J9" i="6"/>
  <c r="G9" i="6"/>
  <c r="I8" i="6"/>
  <c r="M8" i="6"/>
  <c r="F9" i="6"/>
  <c r="L8" i="6"/>
  <c r="D11" i="7"/>
  <c r="I9" i="6"/>
  <c r="K9" i="6"/>
  <c r="M9" i="6"/>
  <c r="D8" i="6"/>
  <c r="N8" i="6"/>
  <c r="H8" i="6"/>
  <c r="D9" i="6"/>
  <c r="E9" i="6"/>
  <c r="D8" i="7"/>
  <c r="D34" i="1" l="1"/>
  <c r="E34" i="1"/>
  <c r="F34" i="1"/>
  <c r="E10" i="7"/>
  <c r="E9" i="7"/>
  <c r="E8" i="7"/>
  <c r="E11" i="7"/>
  <c r="H34" i="1" l="1"/>
  <c r="F11" i="7"/>
  <c r="F8" i="7"/>
  <c r="F10" i="7"/>
  <c r="F9" i="7"/>
  <c r="G9" i="7" l="1"/>
  <c r="G11" i="7"/>
  <c r="G10" i="7"/>
  <c r="G8" i="7"/>
  <c r="H8" i="7" l="1"/>
  <c r="H11" i="7"/>
  <c r="H10" i="7"/>
  <c r="H9" i="7"/>
  <c r="I9" i="7" l="1"/>
  <c r="I8" i="7"/>
  <c r="I10" i="7"/>
  <c r="I11" i="7"/>
  <c r="J11" i="7" l="1"/>
  <c r="J10" i="7"/>
  <c r="J8" i="7"/>
  <c r="J9" i="7"/>
  <c r="K9" i="7" l="1"/>
  <c r="K11" i="7"/>
  <c r="K8" i="7"/>
  <c r="K10" i="7"/>
  <c r="L10" i="7" l="1"/>
  <c r="L8" i="7"/>
  <c r="L11" i="7"/>
  <c r="L9" i="7"/>
  <c r="M9" i="7" l="1"/>
  <c r="M10" i="7"/>
  <c r="M11" i="7"/>
  <c r="M8" i="7"/>
  <c r="N8" i="7" l="1"/>
  <c r="N11" i="7"/>
  <c r="N10" i="7"/>
  <c r="N9" i="7"/>
</calcChain>
</file>

<file path=xl/sharedStrings.xml><?xml version="1.0" encoding="utf-8"?>
<sst xmlns="http://schemas.openxmlformats.org/spreadsheetml/2006/main" count="284" uniqueCount="71">
  <si>
    <t xml:space="preserve">[Company Name] </t>
  </si>
  <si>
    <t>[Date]</t>
  </si>
  <si>
    <t>FISCAL YEAR BEGINNING</t>
  </si>
  <si>
    <t>A. Datum Corporation</t>
  </si>
  <si>
    <t>Consulting</t>
  </si>
  <si>
    <t>January</t>
  </si>
  <si>
    <t>Adventure Works</t>
  </si>
  <si>
    <t>Products</t>
  </si>
  <si>
    <t>February</t>
  </si>
  <si>
    <t>Alpine Ski House</t>
  </si>
  <si>
    <t>Training</t>
  </si>
  <si>
    <t>March</t>
  </si>
  <si>
    <t>Baldwin Museum of Science</t>
  </si>
  <si>
    <t>Mixture</t>
  </si>
  <si>
    <t>April</t>
  </si>
  <si>
    <t>Blue Yonder Airlines</t>
  </si>
  <si>
    <t>Prof. services</t>
  </si>
  <si>
    <t>May</t>
  </si>
  <si>
    <t>City Power &amp; Light</t>
  </si>
  <si>
    <t>Support</t>
  </si>
  <si>
    <t>June</t>
  </si>
  <si>
    <t>Coho Vineyard</t>
  </si>
  <si>
    <t>July</t>
  </si>
  <si>
    <t>Coho Winery</t>
  </si>
  <si>
    <t>August</t>
  </si>
  <si>
    <t>Coho Vineyard &amp; Winery</t>
  </si>
  <si>
    <t>September</t>
  </si>
  <si>
    <t>Contoso, Ltd.</t>
  </si>
  <si>
    <t>October</t>
  </si>
  <si>
    <t>Contoso Pharmaceuticals</t>
  </si>
  <si>
    <t>November</t>
  </si>
  <si>
    <t>Consolidated Messenger</t>
  </si>
  <si>
    <t>December</t>
  </si>
  <si>
    <t>Fabrikam, Inc.</t>
  </si>
  <si>
    <t>Fourth Coffee</t>
  </si>
  <si>
    <t>Graphic Design Institute</t>
  </si>
  <si>
    <t>Services</t>
  </si>
  <si>
    <t>Humongous Insurance</t>
  </si>
  <si>
    <t>Litware, Inc.</t>
  </si>
  <si>
    <t>Lucerne Publishing</t>
  </si>
  <si>
    <t>Margie's Travel</t>
  </si>
  <si>
    <t>Northwind Traders</t>
  </si>
  <si>
    <t>Proseware, Inc.</t>
  </si>
  <si>
    <t>School of Fine Art</t>
  </si>
  <si>
    <t>Southridge Video</t>
  </si>
  <si>
    <t>Tailspin Toys</t>
  </si>
  <si>
    <t>Opportunity Name</t>
  </si>
  <si>
    <t>Sales Category</t>
  </si>
  <si>
    <t>Optimistic Forecast</t>
  </si>
  <si>
    <t>Most likely forecast</t>
  </si>
  <si>
    <t>Pessimistic forecast</t>
  </si>
  <si>
    <t>Forecast close</t>
  </si>
  <si>
    <t>Mean forecast</t>
  </si>
  <si>
    <t>TOTAL</t>
  </si>
  <si>
    <t>Detailed Revenue Plan - Input</t>
  </si>
  <si>
    <t>Most Likely Revenue Forecast</t>
  </si>
  <si>
    <t>Pessimistic Revenue Forecast</t>
  </si>
  <si>
    <t>Mean Revenue Forecast</t>
  </si>
  <si>
    <t>Monthly Revenue Forecast</t>
  </si>
  <si>
    <t>Cumulative Revenue Forecast</t>
  </si>
  <si>
    <t>Optimistic Revenue Forecast</t>
  </si>
  <si>
    <t>Cells are calculated for you and should generally not be altered.</t>
  </si>
  <si>
    <t>Grand Total</t>
  </si>
  <si>
    <t xml:space="preserve">Most likely forecast </t>
  </si>
  <si>
    <t xml:space="preserve">Mean forecast </t>
  </si>
  <si>
    <t xml:space="preserve">Pessimistic forecast </t>
  </si>
  <si>
    <t xml:space="preserve">Optimistic Forecast </t>
  </si>
  <si>
    <t>Month</t>
  </si>
  <si>
    <t>Most Likely Forecast</t>
  </si>
  <si>
    <t>Pessimistic Forecast</t>
  </si>
  <si>
    <t>Mean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</si>
</sst>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quot;$&quot;#,##0.00"/>
  </numFmts>
  <fonts count="10" x14ac:knownFonts="1">
    <font>
      <sz val="10"/>
      <color theme="1"/>
      <name val="Arial"/>
      <family val="2"/>
      <scheme val="minor"/>
    </font>
    <font>
      <sz val="18"/>
      <color theme="3"/>
      <name val="Tahoma"/>
      <family val="2"/>
      <scheme val="major"/>
    </font>
    <font>
      <sz val="12"/>
      <color theme="3"/>
      <name val="Tahoma"/>
      <family val="2"/>
      <scheme val="major"/>
    </font>
    <font>
      <sz val="14"/>
      <color theme="3"/>
      <name val="Tahoma"/>
      <family val="2"/>
      <scheme val="major"/>
    </font>
    <font>
      <sz val="11"/>
      <color theme="3"/>
      <name val="Tahoma"/>
      <family val="2"/>
      <scheme val="major"/>
    </font>
    <font>
      <sz val="11"/>
      <color theme="1"/>
      <name val="Tahoma"/>
      <family val="2"/>
      <scheme val="major"/>
    </font>
    <font>
      <i/>
      <sz val="11"/>
      <color theme="1"/>
      <name val="Arial"/>
      <family val="2"/>
      <scheme val="minor"/>
    </font>
    <font>
      <i/>
      <sz val="9"/>
      <color theme="1"/>
      <name val="Arial"/>
      <family val="2"/>
      <scheme val="minor"/>
    </font>
    <font>
      <sz val="10"/>
      <color theme="1"/>
      <name val="Arial"/>
      <family val="2"/>
      <scheme val="minor"/>
    </font>
    <font>
      <sz val="10"/>
      <color theme="1"/>
      <name val="Tahoma"/>
      <family val="2"/>
      <scheme val="maj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medium">
        <color theme="9" tint="-0.499984740745262"/>
      </bottom>
      <diagonal/>
    </border>
  </borders>
  <cellStyleXfs count="5">
    <xf numFmtId="0" fontId="0" fillId="0" borderId="0"/>
    <xf numFmtId="0" fontId="1" fillId="0" borderId="1" applyNumberFormat="0" applyFill="0" applyAlignment="0" applyProtection="0"/>
    <xf numFmtId="0" fontId="3" fillId="0" borderId="0" applyNumberFormat="0" applyFill="0" applyAlignment="0" applyProtection="0"/>
    <xf numFmtId="0" fontId="2" fillId="0" borderId="0" applyNumberFormat="0" applyFill="0" applyAlignment="0" applyProtection="0"/>
    <xf numFmtId="0" fontId="4" fillId="0" borderId="0" applyNumberFormat="0" applyFill="0" applyBorder="0" applyAlignment="0" applyProtection="0"/>
  </cellStyleXfs>
  <cellXfs count="22">
    <xf numFmtId="0" fontId="0" fillId="0" borderId="0" xfId="0"/>
    <xf numFmtId="0" fontId="1" fillId="0" borderId="1" xfId="1"/>
    <xf numFmtId="0" fontId="3" fillId="0" borderId="0" xfId="2"/>
    <xf numFmtId="0" fontId="1" fillId="0" borderId="1" xfId="1" applyAlignment="1"/>
    <xf numFmtId="0" fontId="3" fillId="0" borderId="0" xfId="2" applyAlignment="1"/>
    <xf numFmtId="0" fontId="0" fillId="0" borderId="0" xfId="0" applyAlignment="1"/>
    <xf numFmtId="164" fontId="0" fillId="0" borderId="0" xfId="0" applyNumberFormat="1" applyAlignment="1"/>
    <xf numFmtId="0" fontId="2" fillId="0" borderId="0" xfId="3" applyBorder="1"/>
    <xf numFmtId="0" fontId="2" fillId="0" borderId="0" xfId="3" applyBorder="1" applyAlignment="1"/>
    <xf numFmtId="0" fontId="4" fillId="0" borderId="0" xfId="4" applyBorder="1" applyAlignment="1"/>
    <xf numFmtId="0" fontId="5" fillId="0" borderId="0" xfId="0" applyFont="1"/>
    <xf numFmtId="0" fontId="6" fillId="0" borderId="0" xfId="0" applyFont="1"/>
    <xf numFmtId="0" fontId="7" fillId="0" borderId="0" xfId="0" applyFont="1"/>
    <xf numFmtId="0" fontId="0" fillId="0" borderId="0" xfId="0" pivotButton="1"/>
    <xf numFmtId="165" fontId="0" fillId="0" borderId="0" xfId="0" applyNumberFormat="1"/>
    <xf numFmtId="0" fontId="8" fillId="0" borderId="0" xfId="0" applyFont="1"/>
    <xf numFmtId="164" fontId="8" fillId="0" borderId="0" xfId="0" applyNumberFormat="1" applyFont="1"/>
    <xf numFmtId="14" fontId="5" fillId="0" borderId="0" xfId="0" applyNumberFormat="1" applyFont="1" applyAlignment="1">
      <alignment horizontal="left"/>
    </xf>
    <xf numFmtId="0" fontId="9" fillId="0" borderId="0" xfId="0" applyFont="1"/>
    <xf numFmtId="0" fontId="9" fillId="0" borderId="0" xfId="0" applyFont="1" applyAlignment="1"/>
    <xf numFmtId="164" fontId="0" fillId="2" borderId="0" xfId="0" applyNumberFormat="1" applyFill="1" applyAlignment="1"/>
    <xf numFmtId="14" fontId="4" fillId="0" borderId="0" xfId="4" applyNumberFormat="1" applyBorder="1" applyAlignment="1">
      <alignment horizontal="left"/>
    </xf>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12">
    <dxf>
      <numFmt numFmtId="164" formatCode="&quot;$&quot;#,##0.00_);[Red]\(&quot;$&quot;#,##0.00\)"/>
      <fill>
        <patternFill patternType="solid">
          <fgColor indexed="64"/>
          <bgColor theme="0" tint="-0.14999847407452621"/>
        </patternFill>
      </fill>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numFmt numFmtId="164" formatCode="&quot;$&quot;#,##0.00_);[Red]\(&quot;$&quot;#,##0.0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0"/>
        <color theme="1"/>
        <name val="Tahoma"/>
        <scheme val="maj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'MONTHLY REVENUE'!$B$3</c:f>
          <c:strCache>
            <c:ptCount val="1"/>
            <c:pt idx="0">
              <c:v>Monthly Revenue Forecast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strRef>
              <c:f>'MONTHLY REVENUE'!$B$8</c:f>
              <c:strCache>
                <c:ptCount val="1"/>
                <c:pt idx="0">
                  <c:v>Optimistic Forecast</c:v>
                </c:pt>
              </c:strCache>
            </c:strRef>
          </c:tx>
          <c:spPr>
            <a:solidFill>
              <a:schemeClr val="accent1"/>
            </a:solidFill>
            <a:ln>
              <a:noFill/>
            </a:ln>
            <a:effectLst/>
          </c:spPr>
          <c:invertIfNegative val="0"/>
          <c:cat>
            <c:strRef>
              <c:f>'MONTHLY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REVENUE'!$C$8:$N$8</c:f>
              <c:numCache>
                <c:formatCode>"$"#,##0.00_);[Red]\("$"#,##0.00\)</c:formatCode>
                <c:ptCount val="12"/>
                <c:pt idx="0">
                  <c:v>316000</c:v>
                </c:pt>
                <c:pt idx="1">
                  <c:v>307200</c:v>
                </c:pt>
                <c:pt idx="2">
                  <c:v>499500</c:v>
                </c:pt>
                <c:pt idx="3">
                  <c:v>320500</c:v>
                </c:pt>
                <c:pt idx="4">
                  <c:v>288000</c:v>
                </c:pt>
                <c:pt idx="5">
                  <c:v>330000</c:v>
                </c:pt>
                <c:pt idx="6">
                  <c:v>149000</c:v>
                </c:pt>
                <c:pt idx="7">
                  <c:v>313000</c:v>
                </c:pt>
                <c:pt idx="8">
                  <c:v>357900</c:v>
                </c:pt>
                <c:pt idx="9">
                  <c:v>345700</c:v>
                </c:pt>
                <c:pt idx="10">
                  <c:v>320250</c:v>
                </c:pt>
                <c:pt idx="11">
                  <c:v>302000</c:v>
                </c:pt>
              </c:numCache>
            </c:numRef>
          </c:val>
        </c:ser>
        <c:ser>
          <c:idx val="1"/>
          <c:order val="1"/>
          <c:tx>
            <c:strRef>
              <c:f>'MONTHLY REVENUE'!$B$9</c:f>
              <c:strCache>
                <c:ptCount val="1"/>
                <c:pt idx="0">
                  <c:v>Most Likely Forecast</c:v>
                </c:pt>
              </c:strCache>
            </c:strRef>
          </c:tx>
          <c:spPr>
            <a:solidFill>
              <a:schemeClr val="accent2"/>
            </a:solidFill>
            <a:ln>
              <a:noFill/>
            </a:ln>
            <a:effectLst/>
          </c:spPr>
          <c:invertIfNegative val="0"/>
          <c:cat>
            <c:strRef>
              <c:f>'MONTHLY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REVENUE'!$C$9:$N$9</c:f>
              <c:numCache>
                <c:formatCode>"$"#,##0.00_);[Red]\("$"#,##0.00\)</c:formatCode>
                <c:ptCount val="12"/>
                <c:pt idx="0">
                  <c:v>253000</c:v>
                </c:pt>
                <c:pt idx="1">
                  <c:v>264000</c:v>
                </c:pt>
                <c:pt idx="2">
                  <c:v>433000</c:v>
                </c:pt>
                <c:pt idx="3">
                  <c:v>290000</c:v>
                </c:pt>
                <c:pt idx="4">
                  <c:v>260000</c:v>
                </c:pt>
                <c:pt idx="5">
                  <c:v>285000</c:v>
                </c:pt>
                <c:pt idx="6">
                  <c:v>125000</c:v>
                </c:pt>
                <c:pt idx="7">
                  <c:v>292000</c:v>
                </c:pt>
                <c:pt idx="8">
                  <c:v>321000</c:v>
                </c:pt>
                <c:pt idx="9">
                  <c:v>324500</c:v>
                </c:pt>
                <c:pt idx="10">
                  <c:v>298500</c:v>
                </c:pt>
                <c:pt idx="11">
                  <c:v>292400</c:v>
                </c:pt>
              </c:numCache>
            </c:numRef>
          </c:val>
        </c:ser>
        <c:ser>
          <c:idx val="2"/>
          <c:order val="2"/>
          <c:tx>
            <c:strRef>
              <c:f>'MONTHLY REVENUE'!$B$10</c:f>
              <c:strCache>
                <c:ptCount val="1"/>
                <c:pt idx="0">
                  <c:v>Pessimistic Forecast</c:v>
                </c:pt>
              </c:strCache>
            </c:strRef>
          </c:tx>
          <c:spPr>
            <a:solidFill>
              <a:schemeClr val="accent3"/>
            </a:solidFill>
            <a:ln>
              <a:noFill/>
            </a:ln>
            <a:effectLst/>
          </c:spPr>
          <c:invertIfNegative val="0"/>
          <c:cat>
            <c:strRef>
              <c:f>'MONTHLY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REVENUE'!$C$10:$N$10</c:f>
              <c:numCache>
                <c:formatCode>"$"#,##0.00_);[Red]\("$"#,##0.00\)</c:formatCode>
                <c:ptCount val="12"/>
                <c:pt idx="0">
                  <c:v>202000</c:v>
                </c:pt>
                <c:pt idx="1">
                  <c:v>211000</c:v>
                </c:pt>
                <c:pt idx="2">
                  <c:v>371000</c:v>
                </c:pt>
                <c:pt idx="3">
                  <c:v>253000</c:v>
                </c:pt>
                <c:pt idx="4">
                  <c:v>232000</c:v>
                </c:pt>
                <c:pt idx="5">
                  <c:v>240000</c:v>
                </c:pt>
                <c:pt idx="6">
                  <c:v>101000</c:v>
                </c:pt>
                <c:pt idx="7">
                  <c:v>270000</c:v>
                </c:pt>
                <c:pt idx="8">
                  <c:v>274000</c:v>
                </c:pt>
                <c:pt idx="9">
                  <c:v>303900</c:v>
                </c:pt>
                <c:pt idx="10">
                  <c:v>268200</c:v>
                </c:pt>
                <c:pt idx="11">
                  <c:v>278500</c:v>
                </c:pt>
              </c:numCache>
            </c:numRef>
          </c:val>
        </c:ser>
        <c:ser>
          <c:idx val="3"/>
          <c:order val="3"/>
          <c:tx>
            <c:strRef>
              <c:f>'MONTHLY REVENUE'!$B$11</c:f>
              <c:strCache>
                <c:ptCount val="1"/>
                <c:pt idx="0">
                  <c:v>Mean Forecast</c:v>
                </c:pt>
              </c:strCache>
            </c:strRef>
          </c:tx>
          <c:spPr>
            <a:solidFill>
              <a:schemeClr val="accent4"/>
            </a:solidFill>
            <a:ln>
              <a:noFill/>
            </a:ln>
            <a:effectLst/>
          </c:spPr>
          <c:invertIfNegative val="0"/>
          <c:cat>
            <c:strRef>
              <c:f>'MONTHLY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REVENUE'!$C$11:$N$11</c:f>
              <c:numCache>
                <c:formatCode>"$"#,##0.00_);[Red]\("$"#,##0.00\)</c:formatCode>
                <c:ptCount val="12"/>
                <c:pt idx="0">
                  <c:v>255000</c:v>
                </c:pt>
                <c:pt idx="1">
                  <c:v>262366.66666666669</c:v>
                </c:pt>
                <c:pt idx="2">
                  <c:v>433750</c:v>
                </c:pt>
                <c:pt idx="3">
                  <c:v>288916.66666666669</c:v>
                </c:pt>
                <c:pt idx="4">
                  <c:v>260000</c:v>
                </c:pt>
                <c:pt idx="5">
                  <c:v>285000</c:v>
                </c:pt>
                <c:pt idx="6">
                  <c:v>125000</c:v>
                </c:pt>
                <c:pt idx="7">
                  <c:v>291833.33333333331</c:v>
                </c:pt>
                <c:pt idx="8">
                  <c:v>319316.66666666669</c:v>
                </c:pt>
                <c:pt idx="9">
                  <c:v>324600</c:v>
                </c:pt>
                <c:pt idx="10">
                  <c:v>297075</c:v>
                </c:pt>
                <c:pt idx="11">
                  <c:v>291683.33333333331</c:v>
                </c:pt>
              </c:numCache>
            </c:numRef>
          </c:val>
        </c:ser>
        <c:dLbls>
          <c:showLegendKey val="0"/>
          <c:showVal val="0"/>
          <c:showCatName val="0"/>
          <c:showSerName val="0"/>
          <c:showPercent val="0"/>
          <c:showBubbleSize val="0"/>
        </c:dLbls>
        <c:gapWidth val="219"/>
        <c:overlap val="-27"/>
        <c:axId val="411832040"/>
        <c:axId val="411832432"/>
      </c:barChart>
      <c:catAx>
        <c:axId val="411832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11832432"/>
        <c:crosses val="autoZero"/>
        <c:auto val="1"/>
        <c:lblAlgn val="ctr"/>
        <c:lblOffset val="100"/>
        <c:noMultiLvlLbl val="0"/>
      </c:catAx>
      <c:valAx>
        <c:axId val="4118324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11832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'CUMULATIVE REVENUE'!$B$3</c:f>
          <c:strCache>
            <c:ptCount val="1"/>
            <c:pt idx="0">
              <c:v>Cumulative Revenue Forecast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strRef>
              <c:f>'CUMULATIVE REVENUE'!$B$8</c:f>
              <c:strCache>
                <c:ptCount val="1"/>
                <c:pt idx="0">
                  <c:v>Optimistic Forecast</c:v>
                </c:pt>
              </c:strCache>
            </c:strRef>
          </c:tx>
          <c:spPr>
            <a:solidFill>
              <a:schemeClr val="accent1"/>
            </a:solidFill>
            <a:ln>
              <a:noFill/>
            </a:ln>
            <a:effectLst/>
          </c:spPr>
          <c:invertIfNegative val="0"/>
          <c:cat>
            <c:strRef>
              <c:f>'CUMULATIVE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'CUMULATIVE REVENUE'!$C$8:$N$8</c:f>
              <c:numCache>
                <c:formatCode>"$"#,##0.00_);[Red]\("$"#,##0.00\)</c:formatCode>
                <c:ptCount val="12"/>
                <c:pt idx="0">
                  <c:v>316000</c:v>
                </c:pt>
                <c:pt idx="1">
                  <c:v>623200</c:v>
                </c:pt>
                <c:pt idx="2">
                  <c:v>1122700</c:v>
                </c:pt>
                <c:pt idx="3">
                  <c:v>1443200</c:v>
                </c:pt>
                <c:pt idx="4">
                  <c:v>1731200</c:v>
                </c:pt>
                <c:pt idx="5">
                  <c:v>2061200</c:v>
                </c:pt>
                <c:pt idx="6">
                  <c:v>2210200</c:v>
                </c:pt>
                <c:pt idx="7">
                  <c:v>2523200</c:v>
                </c:pt>
                <c:pt idx="8">
                  <c:v>2881100</c:v>
                </c:pt>
                <c:pt idx="9">
                  <c:v>3226800</c:v>
                </c:pt>
                <c:pt idx="10">
                  <c:v>3547050</c:v>
                </c:pt>
                <c:pt idx="11">
                  <c:v>3849050</c:v>
                </c:pt>
              </c:numCache>
            </c:numRef>
          </c:val>
        </c:ser>
        <c:ser>
          <c:idx val="1"/>
          <c:order val="1"/>
          <c:tx>
            <c:strRef>
              <c:f>'CUMULATIVE REVENUE'!$B$9</c:f>
              <c:strCache>
                <c:ptCount val="1"/>
                <c:pt idx="0">
                  <c:v>Most Likely Forecast</c:v>
                </c:pt>
              </c:strCache>
            </c:strRef>
          </c:tx>
          <c:spPr>
            <a:solidFill>
              <a:schemeClr val="accent2"/>
            </a:solidFill>
            <a:ln>
              <a:noFill/>
            </a:ln>
            <a:effectLst/>
          </c:spPr>
          <c:invertIfNegative val="0"/>
          <c:cat>
            <c:strRef>
              <c:f>'CUMULATIVE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'CUMULATIVE REVENUE'!$C$9:$N$9</c:f>
              <c:numCache>
                <c:formatCode>"$"#,##0.00_);[Red]\("$"#,##0.00\)</c:formatCode>
                <c:ptCount val="12"/>
                <c:pt idx="0">
                  <c:v>253000</c:v>
                </c:pt>
                <c:pt idx="1">
                  <c:v>517000</c:v>
                </c:pt>
                <c:pt idx="2">
                  <c:v>950000</c:v>
                </c:pt>
                <c:pt idx="3">
                  <c:v>1240000</c:v>
                </c:pt>
                <c:pt idx="4">
                  <c:v>1500000</c:v>
                </c:pt>
                <c:pt idx="5">
                  <c:v>1785000</c:v>
                </c:pt>
                <c:pt idx="6">
                  <c:v>1910000</c:v>
                </c:pt>
                <c:pt idx="7">
                  <c:v>2202000</c:v>
                </c:pt>
                <c:pt idx="8">
                  <c:v>2523000</c:v>
                </c:pt>
                <c:pt idx="9">
                  <c:v>2847500</c:v>
                </c:pt>
                <c:pt idx="10">
                  <c:v>3146000</c:v>
                </c:pt>
                <c:pt idx="11">
                  <c:v>3438400</c:v>
                </c:pt>
              </c:numCache>
            </c:numRef>
          </c:val>
        </c:ser>
        <c:ser>
          <c:idx val="2"/>
          <c:order val="2"/>
          <c:tx>
            <c:strRef>
              <c:f>'CUMULATIVE REVENUE'!$B$10</c:f>
              <c:strCache>
                <c:ptCount val="1"/>
                <c:pt idx="0">
                  <c:v>Pessimistic Forecast</c:v>
                </c:pt>
              </c:strCache>
            </c:strRef>
          </c:tx>
          <c:spPr>
            <a:solidFill>
              <a:schemeClr val="accent3"/>
            </a:solidFill>
            <a:ln>
              <a:noFill/>
            </a:ln>
            <a:effectLst/>
          </c:spPr>
          <c:invertIfNegative val="0"/>
          <c:cat>
            <c:strRef>
              <c:f>'CUMULATIVE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'CUMULATIVE REVENUE'!$C$10:$N$10</c:f>
              <c:numCache>
                <c:formatCode>"$"#,##0.00_);[Red]\("$"#,##0.00\)</c:formatCode>
                <c:ptCount val="12"/>
                <c:pt idx="0">
                  <c:v>202000</c:v>
                </c:pt>
                <c:pt idx="1">
                  <c:v>413000</c:v>
                </c:pt>
                <c:pt idx="2">
                  <c:v>784000</c:v>
                </c:pt>
                <c:pt idx="3">
                  <c:v>1037000</c:v>
                </c:pt>
                <c:pt idx="4">
                  <c:v>1269000</c:v>
                </c:pt>
                <c:pt idx="5">
                  <c:v>1509000</c:v>
                </c:pt>
                <c:pt idx="6">
                  <c:v>1610000</c:v>
                </c:pt>
                <c:pt idx="7">
                  <c:v>1880000</c:v>
                </c:pt>
                <c:pt idx="8">
                  <c:v>2154000</c:v>
                </c:pt>
                <c:pt idx="9">
                  <c:v>2457900</c:v>
                </c:pt>
                <c:pt idx="10">
                  <c:v>2726100</c:v>
                </c:pt>
                <c:pt idx="11">
                  <c:v>3004600</c:v>
                </c:pt>
              </c:numCache>
            </c:numRef>
          </c:val>
        </c:ser>
        <c:ser>
          <c:idx val="3"/>
          <c:order val="3"/>
          <c:tx>
            <c:strRef>
              <c:f>'CUMULATIVE REVENUE'!$B$11</c:f>
              <c:strCache>
                <c:ptCount val="1"/>
                <c:pt idx="0">
                  <c:v>Mean Forecast</c:v>
                </c:pt>
              </c:strCache>
            </c:strRef>
          </c:tx>
          <c:spPr>
            <a:solidFill>
              <a:schemeClr val="accent4"/>
            </a:solidFill>
            <a:ln>
              <a:noFill/>
            </a:ln>
            <a:effectLst/>
          </c:spPr>
          <c:invertIfNegative val="0"/>
          <c:cat>
            <c:strRef>
              <c:f>'CUMULATIVE REVENUE'!$C$7:$N$7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'CUMULATIVE REVENUE'!$C$11:$N$11</c:f>
              <c:numCache>
                <c:formatCode>"$"#,##0.00_);[Red]\("$"#,##0.00\)</c:formatCode>
                <c:ptCount val="12"/>
                <c:pt idx="0">
                  <c:v>255000</c:v>
                </c:pt>
                <c:pt idx="1">
                  <c:v>517366.66666666669</c:v>
                </c:pt>
                <c:pt idx="2">
                  <c:v>951116.66666666674</c:v>
                </c:pt>
                <c:pt idx="3">
                  <c:v>1240033.3333333335</c:v>
                </c:pt>
                <c:pt idx="4">
                  <c:v>1500033.3333333335</c:v>
                </c:pt>
                <c:pt idx="5">
                  <c:v>1785033.3333333335</c:v>
                </c:pt>
                <c:pt idx="6">
                  <c:v>1910033.3333333335</c:v>
                </c:pt>
                <c:pt idx="7">
                  <c:v>2201866.666666667</c:v>
                </c:pt>
                <c:pt idx="8">
                  <c:v>2521183.3333333335</c:v>
                </c:pt>
                <c:pt idx="9">
                  <c:v>2845783.3333333335</c:v>
                </c:pt>
                <c:pt idx="10">
                  <c:v>3142858.3333333335</c:v>
                </c:pt>
                <c:pt idx="11">
                  <c:v>3434541.666666667</c:v>
                </c:pt>
              </c:numCache>
            </c:numRef>
          </c:val>
        </c:ser>
        <c:dLbls>
          <c:showLegendKey val="0"/>
          <c:showVal val="0"/>
          <c:showCatName val="0"/>
          <c:showSerName val="0"/>
          <c:showPercent val="0"/>
          <c:showBubbleSize val="0"/>
        </c:dLbls>
        <c:gapWidth val="219"/>
        <c:overlap val="-27"/>
        <c:axId val="411829296"/>
        <c:axId val="411829688"/>
      </c:barChart>
      <c:catAx>
        <c:axId val="41182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11829688"/>
        <c:crosses val="autoZero"/>
        <c:auto val="1"/>
        <c:lblAlgn val="ctr"/>
        <c:lblOffset val="100"/>
        <c:noMultiLvlLbl val="0"/>
      </c:catAx>
      <c:valAx>
        <c:axId val="4118296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118292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3</xdr:col>
      <xdr:colOff>114300</xdr:colOff>
      <xdr:row>2</xdr:row>
      <xdr:rowOff>133350</xdr:rowOff>
    </xdr:from>
    <xdr:to>
      <xdr:col>7</xdr:col>
      <xdr:colOff>1114425</xdr:colOff>
      <xdr:row>7</xdr:row>
      <xdr:rowOff>57150</xdr:rowOff>
    </xdr:to>
    <mc:AlternateContent xmlns:mc="http://schemas.openxmlformats.org/markup-compatibility/2006" xmlns:sle15="http://schemas.microsoft.com/office/drawing/2012/slicer">
      <mc:Choice Requires="sle15">
        <xdr:graphicFrame macro="">
          <xdr:nvGraphicFramePr>
            <xdr:cNvPr id="2" name="Sales Category" descr="Filter opportunities table by sales category." title="Sales category slicer"/>
            <xdr:cNvGraphicFramePr/>
          </xdr:nvGraphicFramePr>
          <xdr:xfrm>
            <a:off x="0" y="0"/>
            <a:ext cx="0" cy="0"/>
          </xdr:xfrm>
          <a:graphic>
            <a:graphicData uri="http://schemas.microsoft.com/office/drawing/2010/slicer">
              <sle:slicer xmlns:sle="http://schemas.microsoft.com/office/drawing/2010/slicer" name="Sales Category"/>
            </a:graphicData>
          </a:graphic>
        </xdr:graphicFrame>
      </mc:Choice>
      <mc:Fallback xmlns="">
        <xdr:sp macro="" textlink="">
          <xdr:nvSpPr>
            <xdr:cNvPr id="0" name=""/>
            <xdr:cNvSpPr>
              <a:spLocks noTextEdit="1"/>
            </xdr:cNvSpPr>
          </xdr:nvSpPr>
          <xdr:spPr>
            <a:xfrm>
              <a:off x="3619500" y="590550"/>
              <a:ext cx="6438900" cy="8667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104775</xdr:colOff>
      <xdr:row>2</xdr:row>
      <xdr:rowOff>114300</xdr:rowOff>
    </xdr:from>
    <xdr:to>
      <xdr:col>15</xdr:col>
      <xdr:colOff>85725</xdr:colOff>
      <xdr:row>7</xdr:row>
      <xdr:rowOff>57150</xdr:rowOff>
    </xdr:to>
    <mc:AlternateContent xmlns:mc="http://schemas.openxmlformats.org/markup-compatibility/2006" xmlns:a14="http://schemas.microsoft.com/office/drawing/2010/main">
      <mc:Choice Requires="a14">
        <xdr:graphicFrame macro="">
          <xdr:nvGraphicFramePr>
            <xdr:cNvPr id="3" name="Sales Category 1" descr="Filter opportunities by sales category." title="Sales category slicer"/>
            <xdr:cNvGraphicFramePr/>
          </xdr:nvGraphicFramePr>
          <xdr:xfrm>
            <a:off x="0" y="0"/>
            <a:ext cx="0" cy="0"/>
          </xdr:xfrm>
          <a:graphic>
            <a:graphicData uri="http://schemas.microsoft.com/office/drawing/2010/slicer">
              <sle:slicer xmlns:sle="http://schemas.microsoft.com/office/drawing/2010/slicer" name="Sales Category 1"/>
            </a:graphicData>
          </a:graphic>
        </xdr:graphicFrame>
      </mc:Choice>
      <mc:Fallback xmlns="">
        <xdr:sp macro="" textlink="">
          <xdr:nvSpPr>
            <xdr:cNvPr id="0" name=""/>
            <xdr:cNvSpPr>
              <a:spLocks noTextEdit="1"/>
            </xdr:cNvSpPr>
          </xdr:nvSpPr>
          <xdr:spPr>
            <a:xfrm>
              <a:off x="4248150" y="571500"/>
              <a:ext cx="8134350" cy="8667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104775</xdr:colOff>
      <xdr:row>2</xdr:row>
      <xdr:rowOff>104776</xdr:rowOff>
    </xdr:from>
    <xdr:to>
      <xdr:col>14</xdr:col>
      <xdr:colOff>942974</xdr:colOff>
      <xdr:row>7</xdr:row>
      <xdr:rowOff>38101</xdr:rowOff>
    </xdr:to>
    <mc:AlternateContent xmlns:mc="http://schemas.openxmlformats.org/markup-compatibility/2006" xmlns:a14="http://schemas.microsoft.com/office/drawing/2010/main">
      <mc:Choice Requires="a14">
        <xdr:graphicFrame macro="">
          <xdr:nvGraphicFramePr>
            <xdr:cNvPr id="2" name="Sales Category 2" descr="Filter opportunities by sales category." title="Sales category slicer"/>
            <xdr:cNvGraphicFramePr/>
          </xdr:nvGraphicFramePr>
          <xdr:xfrm>
            <a:off x="0" y="0"/>
            <a:ext cx="0" cy="0"/>
          </xdr:xfrm>
          <a:graphic>
            <a:graphicData uri="http://schemas.microsoft.com/office/drawing/2010/slicer">
              <sle:slicer xmlns:sle="http://schemas.microsoft.com/office/drawing/2010/slicer" name="Sales Category 2"/>
            </a:graphicData>
          </a:graphic>
        </xdr:graphicFrame>
      </mc:Choice>
      <mc:Fallback xmlns="">
        <xdr:sp macro="" textlink="">
          <xdr:nvSpPr>
            <xdr:cNvPr id="0" name=""/>
            <xdr:cNvSpPr>
              <a:spLocks noTextEdit="1"/>
            </xdr:cNvSpPr>
          </xdr:nvSpPr>
          <xdr:spPr>
            <a:xfrm>
              <a:off x="4248150" y="561976"/>
              <a:ext cx="8039099" cy="8572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104775</xdr:colOff>
      <xdr:row>2</xdr:row>
      <xdr:rowOff>104775</xdr:rowOff>
    </xdr:from>
    <xdr:to>
      <xdr:col>14</xdr:col>
      <xdr:colOff>923925</xdr:colOff>
      <xdr:row>7</xdr:row>
      <xdr:rowOff>38100</xdr:rowOff>
    </xdr:to>
    <mc:AlternateContent xmlns:mc="http://schemas.openxmlformats.org/markup-compatibility/2006" xmlns:a14="http://schemas.microsoft.com/office/drawing/2010/main">
      <mc:Choice Requires="a14">
        <xdr:graphicFrame macro="">
          <xdr:nvGraphicFramePr>
            <xdr:cNvPr id="2" name="Sales Category 3" descr="Filter opportunities by sales category." title="Sales category slicer"/>
            <xdr:cNvGraphicFramePr/>
          </xdr:nvGraphicFramePr>
          <xdr:xfrm>
            <a:off x="0" y="0"/>
            <a:ext cx="0" cy="0"/>
          </xdr:xfrm>
          <a:graphic>
            <a:graphicData uri="http://schemas.microsoft.com/office/drawing/2010/slicer">
              <sle:slicer xmlns:sle="http://schemas.microsoft.com/office/drawing/2010/slicer" name="Sales Category 3"/>
            </a:graphicData>
          </a:graphic>
        </xdr:graphicFrame>
      </mc:Choice>
      <mc:Fallback xmlns="">
        <xdr:sp macro="" textlink="">
          <xdr:nvSpPr>
            <xdr:cNvPr id="0" name=""/>
            <xdr:cNvSpPr>
              <a:spLocks noTextEdit="1"/>
            </xdr:cNvSpPr>
          </xdr:nvSpPr>
          <xdr:spPr>
            <a:xfrm>
              <a:off x="4248150" y="561975"/>
              <a:ext cx="8020050" cy="8572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2</xdr:row>
      <xdr:rowOff>114300</xdr:rowOff>
    </xdr:from>
    <xdr:to>
      <xdr:col>14</xdr:col>
      <xdr:colOff>923925</xdr:colOff>
      <xdr:row>7</xdr:row>
      <xdr:rowOff>47625</xdr:rowOff>
    </xdr:to>
    <mc:AlternateContent xmlns:mc="http://schemas.openxmlformats.org/markup-compatibility/2006" xmlns:a14="http://schemas.microsoft.com/office/drawing/2010/main">
      <mc:Choice Requires="a14">
        <xdr:graphicFrame macro="">
          <xdr:nvGraphicFramePr>
            <xdr:cNvPr id="2" name="Sales Category 4" descr="Filter opportunities by sales category." title="Sales category slicer"/>
            <xdr:cNvGraphicFramePr/>
          </xdr:nvGraphicFramePr>
          <xdr:xfrm>
            <a:off x="0" y="0"/>
            <a:ext cx="0" cy="0"/>
          </xdr:xfrm>
          <a:graphic>
            <a:graphicData uri="http://schemas.microsoft.com/office/drawing/2010/slicer">
              <sle:slicer xmlns:sle="http://schemas.microsoft.com/office/drawing/2010/slicer" name="Sales Category 4"/>
            </a:graphicData>
          </a:graphic>
        </xdr:graphicFrame>
      </mc:Choice>
      <mc:Fallback xmlns="">
        <xdr:sp macro="" textlink="">
          <xdr:nvSpPr>
            <xdr:cNvPr id="0" name=""/>
            <xdr:cNvSpPr>
              <a:spLocks noTextEdit="1"/>
            </xdr:cNvSpPr>
          </xdr:nvSpPr>
          <xdr:spPr>
            <a:xfrm>
              <a:off x="4267200" y="571500"/>
              <a:ext cx="8001000" cy="8572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161924</xdr:rowOff>
    </xdr:from>
    <xdr:to>
      <xdr:col>14</xdr:col>
      <xdr:colOff>0</xdr:colOff>
      <xdr:row>37</xdr:row>
      <xdr:rowOff>133350</xdr:rowOff>
    </xdr:to>
    <xdr:graphicFrame macro="">
      <xdr:nvGraphicFramePr>
        <xdr:cNvPr id="3" name="chtMonthlyRevenue" descr="Showing monthly values by forecast type." title="Montly revenue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123824</xdr:colOff>
      <xdr:row>6</xdr:row>
      <xdr:rowOff>0</xdr:rowOff>
    </xdr:from>
    <xdr:to>
      <xdr:col>13</xdr:col>
      <xdr:colOff>885824</xdr:colOff>
      <xdr:row>41</xdr:row>
      <xdr:rowOff>142875</xdr:rowOff>
    </xdr:to>
    <xdr:graphicFrame macro="">
      <xdr:nvGraphicFramePr>
        <xdr:cNvPr id="6" name="chtCumulativeRevenue" descr="Showing all cumulative total values by month spread." title="Cumulative revenue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1351.500601041669" createdVersion="5" refreshedVersion="5" minRefreshableVersion="3" recordCount="24">
  <cacheSource type="worksheet">
    <worksheetSource name="tblData"/>
  </cacheSource>
  <cacheFields count="7">
    <cacheField name="Opportunity Name" numFmtId="0">
      <sharedItems count="24">
        <s v="A. Datum Corporation"/>
        <s v="Adventure Works"/>
        <s v="Alpine Ski House"/>
        <s v="Baldwin Museum of Science"/>
        <s v="Blue Yonder Airlines"/>
        <s v="City Power &amp; Light"/>
        <s v="Coho Vineyard"/>
        <s v="Coho Winery"/>
        <s v="Coho Vineyard &amp; Winery"/>
        <s v="Contoso, Ltd."/>
        <s v="Contoso Pharmaceuticals"/>
        <s v="Consolidated Messenger"/>
        <s v="Fabrikam, Inc."/>
        <s v="Fourth Coffee"/>
        <s v="Graphic Design Institute"/>
        <s v="Humongous Insurance"/>
        <s v="Litware, Inc."/>
        <s v="Lucerne Publishing"/>
        <s v="Margie's Travel"/>
        <s v="Northwind Traders"/>
        <s v="Proseware, Inc."/>
        <s v="School of Fine Art"/>
        <s v="Southridge Video"/>
        <s v="Tailspin Toys"/>
      </sharedItems>
    </cacheField>
    <cacheField name="Sales Category" numFmtId="0">
      <sharedItems count="7">
        <s v="Consulting"/>
        <s v="Products"/>
        <s v="Training"/>
        <s v="Mixture"/>
        <s v="Prof. services"/>
        <s v="Support"/>
        <s v="Services"/>
      </sharedItems>
    </cacheField>
    <cacheField name="Optimistic Forecast" numFmtId="164">
      <sharedItems containsSemiMixedTypes="0" containsString="0" containsNumber="1" containsInteger="1" minValue="140000" maxValue="189900"/>
    </cacheField>
    <cacheField name="Most likely forecast" numFmtId="164">
      <sharedItems containsSemiMixedTypes="0" containsString="0" containsNumber="1" containsInteger="1" minValue="120000" maxValue="175000"/>
    </cacheField>
    <cacheField name="Pessimistic forecast" numFmtId="164">
      <sharedItems containsSemiMixedTypes="0" containsString="0" containsNumber="1" containsInteger="1" minValue="84000" maxValue="161900"/>
    </cacheField>
    <cacheField name="Forecast close" numFmtId="0">
      <sharedItems count="12">
        <s v="January"/>
        <s v="February"/>
        <s v="March"/>
        <s v="April"/>
        <s v="May"/>
        <s v="June"/>
        <s v="July"/>
        <s v="August"/>
        <s v="September"/>
        <s v="October"/>
        <s v="November"/>
        <s v="December"/>
      </sharedItems>
    </cacheField>
    <cacheField name="Mean forecast" numFmtId="164">
      <sharedItems containsSemiMixedTypes="0" containsString="0" containsNumber="1" minValue="120000" maxValue="172483.33333333334"/>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4">
  <r>
    <x v="0"/>
    <x v="0"/>
    <n v="150000"/>
    <n v="120000"/>
    <n v="90000"/>
    <x v="0"/>
    <n v="120000"/>
  </r>
  <r>
    <x v="1"/>
    <x v="1"/>
    <n v="145200"/>
    <n v="122000"/>
    <n v="89000"/>
    <x v="1"/>
    <n v="120366.66666666667"/>
  </r>
  <r>
    <x v="2"/>
    <x v="2"/>
    <n v="162500"/>
    <n v="120000"/>
    <n v="84000"/>
    <x v="2"/>
    <n v="121083.33333333333"/>
  </r>
  <r>
    <x v="3"/>
    <x v="3"/>
    <n v="147500"/>
    <n v="125000"/>
    <n v="99000"/>
    <x v="3"/>
    <n v="124416.66666666667"/>
  </r>
  <r>
    <x v="4"/>
    <x v="4"/>
    <n v="148000"/>
    <n v="140000"/>
    <n v="132000"/>
    <x v="4"/>
    <n v="140000"/>
  </r>
  <r>
    <x v="5"/>
    <x v="5"/>
    <n v="175000"/>
    <n v="150000"/>
    <n v="125000"/>
    <x v="5"/>
    <n v="150000"/>
  </r>
  <r>
    <x v="6"/>
    <x v="3"/>
    <n v="149000"/>
    <n v="125000"/>
    <n v="101000"/>
    <x v="6"/>
    <n v="125000"/>
  </r>
  <r>
    <x v="7"/>
    <x v="2"/>
    <n v="142000"/>
    <n v="131000"/>
    <n v="119000"/>
    <x v="7"/>
    <n v="130833.33333333333"/>
  </r>
  <r>
    <x v="8"/>
    <x v="0"/>
    <n v="189900"/>
    <n v="175000"/>
    <n v="145000"/>
    <x v="8"/>
    <n v="172483.33333333334"/>
  </r>
  <r>
    <x v="9"/>
    <x v="3"/>
    <n v="172500"/>
    <n v="156000"/>
    <n v="142000"/>
    <x v="9"/>
    <n v="156416.66666666666"/>
  </r>
  <r>
    <x v="10"/>
    <x v="1"/>
    <n v="163500"/>
    <n v="146000"/>
    <n v="123000"/>
    <x v="10"/>
    <n v="145083.33333333334"/>
  </r>
  <r>
    <x v="11"/>
    <x v="1"/>
    <n v="155500"/>
    <n v="150000"/>
    <n v="141000"/>
    <x v="11"/>
    <n v="149416.66666666666"/>
  </r>
  <r>
    <x v="12"/>
    <x v="0"/>
    <n v="166000"/>
    <n v="133000"/>
    <n v="112000"/>
    <x v="0"/>
    <n v="135000"/>
  </r>
  <r>
    <x v="13"/>
    <x v="2"/>
    <n v="180000"/>
    <n v="170000"/>
    <n v="160000"/>
    <x v="2"/>
    <n v="170000"/>
  </r>
  <r>
    <x v="14"/>
    <x v="6"/>
    <n v="140000"/>
    <n v="120000"/>
    <n v="100000"/>
    <x v="4"/>
    <n v="120000"/>
  </r>
  <r>
    <x v="15"/>
    <x v="5"/>
    <n v="155000"/>
    <n v="135000"/>
    <n v="115000"/>
    <x v="5"/>
    <n v="135000"/>
  </r>
  <r>
    <x v="16"/>
    <x v="4"/>
    <n v="173200"/>
    <n v="168500"/>
    <n v="161900"/>
    <x v="9"/>
    <n v="168183.33333333334"/>
  </r>
  <r>
    <x v="17"/>
    <x v="6"/>
    <n v="146500"/>
    <n v="142400"/>
    <n v="137500"/>
    <x v="11"/>
    <n v="142266.66666666666"/>
  </r>
  <r>
    <x v="18"/>
    <x v="5"/>
    <n v="156750"/>
    <n v="152500"/>
    <n v="145200"/>
    <x v="10"/>
    <n v="151991.66666666666"/>
  </r>
  <r>
    <x v="19"/>
    <x v="4"/>
    <n v="162000"/>
    <n v="142000"/>
    <n v="122000"/>
    <x v="1"/>
    <n v="142000"/>
  </r>
  <r>
    <x v="20"/>
    <x v="3"/>
    <n v="157000"/>
    <n v="143000"/>
    <n v="127000"/>
    <x v="2"/>
    <n v="142666.66666666666"/>
  </r>
  <r>
    <x v="21"/>
    <x v="6"/>
    <n v="173000"/>
    <n v="165000"/>
    <n v="154000"/>
    <x v="3"/>
    <n v="164500"/>
  </r>
  <r>
    <x v="22"/>
    <x v="3"/>
    <n v="171000"/>
    <n v="161000"/>
    <n v="151000"/>
    <x v="7"/>
    <n v="161000"/>
  </r>
  <r>
    <x v="23"/>
    <x v="1"/>
    <n v="168000"/>
    <n v="146000"/>
    <n v="129000"/>
    <x v="8"/>
    <n v="146833.3333333333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Optimistic" cacheId="15" applyNumberFormats="0" applyBorderFormats="0" applyFontFormats="0" applyPatternFormats="0" applyAlignmentFormats="0" applyWidthHeightFormats="1" dataCaption="Values" updatedVersion="5" minRefreshableVersion="3" showDrill="0" itemPrintTitles="1" createdVersion="5" indent="0" showHeaders="0" compact="0" compactData="0" multipleFieldFilters="0">
  <location ref="B9:O35" firstHeaderRow="1" firstDataRow="2" firstDataCol="1"/>
  <pivotFields count="7">
    <pivotField axis="axisRow" compact="0" outline="0" showAll="0">
      <items count="25">
        <item x="0"/>
        <item x="1"/>
        <item x="2"/>
        <item x="3"/>
        <item x="4"/>
        <item x="5"/>
        <item x="6"/>
        <item x="8"/>
        <item x="7"/>
        <item x="11"/>
        <item x="10"/>
        <item x="9"/>
        <item x="12"/>
        <item x="13"/>
        <item x="14"/>
        <item x="15"/>
        <item x="16"/>
        <item x="17"/>
        <item x="18"/>
        <item x="19"/>
        <item x="20"/>
        <item x="21"/>
        <item x="22"/>
        <item x="23"/>
        <item t="default"/>
      </items>
    </pivotField>
    <pivotField compact="0" outline="0" showAll="0">
      <items count="8">
        <item x="0"/>
        <item x="3"/>
        <item x="1"/>
        <item x="4"/>
        <item x="6"/>
        <item x="5"/>
        <item x="2"/>
        <item t="default"/>
      </items>
    </pivotField>
    <pivotField dataField="1" compact="0" numFmtId="164" outline="0" showAll="0"/>
    <pivotField compact="0" numFmtId="164" outline="0" showAll="0"/>
    <pivotField compact="0" numFmtId="164" outline="0" showAll="0"/>
    <pivotField axis="axisCol" compact="0" outline="0" showAll="0">
      <items count="13">
        <item x="0"/>
        <item x="1"/>
        <item x="2"/>
        <item x="3"/>
        <item x="4"/>
        <item x="5"/>
        <item x="6"/>
        <item x="7"/>
        <item x="8"/>
        <item x="9"/>
        <item x="10"/>
        <item x="11"/>
        <item t="default"/>
      </items>
    </pivotField>
    <pivotField compact="0" numFmtId="164" outline="0"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5"/>
  </colFields>
  <colItems count="13">
    <i>
      <x/>
    </i>
    <i>
      <x v="1"/>
    </i>
    <i>
      <x v="2"/>
    </i>
    <i>
      <x v="3"/>
    </i>
    <i>
      <x v="4"/>
    </i>
    <i>
      <x v="5"/>
    </i>
    <i>
      <x v="6"/>
    </i>
    <i>
      <x v="7"/>
    </i>
    <i>
      <x v="8"/>
    </i>
    <i>
      <x v="9"/>
    </i>
    <i>
      <x v="10"/>
    </i>
    <i>
      <x v="11"/>
    </i>
    <i t="grand">
      <x/>
    </i>
  </colItems>
  <dataFields count="1">
    <dataField name="Optimistic Forecast " fld="2" baseField="0" baseItem="13" numFmtId="165"/>
  </dataField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altText="Optimistic revenue PivotTable" altTextSummary="Pivoted opportunity forecast data for optimistic values." hideValuesRow="1"/>
    </ext>
  </extLst>
</pivotTableDefinition>
</file>

<file path=xl/pivotTables/pivotTable2.xml><?xml version="1.0" encoding="utf-8"?>
<pivotTableDefinition xmlns="http://schemas.openxmlformats.org/spreadsheetml/2006/main" name="ptMostLikely" cacheId="15" applyNumberFormats="0" applyBorderFormats="0" applyFontFormats="0" applyPatternFormats="0" applyAlignmentFormats="0" applyWidthHeightFormats="1" dataCaption="Values" updatedVersion="5" minRefreshableVersion="3" showDrill="0" itemPrintTitles="1" createdVersion="5" indent="0" showHeaders="0" compact="0" compactData="0" multipleFieldFilters="0">
  <location ref="B9:O35" firstHeaderRow="1" firstDataRow="2" firstDataCol="1"/>
  <pivotFields count="7">
    <pivotField axis="axisRow" compact="0" outline="0" showAll="0">
      <items count="25">
        <item x="0"/>
        <item x="1"/>
        <item x="2"/>
        <item x="3"/>
        <item x="4"/>
        <item x="5"/>
        <item x="6"/>
        <item x="8"/>
        <item x="7"/>
        <item x="11"/>
        <item x="10"/>
        <item x="9"/>
        <item x="12"/>
        <item x="13"/>
        <item x="14"/>
        <item x="15"/>
        <item x="16"/>
        <item x="17"/>
        <item x="18"/>
        <item x="19"/>
        <item x="20"/>
        <item x="21"/>
        <item x="22"/>
        <item x="23"/>
        <item t="default"/>
      </items>
    </pivotField>
    <pivotField compact="0" outline="0" showAll="0">
      <items count="8">
        <item x="0"/>
        <item x="3"/>
        <item x="1"/>
        <item x="4"/>
        <item x="6"/>
        <item x="5"/>
        <item x="2"/>
        <item t="default"/>
      </items>
    </pivotField>
    <pivotField compact="0" numFmtId="164" outline="0" showAll="0"/>
    <pivotField dataField="1" compact="0" numFmtId="164" outline="0" showAll="0"/>
    <pivotField compact="0" numFmtId="164" outline="0" showAll="0"/>
    <pivotField axis="axisCol" compact="0" outline="0" showAll="0">
      <items count="13">
        <item x="0"/>
        <item x="1"/>
        <item x="2"/>
        <item x="3"/>
        <item x="4"/>
        <item x="5"/>
        <item x="6"/>
        <item x="7"/>
        <item x="8"/>
        <item x="9"/>
        <item x="10"/>
        <item x="11"/>
        <item t="default"/>
      </items>
    </pivotField>
    <pivotField compact="0" numFmtId="164" outline="0"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5"/>
  </colFields>
  <colItems count="13">
    <i>
      <x/>
    </i>
    <i>
      <x v="1"/>
    </i>
    <i>
      <x v="2"/>
    </i>
    <i>
      <x v="3"/>
    </i>
    <i>
      <x v="4"/>
    </i>
    <i>
      <x v="5"/>
    </i>
    <i>
      <x v="6"/>
    </i>
    <i>
      <x v="7"/>
    </i>
    <i>
      <x v="8"/>
    </i>
    <i>
      <x v="9"/>
    </i>
    <i>
      <x v="10"/>
    </i>
    <i>
      <x v="11"/>
    </i>
    <i t="grand">
      <x/>
    </i>
  </colItems>
  <dataFields count="1">
    <dataField name="Most likely forecast " fld="3" baseField="0" baseItem="0" numFmtId="165"/>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altText="Most likely revenue PivotTable" altTextSummary="Pivoted opportunity forecast data for most likely values." hideValuesRow="1"/>
    </ext>
  </extLst>
</pivotTableDefinition>
</file>

<file path=xl/pivotTables/pivotTable3.xml><?xml version="1.0" encoding="utf-8"?>
<pivotTableDefinition xmlns="http://schemas.openxmlformats.org/spreadsheetml/2006/main" name="ptPessimistic" cacheId="15" applyNumberFormats="0" applyBorderFormats="0" applyFontFormats="0" applyPatternFormats="0" applyAlignmentFormats="0" applyWidthHeightFormats="1" dataCaption="Values" updatedVersion="5" minRefreshableVersion="3" showDrill="0" itemPrintTitles="1" createdVersion="5" indent="0" showHeaders="0" compact="0" compactData="0" multipleFieldFilters="0">
  <location ref="B9:O35" firstHeaderRow="1" firstDataRow="2" firstDataCol="1"/>
  <pivotFields count="7">
    <pivotField axis="axisRow" compact="0" outline="0" showAll="0">
      <items count="25">
        <item x="0"/>
        <item x="1"/>
        <item x="2"/>
        <item x="3"/>
        <item x="4"/>
        <item x="5"/>
        <item x="6"/>
        <item x="8"/>
        <item x="7"/>
        <item x="11"/>
        <item x="10"/>
        <item x="9"/>
        <item x="12"/>
        <item x="13"/>
        <item x="14"/>
        <item x="15"/>
        <item x="16"/>
        <item x="17"/>
        <item x="18"/>
        <item x="19"/>
        <item x="20"/>
        <item x="21"/>
        <item x="22"/>
        <item x="23"/>
        <item t="default"/>
      </items>
    </pivotField>
    <pivotField compact="0" outline="0" showAll="0">
      <items count="8">
        <item x="0"/>
        <item x="3"/>
        <item x="1"/>
        <item x="4"/>
        <item x="6"/>
        <item x="5"/>
        <item x="2"/>
        <item t="default"/>
      </items>
    </pivotField>
    <pivotField compact="0" numFmtId="164" outline="0" showAll="0"/>
    <pivotField compact="0" numFmtId="164" outline="0" showAll="0"/>
    <pivotField dataField="1" compact="0" numFmtId="164" outline="0" showAll="0"/>
    <pivotField axis="axisCol" compact="0" outline="0" showAll="0">
      <items count="13">
        <item x="0"/>
        <item x="1"/>
        <item x="2"/>
        <item x="3"/>
        <item x="4"/>
        <item x="5"/>
        <item x="6"/>
        <item x="7"/>
        <item x="8"/>
        <item x="9"/>
        <item x="10"/>
        <item x="11"/>
        <item t="default"/>
      </items>
    </pivotField>
    <pivotField compact="0" numFmtId="164" outline="0"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5"/>
  </colFields>
  <colItems count="13">
    <i>
      <x/>
    </i>
    <i>
      <x v="1"/>
    </i>
    <i>
      <x v="2"/>
    </i>
    <i>
      <x v="3"/>
    </i>
    <i>
      <x v="4"/>
    </i>
    <i>
      <x v="5"/>
    </i>
    <i>
      <x v="6"/>
    </i>
    <i>
      <x v="7"/>
    </i>
    <i>
      <x v="8"/>
    </i>
    <i>
      <x v="9"/>
    </i>
    <i>
      <x v="10"/>
    </i>
    <i>
      <x v="11"/>
    </i>
    <i t="grand">
      <x/>
    </i>
  </colItems>
  <dataFields count="1">
    <dataField name="Pessimistic forecast " fld="4" baseField="0" baseItem="11" numFmtId="165"/>
  </dataField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altText="Pessimistic revenue PivotTable" altTextSummary="Pivoted opportunity forecast data for pessimistic values." hideValuesRow="1"/>
    </ext>
  </extLst>
</pivotTableDefinition>
</file>

<file path=xl/pivotTables/pivotTable4.xml><?xml version="1.0" encoding="utf-8"?>
<pivotTableDefinition xmlns="http://schemas.openxmlformats.org/spreadsheetml/2006/main" name="ptMean" cacheId="15" applyNumberFormats="0" applyBorderFormats="0" applyFontFormats="0" applyPatternFormats="0" applyAlignmentFormats="0" applyWidthHeightFormats="1" dataCaption="Values" updatedVersion="5" minRefreshableVersion="3" showDrill="0" itemPrintTitles="1" createdVersion="5" indent="0" showHeaders="0" compact="0" compactData="0" multipleFieldFilters="0">
  <location ref="B9:O35" firstHeaderRow="1" firstDataRow="2" firstDataCol="1"/>
  <pivotFields count="7">
    <pivotField axis="axisRow" compact="0" outline="0" showAll="0">
      <items count="25">
        <item x="0"/>
        <item x="1"/>
        <item x="2"/>
        <item x="3"/>
        <item x="4"/>
        <item x="5"/>
        <item x="6"/>
        <item x="8"/>
        <item x="7"/>
        <item x="11"/>
        <item x="10"/>
        <item x="9"/>
        <item x="12"/>
        <item x="13"/>
        <item x="14"/>
        <item x="15"/>
        <item x="16"/>
        <item x="17"/>
        <item x="18"/>
        <item x="19"/>
        <item x="20"/>
        <item x="21"/>
        <item x="22"/>
        <item x="23"/>
        <item t="default"/>
      </items>
    </pivotField>
    <pivotField compact="0" outline="0" showAll="0">
      <items count="8">
        <item x="0"/>
        <item x="3"/>
        <item x="1"/>
        <item x="4"/>
        <item x="6"/>
        <item x="5"/>
        <item x="2"/>
        <item t="default"/>
      </items>
    </pivotField>
    <pivotField compact="0" numFmtId="164" outline="0" showAll="0"/>
    <pivotField compact="0" numFmtId="164" outline="0" showAll="0"/>
    <pivotField compact="0" numFmtId="164" outline="0" showAll="0"/>
    <pivotField axis="axisCol" compact="0" outline="0" showAll="0">
      <items count="13">
        <item x="0"/>
        <item x="1"/>
        <item x="2"/>
        <item x="3"/>
        <item x="4"/>
        <item x="5"/>
        <item x="6"/>
        <item x="7"/>
        <item x="8"/>
        <item x="9"/>
        <item x="10"/>
        <item x="11"/>
        <item t="default"/>
      </items>
    </pivotField>
    <pivotField dataField="1" compact="0" numFmtId="164" outline="0"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5"/>
  </colFields>
  <colItems count="13">
    <i>
      <x/>
    </i>
    <i>
      <x v="1"/>
    </i>
    <i>
      <x v="2"/>
    </i>
    <i>
      <x v="3"/>
    </i>
    <i>
      <x v="4"/>
    </i>
    <i>
      <x v="5"/>
    </i>
    <i>
      <x v="6"/>
    </i>
    <i>
      <x v="7"/>
    </i>
    <i>
      <x v="8"/>
    </i>
    <i>
      <x v="9"/>
    </i>
    <i>
      <x v="10"/>
    </i>
    <i>
      <x v="11"/>
    </i>
    <i t="grand">
      <x/>
    </i>
  </colItems>
  <dataFields count="1">
    <dataField name="Mean forecast " fld="6" baseField="0" baseItem="7" numFmtId="165"/>
  </dataField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altText="Mean revenue PivotTable" altTextSummary="Pivoted opportunity forecast data for mean values."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ales_Category1" sourceName="Sales Category">
  <pivotTables>
    <pivotTable tabId="2" name="ptOptimistic"/>
  </pivotTables>
  <data>
    <tabular pivotCacheId="2">
      <items count="7">
        <i x="0" s="1"/>
        <i x="3" s="1"/>
        <i x="1" s="1"/>
        <i x="4" s="1"/>
        <i x="6" s="1"/>
        <i x="5"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ales_Category2" sourceName="Sales Category">
  <pivotTables>
    <pivotTable tabId="3" name="ptMostLikely"/>
  </pivotTables>
  <data>
    <tabular pivotCacheId="2">
      <items count="7">
        <i x="0" s="1"/>
        <i x="3" s="1"/>
        <i x="1" s="1"/>
        <i x="4" s="1"/>
        <i x="6" s="1"/>
        <i x="5"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ales_Category3" sourceName="Sales Category">
  <pivotTables>
    <pivotTable tabId="4" name="ptPessimistic"/>
  </pivotTables>
  <data>
    <tabular pivotCacheId="2">
      <items count="7">
        <i x="0" s="1"/>
        <i x="3" s="1"/>
        <i x="1" s="1"/>
        <i x="4" s="1"/>
        <i x="6" s="1"/>
        <i x="5"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Sales_Category4" sourceName="Sales Category">
  <pivotTables>
    <pivotTable tabId="5" name="ptMean"/>
  </pivotTables>
  <data>
    <tabular pivotCacheId="2">
      <items count="7">
        <i x="0" s="1"/>
        <i x="3" s="1"/>
        <i x="1" s="1"/>
        <i x="4" s="1"/>
        <i x="6" s="1"/>
        <i x="5"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ales_Category" sourceName="Sales Category">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ales Category" cache="Slicer_Sales_Category" caption="Sales Category" columnCount="4" style="SlicerStyleDark6" rowHeight="225425"/>
</slicers>
</file>

<file path=xl/slicers/slicer2.xml><?xml version="1.0" encoding="utf-8"?>
<slicers xmlns="http://schemas.microsoft.com/office/spreadsheetml/2009/9/main" xmlns:mc="http://schemas.openxmlformats.org/markup-compatibility/2006" xmlns:x="http://schemas.openxmlformats.org/spreadsheetml/2006/main" mc:Ignorable="x">
  <slicer name="Sales Category 1" cache="Slicer_Sales_Category1" caption="Sales Category" columnCount="4" style="SlicerStyleDark5" rowHeight="225425"/>
</slicers>
</file>

<file path=xl/slicers/slicer3.xml><?xml version="1.0" encoding="utf-8"?>
<slicers xmlns="http://schemas.microsoft.com/office/spreadsheetml/2009/9/main" xmlns:mc="http://schemas.openxmlformats.org/markup-compatibility/2006" xmlns:x="http://schemas.openxmlformats.org/spreadsheetml/2006/main" mc:Ignorable="x">
  <slicer name="Sales Category 2" cache="Slicer_Sales_Category2" caption="Sales Category" columnCount="4" style="SlicerStyleDark4" rowHeight="225425"/>
</slicers>
</file>

<file path=xl/slicers/slicer4.xml><?xml version="1.0" encoding="utf-8"?>
<slicers xmlns="http://schemas.microsoft.com/office/spreadsheetml/2009/9/main" xmlns:mc="http://schemas.openxmlformats.org/markup-compatibility/2006" xmlns:x="http://schemas.openxmlformats.org/spreadsheetml/2006/main" mc:Ignorable="x">
  <slicer name="Sales Category 3" cache="Slicer_Sales_Category3" caption="Sales Category" columnCount="4" style="SlicerStyleLight3" rowHeight="225425"/>
</slicers>
</file>

<file path=xl/slicers/slicer5.xml><?xml version="1.0" encoding="utf-8"?>
<slicers xmlns="http://schemas.microsoft.com/office/spreadsheetml/2009/9/main" xmlns:mc="http://schemas.openxmlformats.org/markup-compatibility/2006" xmlns:x="http://schemas.openxmlformats.org/spreadsheetml/2006/main" mc:Ignorable="x">
  <slicer name="Sales Category 4" cache="Slicer_Sales_Category4" caption="Sales Category" columnCount="4" style="SlicerStyleDark2" rowHeight="225425"/>
</slicers>
</file>

<file path=xl/tables/table1.xml><?xml version="1.0" encoding="utf-8"?>
<table xmlns="http://schemas.openxmlformats.org/spreadsheetml/2006/main" id="1" name="tblData" displayName="tblData" ref="B9:H34" totalsRowCount="1" headerRowDxfId="11">
  <autoFilter ref="B9:H33"/>
  <tableColumns count="7">
    <tableColumn id="1" name="Opportunity Name" totalsRowLabel="TOTAL"/>
    <tableColumn id="2" name="Sales Category" dataDxfId="10" totalsRowDxfId="9"/>
    <tableColumn id="3" name="Optimistic Forecast" totalsRowFunction="sum" dataDxfId="8" totalsRowDxfId="7"/>
    <tableColumn id="4" name="Most likely forecast" totalsRowFunction="sum" dataDxfId="6" totalsRowDxfId="5"/>
    <tableColumn id="5" name="Pessimistic forecast" totalsRowFunction="sum" dataDxfId="4" totalsRowDxfId="3"/>
    <tableColumn id="6" name="Forecast close" dataDxfId="2" totalsRowDxfId="1"/>
    <tableColumn id="7" name="Mean forecast" totalsRowFunction="sum" dataDxfId="0">
      <calculatedColumnFormula>(tblData[[#This Row],[Optimistic Forecast]]+4*tblData[[#This Row],[Most likely forecast]]+tblData[[#This Row],[Pessimistic forecast]])/6</calculatedColumnFormula>
    </tableColumn>
  </tableColumns>
  <tableStyleInfo name="TableStyleLight14" showFirstColumn="0" showLastColumn="0" showRowStripes="1" showColumnStripes="1"/>
  <extLst>
    <ext xmlns:x14="http://schemas.microsoft.com/office/spreadsheetml/2009/9/main" uri="{504A1905-F514-4f6f-8877-14C23A59335A}">
      <x14:table altText="Revenue plan table" altTextSummary="List opportunities here, separate by category, add values for optimistic, most likely, pessimistic and mean forecasts."/>
    </ext>
  </extLst>
</table>
</file>

<file path=xl/theme/theme1.xml><?xml version="1.0" encoding="utf-8"?>
<a:theme xmlns:a="http://schemas.openxmlformats.org/drawingml/2006/main" name="Office Theme">
  <a:themeElements>
    <a:clrScheme name="Detailed revenue plan">
      <a:dk1>
        <a:srgbClr val="000000"/>
      </a:dk1>
      <a:lt1>
        <a:srgbClr val="FFFFFF"/>
      </a:lt1>
      <a:dk2>
        <a:srgbClr val="474A45"/>
      </a:dk2>
      <a:lt2>
        <a:srgbClr val="FEFDEE"/>
      </a:lt2>
      <a:accent1>
        <a:srgbClr val="92CECE"/>
      </a:accent1>
      <a:accent2>
        <a:srgbClr val="87B07D"/>
      </a:accent2>
      <a:accent3>
        <a:srgbClr val="EBCF6E"/>
      </a:accent3>
      <a:accent4>
        <a:srgbClr val="DB7057"/>
      </a:accent4>
      <a:accent5>
        <a:srgbClr val="E38753"/>
      </a:accent5>
      <a:accent6>
        <a:srgbClr val="A57391"/>
      </a:accent6>
      <a:hlink>
        <a:srgbClr val="92CECE"/>
      </a:hlink>
      <a:folHlink>
        <a:srgbClr val="A57391"/>
      </a:folHlink>
    </a:clrScheme>
    <a:fontScheme name="Detailed revenue plan">
      <a:majorFont>
        <a:latin typeface="Tahom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autoPageBreaks="0" fitToPage="1"/>
  </sheetPr>
  <dimension ref="B2:H34"/>
  <sheetViews>
    <sheetView showGridLines="0" tabSelected="1" workbookViewId="0"/>
  </sheetViews>
  <sheetFormatPr defaultRowHeight="12.75" x14ac:dyDescent="0.2"/>
  <cols>
    <col min="1" max="1" width="1.85546875" customWidth="1"/>
    <col min="2" max="2" width="33.28515625" customWidth="1"/>
    <col min="3" max="3" width="17.42578125" style="5" bestFit="1" customWidth="1"/>
    <col min="4" max="4" width="21.140625" style="5" bestFit="1" customWidth="1"/>
    <col min="5" max="5" width="21.7109375" style="5" bestFit="1" customWidth="1"/>
    <col min="6" max="6" width="22" style="5" bestFit="1" customWidth="1"/>
    <col min="7" max="7" width="16.7109375" style="5" bestFit="1" customWidth="1"/>
    <col min="8" max="8" width="16.85546875" style="5" bestFit="1" customWidth="1"/>
  </cols>
  <sheetData>
    <row r="2" spans="2:8" ht="23.25" thickBot="1" x14ac:dyDescent="0.35">
      <c r="B2" s="1" t="s">
        <v>0</v>
      </c>
      <c r="C2" s="3"/>
      <c r="D2" s="3"/>
      <c r="E2" s="3"/>
      <c r="F2" s="3"/>
      <c r="G2" s="3"/>
      <c r="H2" s="3"/>
    </row>
    <row r="3" spans="2:8" ht="18" x14ac:dyDescent="0.25">
      <c r="B3" s="2" t="s">
        <v>54</v>
      </c>
      <c r="C3" s="4"/>
      <c r="D3" s="4"/>
      <c r="E3" s="4"/>
      <c r="F3" s="4"/>
      <c r="G3" s="4"/>
      <c r="H3" s="4"/>
    </row>
    <row r="4" spans="2:8" ht="15" x14ac:dyDescent="0.2">
      <c r="B4" s="7" t="str">
        <f>CONCATENATE(B2," Confidential")</f>
        <v>[Company Name]  Confidential</v>
      </c>
      <c r="C4" s="8"/>
      <c r="D4" s="8"/>
      <c r="E4" s="8"/>
      <c r="F4" s="8"/>
      <c r="G4" s="8"/>
      <c r="H4" s="8"/>
    </row>
    <row r="5" spans="2:8" ht="14.25" x14ac:dyDescent="0.2">
      <c r="B5" s="21" t="s">
        <v>1</v>
      </c>
      <c r="C5" s="9"/>
      <c r="D5" s="9"/>
      <c r="E5" s="9"/>
      <c r="F5" s="9"/>
      <c r="G5" s="9"/>
      <c r="H5" s="9"/>
    </row>
    <row r="7" spans="2:8" ht="14.25" x14ac:dyDescent="0.2">
      <c r="B7" s="10" t="s">
        <v>2</v>
      </c>
      <c r="C7" s="17">
        <v>41640</v>
      </c>
    </row>
    <row r="9" spans="2:8" x14ac:dyDescent="0.2">
      <c r="B9" s="18" t="s">
        <v>46</v>
      </c>
      <c r="C9" s="19" t="s">
        <v>47</v>
      </c>
      <c r="D9" s="19" t="s">
        <v>48</v>
      </c>
      <c r="E9" s="19" t="s">
        <v>49</v>
      </c>
      <c r="F9" s="19" t="s">
        <v>50</v>
      </c>
      <c r="G9" s="19" t="s">
        <v>51</v>
      </c>
      <c r="H9" s="19" t="s">
        <v>52</v>
      </c>
    </row>
    <row r="10" spans="2:8" x14ac:dyDescent="0.2">
      <c r="B10" t="s">
        <v>3</v>
      </c>
      <c r="C10" s="5" t="s">
        <v>4</v>
      </c>
      <c r="D10" s="6">
        <v>150000</v>
      </c>
      <c r="E10" s="6">
        <v>120000</v>
      </c>
      <c r="F10" s="6">
        <v>90000</v>
      </c>
      <c r="G10" s="5" t="s">
        <v>5</v>
      </c>
      <c r="H10" s="20">
        <f>(tblData[[#This Row],[Optimistic Forecast]]+4*tblData[[#This Row],[Most likely forecast]]+tblData[[#This Row],[Pessimistic forecast]])/6</f>
        <v>120000</v>
      </c>
    </row>
    <row r="11" spans="2:8" x14ac:dyDescent="0.2">
      <c r="B11" t="s">
        <v>6</v>
      </c>
      <c r="C11" s="5" t="s">
        <v>7</v>
      </c>
      <c r="D11" s="6">
        <v>145200</v>
      </c>
      <c r="E11" s="6">
        <v>122000</v>
      </c>
      <c r="F11" s="6">
        <v>89000</v>
      </c>
      <c r="G11" s="5" t="s">
        <v>8</v>
      </c>
      <c r="H11" s="20">
        <f>(tblData[[#This Row],[Optimistic Forecast]]+4*tblData[[#This Row],[Most likely forecast]]+tblData[[#This Row],[Pessimistic forecast]])/6</f>
        <v>120366.66666666667</v>
      </c>
    </row>
    <row r="12" spans="2:8" x14ac:dyDescent="0.2">
      <c r="B12" t="s">
        <v>9</v>
      </c>
      <c r="C12" s="5" t="s">
        <v>10</v>
      </c>
      <c r="D12" s="6">
        <v>162500</v>
      </c>
      <c r="E12" s="6">
        <v>120000</v>
      </c>
      <c r="F12" s="6">
        <v>84000</v>
      </c>
      <c r="G12" s="5" t="s">
        <v>11</v>
      </c>
      <c r="H12" s="20">
        <f>(tblData[[#This Row],[Optimistic Forecast]]+4*tblData[[#This Row],[Most likely forecast]]+tblData[[#This Row],[Pessimistic forecast]])/6</f>
        <v>121083.33333333333</v>
      </c>
    </row>
    <row r="13" spans="2:8" x14ac:dyDescent="0.2">
      <c r="B13" t="s">
        <v>12</v>
      </c>
      <c r="C13" s="5" t="s">
        <v>13</v>
      </c>
      <c r="D13" s="6">
        <v>147500</v>
      </c>
      <c r="E13" s="6">
        <v>125000</v>
      </c>
      <c r="F13" s="6">
        <v>99000</v>
      </c>
      <c r="G13" s="5" t="s">
        <v>14</v>
      </c>
      <c r="H13" s="20">
        <f>(tblData[[#This Row],[Optimistic Forecast]]+4*tblData[[#This Row],[Most likely forecast]]+tblData[[#This Row],[Pessimistic forecast]])/6</f>
        <v>124416.66666666667</v>
      </c>
    </row>
    <row r="14" spans="2:8" x14ac:dyDescent="0.2">
      <c r="B14" t="s">
        <v>15</v>
      </c>
      <c r="C14" s="5" t="s">
        <v>16</v>
      </c>
      <c r="D14" s="6">
        <v>148000</v>
      </c>
      <c r="E14" s="6">
        <v>140000</v>
      </c>
      <c r="F14" s="6">
        <v>132000</v>
      </c>
      <c r="G14" s="5" t="s">
        <v>17</v>
      </c>
      <c r="H14" s="20">
        <f>(tblData[[#This Row],[Optimistic Forecast]]+4*tblData[[#This Row],[Most likely forecast]]+tblData[[#This Row],[Pessimistic forecast]])/6</f>
        <v>140000</v>
      </c>
    </row>
    <row r="15" spans="2:8" x14ac:dyDescent="0.2">
      <c r="B15" t="s">
        <v>18</v>
      </c>
      <c r="C15" s="5" t="s">
        <v>19</v>
      </c>
      <c r="D15" s="6">
        <v>175000</v>
      </c>
      <c r="E15" s="6">
        <v>150000</v>
      </c>
      <c r="F15" s="6">
        <v>125000</v>
      </c>
      <c r="G15" s="5" t="s">
        <v>20</v>
      </c>
      <c r="H15" s="20">
        <f>(tblData[[#This Row],[Optimistic Forecast]]+4*tblData[[#This Row],[Most likely forecast]]+tblData[[#This Row],[Pessimistic forecast]])/6</f>
        <v>150000</v>
      </c>
    </row>
    <row r="16" spans="2:8" x14ac:dyDescent="0.2">
      <c r="B16" t="s">
        <v>21</v>
      </c>
      <c r="C16" s="5" t="s">
        <v>13</v>
      </c>
      <c r="D16" s="6">
        <v>149000</v>
      </c>
      <c r="E16" s="6">
        <v>125000</v>
      </c>
      <c r="F16" s="6">
        <v>101000</v>
      </c>
      <c r="G16" s="5" t="s">
        <v>22</v>
      </c>
      <c r="H16" s="20">
        <f>(tblData[[#This Row],[Optimistic Forecast]]+4*tblData[[#This Row],[Most likely forecast]]+tblData[[#This Row],[Pessimistic forecast]])/6</f>
        <v>125000</v>
      </c>
    </row>
    <row r="17" spans="2:8" x14ac:dyDescent="0.2">
      <c r="B17" t="s">
        <v>23</v>
      </c>
      <c r="C17" s="5" t="s">
        <v>10</v>
      </c>
      <c r="D17" s="6">
        <v>142000</v>
      </c>
      <c r="E17" s="6">
        <v>131000</v>
      </c>
      <c r="F17" s="6">
        <v>119000</v>
      </c>
      <c r="G17" s="5" t="s">
        <v>24</v>
      </c>
      <c r="H17" s="20">
        <f>(tblData[[#This Row],[Optimistic Forecast]]+4*tblData[[#This Row],[Most likely forecast]]+tblData[[#This Row],[Pessimistic forecast]])/6</f>
        <v>130833.33333333333</v>
      </c>
    </row>
    <row r="18" spans="2:8" x14ac:dyDescent="0.2">
      <c r="B18" t="s">
        <v>25</v>
      </c>
      <c r="C18" s="5" t="s">
        <v>4</v>
      </c>
      <c r="D18" s="6">
        <v>189900</v>
      </c>
      <c r="E18" s="6">
        <v>175000</v>
      </c>
      <c r="F18" s="6">
        <v>145000</v>
      </c>
      <c r="G18" s="5" t="s">
        <v>26</v>
      </c>
      <c r="H18" s="20">
        <f>(tblData[[#This Row],[Optimistic Forecast]]+4*tblData[[#This Row],[Most likely forecast]]+tblData[[#This Row],[Pessimistic forecast]])/6</f>
        <v>172483.33333333334</v>
      </c>
    </row>
    <row r="19" spans="2:8" x14ac:dyDescent="0.2">
      <c r="B19" t="s">
        <v>27</v>
      </c>
      <c r="C19" s="5" t="s">
        <v>13</v>
      </c>
      <c r="D19" s="6">
        <v>172500</v>
      </c>
      <c r="E19" s="6">
        <v>156000</v>
      </c>
      <c r="F19" s="6">
        <v>142000</v>
      </c>
      <c r="G19" s="5" t="s">
        <v>28</v>
      </c>
      <c r="H19" s="20">
        <f>(tblData[[#This Row],[Optimistic Forecast]]+4*tblData[[#This Row],[Most likely forecast]]+tblData[[#This Row],[Pessimistic forecast]])/6</f>
        <v>156416.66666666666</v>
      </c>
    </row>
    <row r="20" spans="2:8" x14ac:dyDescent="0.2">
      <c r="B20" t="s">
        <v>29</v>
      </c>
      <c r="C20" s="5" t="s">
        <v>7</v>
      </c>
      <c r="D20" s="6">
        <v>163500</v>
      </c>
      <c r="E20" s="6">
        <v>146000</v>
      </c>
      <c r="F20" s="6">
        <v>123000</v>
      </c>
      <c r="G20" s="5" t="s">
        <v>30</v>
      </c>
      <c r="H20" s="20">
        <f>(tblData[[#This Row],[Optimistic Forecast]]+4*tblData[[#This Row],[Most likely forecast]]+tblData[[#This Row],[Pessimistic forecast]])/6</f>
        <v>145083.33333333334</v>
      </c>
    </row>
    <row r="21" spans="2:8" x14ac:dyDescent="0.2">
      <c r="B21" t="s">
        <v>31</v>
      </c>
      <c r="C21" s="5" t="s">
        <v>7</v>
      </c>
      <c r="D21" s="6">
        <v>155500</v>
      </c>
      <c r="E21" s="6">
        <v>150000</v>
      </c>
      <c r="F21" s="6">
        <v>141000</v>
      </c>
      <c r="G21" s="5" t="s">
        <v>32</v>
      </c>
      <c r="H21" s="20">
        <f>(tblData[[#This Row],[Optimistic Forecast]]+4*tblData[[#This Row],[Most likely forecast]]+tblData[[#This Row],[Pessimistic forecast]])/6</f>
        <v>149416.66666666666</v>
      </c>
    </row>
    <row r="22" spans="2:8" x14ac:dyDescent="0.2">
      <c r="B22" t="s">
        <v>33</v>
      </c>
      <c r="C22" s="5" t="s">
        <v>4</v>
      </c>
      <c r="D22" s="6">
        <v>166000</v>
      </c>
      <c r="E22" s="6">
        <v>133000</v>
      </c>
      <c r="F22" s="6">
        <v>112000</v>
      </c>
      <c r="G22" s="5" t="s">
        <v>5</v>
      </c>
      <c r="H22" s="20">
        <f>(tblData[[#This Row],[Optimistic Forecast]]+4*tblData[[#This Row],[Most likely forecast]]+tblData[[#This Row],[Pessimistic forecast]])/6</f>
        <v>135000</v>
      </c>
    </row>
    <row r="23" spans="2:8" x14ac:dyDescent="0.2">
      <c r="B23" t="s">
        <v>34</v>
      </c>
      <c r="C23" s="5" t="s">
        <v>10</v>
      </c>
      <c r="D23" s="6">
        <v>180000</v>
      </c>
      <c r="E23" s="6">
        <v>170000</v>
      </c>
      <c r="F23" s="6">
        <v>160000</v>
      </c>
      <c r="G23" s="5" t="s">
        <v>11</v>
      </c>
      <c r="H23" s="20">
        <f>(tblData[[#This Row],[Optimistic Forecast]]+4*tblData[[#This Row],[Most likely forecast]]+tblData[[#This Row],[Pessimistic forecast]])/6</f>
        <v>170000</v>
      </c>
    </row>
    <row r="24" spans="2:8" x14ac:dyDescent="0.2">
      <c r="B24" t="s">
        <v>35</v>
      </c>
      <c r="C24" s="5" t="s">
        <v>36</v>
      </c>
      <c r="D24" s="6">
        <v>140000</v>
      </c>
      <c r="E24" s="6">
        <v>120000</v>
      </c>
      <c r="F24" s="6">
        <v>100000</v>
      </c>
      <c r="G24" s="5" t="s">
        <v>17</v>
      </c>
      <c r="H24" s="20">
        <f>(tblData[[#This Row],[Optimistic Forecast]]+4*tblData[[#This Row],[Most likely forecast]]+tblData[[#This Row],[Pessimistic forecast]])/6</f>
        <v>120000</v>
      </c>
    </row>
    <row r="25" spans="2:8" x14ac:dyDescent="0.2">
      <c r="B25" t="s">
        <v>37</v>
      </c>
      <c r="C25" s="5" t="s">
        <v>19</v>
      </c>
      <c r="D25" s="6">
        <v>155000</v>
      </c>
      <c r="E25" s="6">
        <v>135000</v>
      </c>
      <c r="F25" s="6">
        <v>115000</v>
      </c>
      <c r="G25" s="5" t="s">
        <v>20</v>
      </c>
      <c r="H25" s="20">
        <f>(tblData[[#This Row],[Optimistic Forecast]]+4*tblData[[#This Row],[Most likely forecast]]+tblData[[#This Row],[Pessimistic forecast]])/6</f>
        <v>135000</v>
      </c>
    </row>
    <row r="26" spans="2:8" x14ac:dyDescent="0.2">
      <c r="B26" t="s">
        <v>38</v>
      </c>
      <c r="C26" s="5" t="s">
        <v>16</v>
      </c>
      <c r="D26" s="6">
        <v>173200</v>
      </c>
      <c r="E26" s="6">
        <v>168500</v>
      </c>
      <c r="F26" s="6">
        <v>161900</v>
      </c>
      <c r="G26" s="5" t="s">
        <v>28</v>
      </c>
      <c r="H26" s="20">
        <f>(tblData[[#This Row],[Optimistic Forecast]]+4*tblData[[#This Row],[Most likely forecast]]+tblData[[#This Row],[Pessimistic forecast]])/6</f>
        <v>168183.33333333334</v>
      </c>
    </row>
    <row r="27" spans="2:8" x14ac:dyDescent="0.2">
      <c r="B27" t="s">
        <v>39</v>
      </c>
      <c r="C27" s="5" t="s">
        <v>36</v>
      </c>
      <c r="D27" s="6">
        <v>146500</v>
      </c>
      <c r="E27" s="6">
        <v>142400</v>
      </c>
      <c r="F27" s="6">
        <v>137500</v>
      </c>
      <c r="G27" s="5" t="s">
        <v>32</v>
      </c>
      <c r="H27" s="20">
        <f>(tblData[[#This Row],[Optimistic Forecast]]+4*tblData[[#This Row],[Most likely forecast]]+tblData[[#This Row],[Pessimistic forecast]])/6</f>
        <v>142266.66666666666</v>
      </c>
    </row>
    <row r="28" spans="2:8" x14ac:dyDescent="0.2">
      <c r="B28" t="s">
        <v>40</v>
      </c>
      <c r="C28" s="5" t="s">
        <v>19</v>
      </c>
      <c r="D28" s="6">
        <v>156750</v>
      </c>
      <c r="E28" s="6">
        <v>152500</v>
      </c>
      <c r="F28" s="6">
        <v>145200</v>
      </c>
      <c r="G28" s="5" t="s">
        <v>30</v>
      </c>
      <c r="H28" s="20">
        <f>(tblData[[#This Row],[Optimistic Forecast]]+4*tblData[[#This Row],[Most likely forecast]]+tblData[[#This Row],[Pessimistic forecast]])/6</f>
        <v>151991.66666666666</v>
      </c>
    </row>
    <row r="29" spans="2:8" x14ac:dyDescent="0.2">
      <c r="B29" t="s">
        <v>41</v>
      </c>
      <c r="C29" s="5" t="s">
        <v>16</v>
      </c>
      <c r="D29" s="6">
        <v>162000</v>
      </c>
      <c r="E29" s="6">
        <v>142000</v>
      </c>
      <c r="F29" s="6">
        <v>122000</v>
      </c>
      <c r="G29" s="5" t="s">
        <v>8</v>
      </c>
      <c r="H29" s="20">
        <f>(tblData[[#This Row],[Optimistic Forecast]]+4*tblData[[#This Row],[Most likely forecast]]+tblData[[#This Row],[Pessimistic forecast]])/6</f>
        <v>142000</v>
      </c>
    </row>
    <row r="30" spans="2:8" x14ac:dyDescent="0.2">
      <c r="B30" t="s">
        <v>42</v>
      </c>
      <c r="C30" s="5" t="s">
        <v>13</v>
      </c>
      <c r="D30" s="6">
        <v>157000</v>
      </c>
      <c r="E30" s="6">
        <v>143000</v>
      </c>
      <c r="F30" s="6">
        <v>127000</v>
      </c>
      <c r="G30" s="5" t="s">
        <v>11</v>
      </c>
      <c r="H30" s="20">
        <f>(tblData[[#This Row],[Optimistic Forecast]]+4*tblData[[#This Row],[Most likely forecast]]+tblData[[#This Row],[Pessimistic forecast]])/6</f>
        <v>142666.66666666666</v>
      </c>
    </row>
    <row r="31" spans="2:8" x14ac:dyDescent="0.2">
      <c r="B31" t="s">
        <v>43</v>
      </c>
      <c r="C31" s="5" t="s">
        <v>36</v>
      </c>
      <c r="D31" s="6">
        <v>173000</v>
      </c>
      <c r="E31" s="6">
        <v>165000</v>
      </c>
      <c r="F31" s="6">
        <v>154000</v>
      </c>
      <c r="G31" s="5" t="s">
        <v>14</v>
      </c>
      <c r="H31" s="20">
        <f>(tblData[[#This Row],[Optimistic Forecast]]+4*tblData[[#This Row],[Most likely forecast]]+tblData[[#This Row],[Pessimistic forecast]])/6</f>
        <v>164500</v>
      </c>
    </row>
    <row r="32" spans="2:8" x14ac:dyDescent="0.2">
      <c r="B32" t="s">
        <v>44</v>
      </c>
      <c r="C32" s="5" t="s">
        <v>13</v>
      </c>
      <c r="D32" s="6">
        <v>171000</v>
      </c>
      <c r="E32" s="6">
        <v>161000</v>
      </c>
      <c r="F32" s="6">
        <v>151000</v>
      </c>
      <c r="G32" s="5" t="s">
        <v>24</v>
      </c>
      <c r="H32" s="20">
        <f>(tblData[[#This Row],[Optimistic Forecast]]+4*tblData[[#This Row],[Most likely forecast]]+tblData[[#This Row],[Pessimistic forecast]])/6</f>
        <v>161000</v>
      </c>
    </row>
    <row r="33" spans="2:8" x14ac:dyDescent="0.2">
      <c r="B33" t="s">
        <v>45</v>
      </c>
      <c r="C33" s="5" t="s">
        <v>7</v>
      </c>
      <c r="D33" s="6">
        <v>168000</v>
      </c>
      <c r="E33" s="6">
        <v>146000</v>
      </c>
      <c r="F33" s="6">
        <v>129000</v>
      </c>
      <c r="G33" s="5" t="s">
        <v>26</v>
      </c>
      <c r="H33" s="20">
        <f>(tblData[[#This Row],[Optimistic Forecast]]+4*tblData[[#This Row],[Most likely forecast]]+tblData[[#This Row],[Pessimistic forecast]])/6</f>
        <v>146833.33333333334</v>
      </c>
    </row>
    <row r="34" spans="2:8" x14ac:dyDescent="0.2">
      <c r="B34" t="s">
        <v>53</v>
      </c>
      <c r="D34" s="6">
        <f>SUBTOTAL(109,tblData[Optimistic Forecast])</f>
        <v>3849050</v>
      </c>
      <c r="E34" s="6">
        <f>SUBTOTAL(109,tblData[Most likely forecast])</f>
        <v>3438400</v>
      </c>
      <c r="F34" s="6">
        <f>SUBTOTAL(109,tblData[Pessimistic forecast])</f>
        <v>3004600</v>
      </c>
      <c r="G34" s="6"/>
      <c r="H34" s="6">
        <f>SUBTOTAL(109,tblData[Mean forecast])</f>
        <v>3434541.6666666665</v>
      </c>
    </row>
  </sheetData>
  <dataValidations count="1">
    <dataValidation type="list" allowBlank="1" showInputMessage="1" showErrorMessage="1" sqref="G10:G33">
      <formula1>"January,February,March,April,May,June,July,August,September,October,November,December"</formula1>
    </dataValidation>
  </dataValidations>
  <pageMargins left="0.4" right="0.4" top="0.4" bottom="0.6" header="0.3" footer="0.3"/>
  <pageSetup scale="87" fitToHeight="0" orientation="landscape"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4" id="{377330E4-7F2A-443F-8FF8-DF7A8158D578}">
            <x14:iconSet iconSet="3Triangles">
              <x14:cfvo type="percent">
                <xm:f>0</xm:f>
              </x14:cfvo>
              <x14:cfvo type="percent">
                <xm:f>33</xm:f>
              </x14:cfvo>
              <x14:cfvo type="percent">
                <xm:f>67</xm:f>
              </x14:cfvo>
            </x14:iconSet>
          </x14:cfRule>
          <xm:sqref>D10:D33</xm:sqref>
        </x14:conditionalFormatting>
        <x14:conditionalFormatting xmlns:xm="http://schemas.microsoft.com/office/excel/2006/main">
          <x14:cfRule type="iconSet" priority="3" id="{518CB082-26BD-42B9-8F1F-D812A2C8B28E}">
            <x14:iconSet iconSet="3Triangles">
              <x14:cfvo type="percent">
                <xm:f>0</xm:f>
              </x14:cfvo>
              <x14:cfvo type="percent">
                <xm:f>33</xm:f>
              </x14:cfvo>
              <x14:cfvo type="percent">
                <xm:f>67</xm:f>
              </x14:cfvo>
            </x14:iconSet>
          </x14:cfRule>
          <xm:sqref>E10:E33</xm:sqref>
        </x14:conditionalFormatting>
        <x14:conditionalFormatting xmlns:xm="http://schemas.microsoft.com/office/excel/2006/main">
          <x14:cfRule type="iconSet" priority="2" id="{4023CBAA-E6A1-4DF9-9695-8ECF84FC5483}">
            <x14:iconSet iconSet="3Triangles">
              <x14:cfvo type="percent">
                <xm:f>0</xm:f>
              </x14:cfvo>
              <x14:cfvo type="percent">
                <xm:f>33</xm:f>
              </x14:cfvo>
              <x14:cfvo type="percent">
                <xm:f>67</xm:f>
              </x14:cfvo>
            </x14:iconSet>
          </x14:cfRule>
          <xm:sqref>F10:F33</xm:sqref>
        </x14:conditionalFormatting>
        <x14:conditionalFormatting xmlns:xm="http://schemas.microsoft.com/office/excel/2006/main">
          <x14:cfRule type="iconSet" priority="1" id="{8DE2356A-52F0-48FF-B472-2D0715CBB26C}">
            <x14:iconSet iconSet="3Triangles">
              <x14:cfvo type="percent">
                <xm:f>0</xm:f>
              </x14:cfvo>
              <x14:cfvo type="percent">
                <xm:f>33</xm:f>
              </x14:cfvo>
              <x14:cfvo type="percent">
                <xm:f>67</xm:f>
              </x14:cfvo>
            </x14:iconSet>
          </x14:cfRule>
          <xm:sqref>H10:H33</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pageSetUpPr autoPageBreaks="0" fitToPage="1"/>
  </sheetPr>
  <dimension ref="B1:O35"/>
  <sheetViews>
    <sheetView showGridLines="0" workbookViewId="0"/>
  </sheetViews>
  <sheetFormatPr defaultRowHeight="12.75" x14ac:dyDescent="0.2"/>
  <cols>
    <col min="1" max="1" width="1.85546875" customWidth="1"/>
    <col min="2" max="2" width="24.28515625" customWidth="1"/>
    <col min="3" max="14" width="12" customWidth="1"/>
    <col min="15" max="15" width="14.28515625" customWidth="1"/>
  </cols>
  <sheetData>
    <row r="1" spans="2:15" x14ac:dyDescent="0.2">
      <c r="C1" s="5"/>
      <c r="D1" s="5"/>
      <c r="E1" s="5"/>
      <c r="F1" s="5"/>
      <c r="G1" s="5"/>
      <c r="H1" s="5"/>
    </row>
    <row r="2" spans="2:15" ht="23.25" thickBot="1" x14ac:dyDescent="0.35">
      <c r="B2" s="1" t="str">
        <f>'REVENUE INPUT'!B2</f>
        <v xml:space="preserve">[Company Name] </v>
      </c>
      <c r="C2" s="3"/>
      <c r="D2" s="3"/>
      <c r="E2" s="3"/>
      <c r="F2" s="3"/>
      <c r="G2" s="3"/>
      <c r="H2" s="3"/>
      <c r="I2" s="3"/>
      <c r="J2" s="3"/>
      <c r="K2" s="3"/>
      <c r="L2" s="3"/>
      <c r="M2" s="3"/>
      <c r="N2" s="3"/>
      <c r="O2" s="3"/>
    </row>
    <row r="3" spans="2:15" ht="18" x14ac:dyDescent="0.25">
      <c r="B3" s="2" t="s">
        <v>60</v>
      </c>
      <c r="C3" s="4"/>
      <c r="D3" s="4"/>
      <c r="E3" s="4"/>
      <c r="F3" s="4"/>
      <c r="G3" s="4"/>
      <c r="H3" s="4"/>
      <c r="I3" s="4"/>
      <c r="J3" s="4"/>
      <c r="K3" s="4"/>
      <c r="L3" s="4"/>
      <c r="M3" s="4"/>
      <c r="N3" s="4"/>
      <c r="O3" s="4"/>
    </row>
    <row r="4" spans="2:15" ht="15" x14ac:dyDescent="0.2">
      <c r="B4" s="7" t="str">
        <f>'REVENUE INPUT'!B4</f>
        <v>[Company Name]  Confidential</v>
      </c>
      <c r="C4" s="8"/>
      <c r="D4" s="8"/>
      <c r="E4" s="8"/>
      <c r="F4" s="8"/>
      <c r="G4" s="8"/>
      <c r="H4" s="8"/>
      <c r="I4" s="8"/>
      <c r="J4" s="8"/>
      <c r="K4" s="8"/>
      <c r="L4" s="8"/>
      <c r="M4" s="8"/>
      <c r="N4" s="8"/>
      <c r="O4" s="8"/>
    </row>
    <row r="5" spans="2:15" ht="14.25" x14ac:dyDescent="0.2">
      <c r="B5" s="21" t="str">
        <f>'REVENUE INPUT'!B5</f>
        <v>[Date]</v>
      </c>
      <c r="C5" s="9"/>
      <c r="D5" s="9"/>
      <c r="E5" s="9"/>
      <c r="F5" s="9"/>
      <c r="G5" s="9"/>
      <c r="H5" s="9"/>
      <c r="I5" s="9"/>
      <c r="J5" s="9"/>
      <c r="K5" s="9"/>
      <c r="L5" s="9"/>
      <c r="M5" s="9"/>
      <c r="N5" s="9"/>
      <c r="O5" s="9"/>
    </row>
    <row r="6" spans="2:15" x14ac:dyDescent="0.2">
      <c r="C6" s="5"/>
      <c r="D6" s="5"/>
      <c r="E6" s="5"/>
      <c r="F6" s="5"/>
      <c r="G6" s="5"/>
      <c r="H6" s="5"/>
    </row>
    <row r="7" spans="2:15" x14ac:dyDescent="0.2">
      <c r="B7" s="12" t="s">
        <v>61</v>
      </c>
      <c r="C7" s="5"/>
      <c r="D7" s="5"/>
      <c r="E7" s="5"/>
      <c r="F7" s="5"/>
      <c r="G7" s="5"/>
      <c r="H7" s="5"/>
    </row>
    <row r="8" spans="2:15" ht="14.25" x14ac:dyDescent="0.2">
      <c r="B8" s="11"/>
      <c r="C8" s="5"/>
      <c r="D8" s="5"/>
      <c r="E8" s="5"/>
      <c r="F8" s="5"/>
      <c r="G8" s="5"/>
      <c r="H8" s="5"/>
    </row>
    <row r="9" spans="2:15" x14ac:dyDescent="0.2">
      <c r="B9" s="13" t="s">
        <v>66</v>
      </c>
    </row>
    <row r="10" spans="2:15" x14ac:dyDescent="0.2">
      <c r="C10" t="s">
        <v>5</v>
      </c>
      <c r="D10" t="s">
        <v>8</v>
      </c>
      <c r="E10" t="s">
        <v>11</v>
      </c>
      <c r="F10" t="s">
        <v>14</v>
      </c>
      <c r="G10" t="s">
        <v>17</v>
      </c>
      <c r="H10" t="s">
        <v>20</v>
      </c>
      <c r="I10" t="s">
        <v>22</v>
      </c>
      <c r="J10" t="s">
        <v>24</v>
      </c>
      <c r="K10" t="s">
        <v>26</v>
      </c>
      <c r="L10" t="s">
        <v>28</v>
      </c>
      <c r="M10" t="s">
        <v>30</v>
      </c>
      <c r="N10" t="s">
        <v>32</v>
      </c>
      <c r="O10" t="s">
        <v>62</v>
      </c>
    </row>
    <row r="11" spans="2:15" x14ac:dyDescent="0.2">
      <c r="B11" t="s">
        <v>3</v>
      </c>
      <c r="C11" s="14">
        <v>150000</v>
      </c>
      <c r="D11" s="14"/>
      <c r="E11" s="14"/>
      <c r="F11" s="14"/>
      <c r="G11" s="14"/>
      <c r="H11" s="14"/>
      <c r="I11" s="14"/>
      <c r="J11" s="14"/>
      <c r="K11" s="14"/>
      <c r="L11" s="14"/>
      <c r="M11" s="14"/>
      <c r="N11" s="14"/>
      <c r="O11" s="14">
        <v>150000</v>
      </c>
    </row>
    <row r="12" spans="2:15" x14ac:dyDescent="0.2">
      <c r="B12" t="s">
        <v>6</v>
      </c>
      <c r="C12" s="14"/>
      <c r="D12" s="14">
        <v>145200</v>
      </c>
      <c r="E12" s="14"/>
      <c r="F12" s="14"/>
      <c r="G12" s="14"/>
      <c r="H12" s="14"/>
      <c r="I12" s="14"/>
      <c r="J12" s="14"/>
      <c r="K12" s="14"/>
      <c r="L12" s="14"/>
      <c r="M12" s="14"/>
      <c r="N12" s="14"/>
      <c r="O12" s="14">
        <v>145200</v>
      </c>
    </row>
    <row r="13" spans="2:15" x14ac:dyDescent="0.2">
      <c r="B13" t="s">
        <v>9</v>
      </c>
      <c r="C13" s="14"/>
      <c r="D13" s="14"/>
      <c r="E13" s="14">
        <v>162500</v>
      </c>
      <c r="F13" s="14"/>
      <c r="G13" s="14"/>
      <c r="H13" s="14"/>
      <c r="I13" s="14"/>
      <c r="J13" s="14"/>
      <c r="K13" s="14"/>
      <c r="L13" s="14"/>
      <c r="M13" s="14"/>
      <c r="N13" s="14"/>
      <c r="O13" s="14">
        <v>162500</v>
      </c>
    </row>
    <row r="14" spans="2:15" x14ac:dyDescent="0.2">
      <c r="B14" t="s">
        <v>12</v>
      </c>
      <c r="C14" s="14"/>
      <c r="D14" s="14"/>
      <c r="E14" s="14"/>
      <c r="F14" s="14">
        <v>147500</v>
      </c>
      <c r="G14" s="14"/>
      <c r="H14" s="14"/>
      <c r="I14" s="14"/>
      <c r="J14" s="14"/>
      <c r="K14" s="14"/>
      <c r="L14" s="14"/>
      <c r="M14" s="14"/>
      <c r="N14" s="14"/>
      <c r="O14" s="14">
        <v>147500</v>
      </c>
    </row>
    <row r="15" spans="2:15" x14ac:dyDescent="0.2">
      <c r="B15" t="s">
        <v>15</v>
      </c>
      <c r="C15" s="14"/>
      <c r="D15" s="14"/>
      <c r="E15" s="14"/>
      <c r="F15" s="14"/>
      <c r="G15" s="14">
        <v>148000</v>
      </c>
      <c r="H15" s="14"/>
      <c r="I15" s="14"/>
      <c r="J15" s="14"/>
      <c r="K15" s="14"/>
      <c r="L15" s="14"/>
      <c r="M15" s="14"/>
      <c r="N15" s="14"/>
      <c r="O15" s="14">
        <v>148000</v>
      </c>
    </row>
    <row r="16" spans="2:15" x14ac:dyDescent="0.2">
      <c r="B16" t="s">
        <v>18</v>
      </c>
      <c r="C16" s="14"/>
      <c r="D16" s="14"/>
      <c r="E16" s="14"/>
      <c r="F16" s="14"/>
      <c r="G16" s="14"/>
      <c r="H16" s="14">
        <v>175000</v>
      </c>
      <c r="I16" s="14"/>
      <c r="J16" s="14"/>
      <c r="K16" s="14"/>
      <c r="L16" s="14"/>
      <c r="M16" s="14"/>
      <c r="N16" s="14"/>
      <c r="O16" s="14">
        <v>175000</v>
      </c>
    </row>
    <row r="17" spans="2:15" x14ac:dyDescent="0.2">
      <c r="B17" t="s">
        <v>21</v>
      </c>
      <c r="C17" s="14"/>
      <c r="D17" s="14"/>
      <c r="E17" s="14"/>
      <c r="F17" s="14"/>
      <c r="G17" s="14"/>
      <c r="H17" s="14"/>
      <c r="I17" s="14">
        <v>149000</v>
      </c>
      <c r="J17" s="14"/>
      <c r="K17" s="14"/>
      <c r="L17" s="14"/>
      <c r="M17" s="14"/>
      <c r="N17" s="14"/>
      <c r="O17" s="14">
        <v>149000</v>
      </c>
    </row>
    <row r="18" spans="2:15" x14ac:dyDescent="0.2">
      <c r="B18" t="s">
        <v>25</v>
      </c>
      <c r="C18" s="14"/>
      <c r="D18" s="14"/>
      <c r="E18" s="14"/>
      <c r="F18" s="14"/>
      <c r="G18" s="14"/>
      <c r="H18" s="14"/>
      <c r="I18" s="14"/>
      <c r="J18" s="14"/>
      <c r="K18" s="14">
        <v>189900</v>
      </c>
      <c r="L18" s="14"/>
      <c r="M18" s="14"/>
      <c r="N18" s="14"/>
      <c r="O18" s="14">
        <v>189900</v>
      </c>
    </row>
    <row r="19" spans="2:15" x14ac:dyDescent="0.2">
      <c r="B19" t="s">
        <v>23</v>
      </c>
      <c r="C19" s="14"/>
      <c r="D19" s="14"/>
      <c r="E19" s="14"/>
      <c r="F19" s="14"/>
      <c r="G19" s="14"/>
      <c r="H19" s="14"/>
      <c r="I19" s="14"/>
      <c r="J19" s="14">
        <v>142000</v>
      </c>
      <c r="K19" s="14"/>
      <c r="L19" s="14"/>
      <c r="M19" s="14"/>
      <c r="N19" s="14"/>
      <c r="O19" s="14">
        <v>142000</v>
      </c>
    </row>
    <row r="20" spans="2:15" x14ac:dyDescent="0.2">
      <c r="B20" t="s">
        <v>31</v>
      </c>
      <c r="C20" s="14"/>
      <c r="D20" s="14"/>
      <c r="E20" s="14"/>
      <c r="F20" s="14"/>
      <c r="G20" s="14"/>
      <c r="H20" s="14"/>
      <c r="I20" s="14"/>
      <c r="J20" s="14"/>
      <c r="K20" s="14"/>
      <c r="L20" s="14"/>
      <c r="M20" s="14"/>
      <c r="N20" s="14">
        <v>155500</v>
      </c>
      <c r="O20" s="14">
        <v>155500</v>
      </c>
    </row>
    <row r="21" spans="2:15" x14ac:dyDescent="0.2">
      <c r="B21" t="s">
        <v>29</v>
      </c>
      <c r="C21" s="14"/>
      <c r="D21" s="14"/>
      <c r="E21" s="14"/>
      <c r="F21" s="14"/>
      <c r="G21" s="14"/>
      <c r="H21" s="14"/>
      <c r="I21" s="14"/>
      <c r="J21" s="14"/>
      <c r="K21" s="14"/>
      <c r="L21" s="14"/>
      <c r="M21" s="14">
        <v>163500</v>
      </c>
      <c r="N21" s="14"/>
      <c r="O21" s="14">
        <v>163500</v>
      </c>
    </row>
    <row r="22" spans="2:15" x14ac:dyDescent="0.2">
      <c r="B22" t="s">
        <v>27</v>
      </c>
      <c r="C22" s="14"/>
      <c r="D22" s="14"/>
      <c r="E22" s="14"/>
      <c r="F22" s="14"/>
      <c r="G22" s="14"/>
      <c r="H22" s="14"/>
      <c r="I22" s="14"/>
      <c r="J22" s="14"/>
      <c r="K22" s="14"/>
      <c r="L22" s="14">
        <v>172500</v>
      </c>
      <c r="M22" s="14"/>
      <c r="N22" s="14"/>
      <c r="O22" s="14">
        <v>172500</v>
      </c>
    </row>
    <row r="23" spans="2:15" x14ac:dyDescent="0.2">
      <c r="B23" t="s">
        <v>33</v>
      </c>
      <c r="C23" s="14">
        <v>166000</v>
      </c>
      <c r="D23" s="14"/>
      <c r="E23" s="14"/>
      <c r="F23" s="14"/>
      <c r="G23" s="14"/>
      <c r="H23" s="14"/>
      <c r="I23" s="14"/>
      <c r="J23" s="14"/>
      <c r="K23" s="14"/>
      <c r="L23" s="14"/>
      <c r="M23" s="14"/>
      <c r="N23" s="14"/>
      <c r="O23" s="14">
        <v>166000</v>
      </c>
    </row>
    <row r="24" spans="2:15" x14ac:dyDescent="0.2">
      <c r="B24" t="s">
        <v>34</v>
      </c>
      <c r="C24" s="14"/>
      <c r="D24" s="14"/>
      <c r="E24" s="14">
        <v>180000</v>
      </c>
      <c r="F24" s="14"/>
      <c r="G24" s="14"/>
      <c r="H24" s="14"/>
      <c r="I24" s="14"/>
      <c r="J24" s="14"/>
      <c r="K24" s="14"/>
      <c r="L24" s="14"/>
      <c r="M24" s="14"/>
      <c r="N24" s="14"/>
      <c r="O24" s="14">
        <v>180000</v>
      </c>
    </row>
    <row r="25" spans="2:15" x14ac:dyDescent="0.2">
      <c r="B25" t="s">
        <v>35</v>
      </c>
      <c r="C25" s="14"/>
      <c r="D25" s="14"/>
      <c r="E25" s="14"/>
      <c r="F25" s="14"/>
      <c r="G25" s="14">
        <v>140000</v>
      </c>
      <c r="H25" s="14"/>
      <c r="I25" s="14"/>
      <c r="J25" s="14"/>
      <c r="K25" s="14"/>
      <c r="L25" s="14"/>
      <c r="M25" s="14"/>
      <c r="N25" s="14"/>
      <c r="O25" s="14">
        <v>140000</v>
      </c>
    </row>
    <row r="26" spans="2:15" x14ac:dyDescent="0.2">
      <c r="B26" t="s">
        <v>37</v>
      </c>
      <c r="C26" s="14"/>
      <c r="D26" s="14"/>
      <c r="E26" s="14"/>
      <c r="F26" s="14"/>
      <c r="G26" s="14"/>
      <c r="H26" s="14">
        <v>155000</v>
      </c>
      <c r="I26" s="14"/>
      <c r="J26" s="14"/>
      <c r="K26" s="14"/>
      <c r="L26" s="14"/>
      <c r="M26" s="14"/>
      <c r="N26" s="14"/>
      <c r="O26" s="14">
        <v>155000</v>
      </c>
    </row>
    <row r="27" spans="2:15" x14ac:dyDescent="0.2">
      <c r="B27" t="s">
        <v>38</v>
      </c>
      <c r="C27" s="14"/>
      <c r="D27" s="14"/>
      <c r="E27" s="14"/>
      <c r="F27" s="14"/>
      <c r="G27" s="14"/>
      <c r="H27" s="14"/>
      <c r="I27" s="14"/>
      <c r="J27" s="14"/>
      <c r="K27" s="14"/>
      <c r="L27" s="14">
        <v>173200</v>
      </c>
      <c r="M27" s="14"/>
      <c r="N27" s="14"/>
      <c r="O27" s="14">
        <v>173200</v>
      </c>
    </row>
    <row r="28" spans="2:15" x14ac:dyDescent="0.2">
      <c r="B28" t="s">
        <v>39</v>
      </c>
      <c r="C28" s="14"/>
      <c r="D28" s="14"/>
      <c r="E28" s="14"/>
      <c r="F28" s="14"/>
      <c r="G28" s="14"/>
      <c r="H28" s="14"/>
      <c r="I28" s="14"/>
      <c r="J28" s="14"/>
      <c r="K28" s="14"/>
      <c r="L28" s="14"/>
      <c r="M28" s="14"/>
      <c r="N28" s="14">
        <v>146500</v>
      </c>
      <c r="O28" s="14">
        <v>146500</v>
      </c>
    </row>
    <row r="29" spans="2:15" x14ac:dyDescent="0.2">
      <c r="B29" t="s">
        <v>40</v>
      </c>
      <c r="C29" s="14"/>
      <c r="D29" s="14"/>
      <c r="E29" s="14"/>
      <c r="F29" s="14"/>
      <c r="G29" s="14"/>
      <c r="H29" s="14"/>
      <c r="I29" s="14"/>
      <c r="J29" s="14"/>
      <c r="K29" s="14"/>
      <c r="L29" s="14"/>
      <c r="M29" s="14">
        <v>156750</v>
      </c>
      <c r="N29" s="14"/>
      <c r="O29" s="14">
        <v>156750</v>
      </c>
    </row>
    <row r="30" spans="2:15" x14ac:dyDescent="0.2">
      <c r="B30" t="s">
        <v>41</v>
      </c>
      <c r="C30" s="14"/>
      <c r="D30" s="14">
        <v>162000</v>
      </c>
      <c r="E30" s="14"/>
      <c r="F30" s="14"/>
      <c r="G30" s="14"/>
      <c r="H30" s="14"/>
      <c r="I30" s="14"/>
      <c r="J30" s="14"/>
      <c r="K30" s="14"/>
      <c r="L30" s="14"/>
      <c r="M30" s="14"/>
      <c r="N30" s="14"/>
      <c r="O30" s="14">
        <v>162000</v>
      </c>
    </row>
    <row r="31" spans="2:15" x14ac:dyDescent="0.2">
      <c r="B31" t="s">
        <v>42</v>
      </c>
      <c r="C31" s="14"/>
      <c r="D31" s="14"/>
      <c r="E31" s="14">
        <v>157000</v>
      </c>
      <c r="F31" s="14"/>
      <c r="G31" s="14"/>
      <c r="H31" s="14"/>
      <c r="I31" s="14"/>
      <c r="J31" s="14"/>
      <c r="K31" s="14"/>
      <c r="L31" s="14"/>
      <c r="M31" s="14"/>
      <c r="N31" s="14"/>
      <c r="O31" s="14">
        <v>157000</v>
      </c>
    </row>
    <row r="32" spans="2:15" x14ac:dyDescent="0.2">
      <c r="B32" t="s">
        <v>43</v>
      </c>
      <c r="C32" s="14"/>
      <c r="D32" s="14"/>
      <c r="E32" s="14"/>
      <c r="F32" s="14">
        <v>173000</v>
      </c>
      <c r="G32" s="14"/>
      <c r="H32" s="14"/>
      <c r="I32" s="14"/>
      <c r="J32" s="14"/>
      <c r="K32" s="14"/>
      <c r="L32" s="14"/>
      <c r="M32" s="14"/>
      <c r="N32" s="14"/>
      <c r="O32" s="14">
        <v>173000</v>
      </c>
    </row>
    <row r="33" spans="2:15" x14ac:dyDescent="0.2">
      <c r="B33" t="s">
        <v>44</v>
      </c>
      <c r="C33" s="14"/>
      <c r="D33" s="14"/>
      <c r="E33" s="14"/>
      <c r="F33" s="14"/>
      <c r="G33" s="14"/>
      <c r="H33" s="14"/>
      <c r="I33" s="14"/>
      <c r="J33" s="14">
        <v>171000</v>
      </c>
      <c r="K33" s="14"/>
      <c r="L33" s="14"/>
      <c r="M33" s="14"/>
      <c r="N33" s="14"/>
      <c r="O33" s="14">
        <v>171000</v>
      </c>
    </row>
    <row r="34" spans="2:15" x14ac:dyDescent="0.2">
      <c r="B34" t="s">
        <v>45</v>
      </c>
      <c r="C34" s="14"/>
      <c r="D34" s="14"/>
      <c r="E34" s="14"/>
      <c r="F34" s="14"/>
      <c r="G34" s="14"/>
      <c r="H34" s="14"/>
      <c r="I34" s="14"/>
      <c r="J34" s="14"/>
      <c r="K34" s="14">
        <v>168000</v>
      </c>
      <c r="L34" s="14"/>
      <c r="M34" s="14"/>
      <c r="N34" s="14"/>
      <c r="O34" s="14">
        <v>168000</v>
      </c>
    </row>
    <row r="35" spans="2:15" x14ac:dyDescent="0.2">
      <c r="B35" t="s">
        <v>62</v>
      </c>
      <c r="C35" s="14">
        <v>316000</v>
      </c>
      <c r="D35" s="14">
        <v>307200</v>
      </c>
      <c r="E35" s="14">
        <v>499500</v>
      </c>
      <c r="F35" s="14">
        <v>320500</v>
      </c>
      <c r="G35" s="14">
        <v>288000</v>
      </c>
      <c r="H35" s="14">
        <v>330000</v>
      </c>
      <c r="I35" s="14">
        <v>149000</v>
      </c>
      <c r="J35" s="14">
        <v>313000</v>
      </c>
      <c r="K35" s="14">
        <v>357900</v>
      </c>
      <c r="L35" s="14">
        <v>345700</v>
      </c>
      <c r="M35" s="14">
        <v>320250</v>
      </c>
      <c r="N35" s="14">
        <v>302000</v>
      </c>
      <c r="O35" s="14">
        <v>3849050</v>
      </c>
    </row>
  </sheetData>
  <printOptions horizontalCentered="1"/>
  <pageMargins left="0.4" right="0.4" top="0.4" bottom="0.6" header="0.3" footer="0.3"/>
  <pageSetup scale="72" fitToHeight="0" orientation="landscape"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pageSetUpPr autoPageBreaks="0" fitToPage="1"/>
  </sheetPr>
  <dimension ref="B1:O35"/>
  <sheetViews>
    <sheetView showGridLines="0" workbookViewId="0"/>
  </sheetViews>
  <sheetFormatPr defaultRowHeight="12.75" x14ac:dyDescent="0.2"/>
  <cols>
    <col min="1" max="1" width="1.85546875" customWidth="1"/>
    <col min="2" max="2" width="24.28515625" customWidth="1"/>
    <col min="3" max="14" width="12" customWidth="1"/>
    <col min="15" max="15" width="14.28515625" customWidth="1"/>
  </cols>
  <sheetData>
    <row r="1" spans="2:15" x14ac:dyDescent="0.2">
      <c r="C1" s="5"/>
      <c r="D1" s="5"/>
      <c r="E1" s="5"/>
      <c r="F1" s="5"/>
      <c r="G1" s="5"/>
      <c r="H1" s="5"/>
    </row>
    <row r="2" spans="2:15" ht="23.25" thickBot="1" x14ac:dyDescent="0.35">
      <c r="B2" s="1" t="str">
        <f>'REVENUE INPUT'!B2</f>
        <v xml:space="preserve">[Company Name] </v>
      </c>
      <c r="C2" s="3"/>
      <c r="D2" s="3"/>
      <c r="E2" s="3"/>
      <c r="F2" s="3"/>
      <c r="G2" s="3"/>
      <c r="H2" s="3"/>
      <c r="I2" s="3"/>
      <c r="J2" s="3"/>
      <c r="K2" s="3"/>
      <c r="L2" s="3"/>
      <c r="M2" s="3"/>
      <c r="N2" s="3"/>
      <c r="O2" s="3"/>
    </row>
    <row r="3" spans="2:15" ht="18" x14ac:dyDescent="0.25">
      <c r="B3" s="2" t="s">
        <v>55</v>
      </c>
      <c r="C3" s="4"/>
      <c r="D3" s="4"/>
      <c r="E3" s="4"/>
      <c r="F3" s="4"/>
      <c r="G3" s="4"/>
      <c r="H3" s="4"/>
      <c r="I3" s="4"/>
      <c r="J3" s="4"/>
      <c r="K3" s="4"/>
      <c r="L3" s="4"/>
      <c r="M3" s="4"/>
      <c r="N3" s="4"/>
      <c r="O3" s="4"/>
    </row>
    <row r="4" spans="2:15" ht="15" x14ac:dyDescent="0.2">
      <c r="B4" s="7" t="str">
        <f>'REVENUE INPUT'!B4</f>
        <v>[Company Name]  Confidential</v>
      </c>
      <c r="C4" s="8"/>
      <c r="D4" s="8"/>
      <c r="E4" s="8"/>
      <c r="F4" s="8"/>
      <c r="G4" s="8"/>
      <c r="H4" s="8"/>
      <c r="I4" s="8"/>
      <c r="J4" s="8"/>
      <c r="K4" s="8"/>
      <c r="L4" s="8"/>
      <c r="M4" s="8"/>
      <c r="N4" s="8"/>
      <c r="O4" s="8"/>
    </row>
    <row r="5" spans="2:15" ht="14.25" x14ac:dyDescent="0.2">
      <c r="B5" s="21" t="str">
        <f>'REVENUE INPUT'!B5</f>
        <v>[Date]</v>
      </c>
      <c r="C5" s="9"/>
      <c r="D5" s="9"/>
      <c r="E5" s="9"/>
      <c r="F5" s="9"/>
      <c r="G5" s="9"/>
      <c r="H5" s="9"/>
      <c r="I5" s="9"/>
      <c r="J5" s="9"/>
      <c r="K5" s="9"/>
      <c r="L5" s="9"/>
      <c r="M5" s="9"/>
      <c r="N5" s="9"/>
      <c r="O5" s="9"/>
    </row>
    <row r="6" spans="2:15" x14ac:dyDescent="0.2">
      <c r="C6" s="5"/>
      <c r="D6" s="5"/>
      <c r="E6" s="5"/>
      <c r="F6" s="5"/>
      <c r="G6" s="5"/>
      <c r="H6" s="5"/>
    </row>
    <row r="7" spans="2:15" x14ac:dyDescent="0.2">
      <c r="B7" s="12" t="s">
        <v>61</v>
      </c>
      <c r="C7" s="5"/>
      <c r="D7" s="5"/>
      <c r="E7" s="5"/>
      <c r="F7" s="5"/>
      <c r="G7" s="5"/>
      <c r="H7" s="5"/>
    </row>
    <row r="8" spans="2:15" ht="14.25" x14ac:dyDescent="0.2">
      <c r="B8" s="11"/>
      <c r="C8" s="5"/>
      <c r="D8" s="5"/>
      <c r="E8" s="5"/>
      <c r="F8" s="5"/>
      <c r="G8" s="5"/>
      <c r="H8" s="5"/>
    </row>
    <row r="9" spans="2:15" x14ac:dyDescent="0.2">
      <c r="B9" s="13" t="s">
        <v>63</v>
      </c>
    </row>
    <row r="10" spans="2:15" x14ac:dyDescent="0.2">
      <c r="C10" t="s">
        <v>5</v>
      </c>
      <c r="D10" t="s">
        <v>8</v>
      </c>
      <c r="E10" t="s">
        <v>11</v>
      </c>
      <c r="F10" t="s">
        <v>14</v>
      </c>
      <c r="G10" t="s">
        <v>17</v>
      </c>
      <c r="H10" t="s">
        <v>20</v>
      </c>
      <c r="I10" t="s">
        <v>22</v>
      </c>
      <c r="J10" t="s">
        <v>24</v>
      </c>
      <c r="K10" t="s">
        <v>26</v>
      </c>
      <c r="L10" t="s">
        <v>28</v>
      </c>
      <c r="M10" t="s">
        <v>30</v>
      </c>
      <c r="N10" t="s">
        <v>32</v>
      </c>
      <c r="O10" t="s">
        <v>62</v>
      </c>
    </row>
    <row r="11" spans="2:15" x14ac:dyDescent="0.2">
      <c r="B11" t="s">
        <v>3</v>
      </c>
      <c r="C11" s="14">
        <v>120000</v>
      </c>
      <c r="D11" s="14"/>
      <c r="E11" s="14"/>
      <c r="F11" s="14"/>
      <c r="G11" s="14"/>
      <c r="H11" s="14"/>
      <c r="I11" s="14"/>
      <c r="J11" s="14"/>
      <c r="K11" s="14"/>
      <c r="L11" s="14"/>
      <c r="M11" s="14"/>
      <c r="N11" s="14"/>
      <c r="O11" s="14">
        <v>120000</v>
      </c>
    </row>
    <row r="12" spans="2:15" x14ac:dyDescent="0.2">
      <c r="B12" t="s">
        <v>6</v>
      </c>
      <c r="C12" s="14"/>
      <c r="D12" s="14">
        <v>122000</v>
      </c>
      <c r="E12" s="14"/>
      <c r="F12" s="14"/>
      <c r="G12" s="14"/>
      <c r="H12" s="14"/>
      <c r="I12" s="14"/>
      <c r="J12" s="14"/>
      <c r="K12" s="14"/>
      <c r="L12" s="14"/>
      <c r="M12" s="14"/>
      <c r="N12" s="14"/>
      <c r="O12" s="14">
        <v>122000</v>
      </c>
    </row>
    <row r="13" spans="2:15" x14ac:dyDescent="0.2">
      <c r="B13" t="s">
        <v>9</v>
      </c>
      <c r="C13" s="14"/>
      <c r="D13" s="14"/>
      <c r="E13" s="14">
        <v>120000</v>
      </c>
      <c r="F13" s="14"/>
      <c r="G13" s="14"/>
      <c r="H13" s="14"/>
      <c r="I13" s="14"/>
      <c r="J13" s="14"/>
      <c r="K13" s="14"/>
      <c r="L13" s="14"/>
      <c r="M13" s="14"/>
      <c r="N13" s="14"/>
      <c r="O13" s="14">
        <v>120000</v>
      </c>
    </row>
    <row r="14" spans="2:15" x14ac:dyDescent="0.2">
      <c r="B14" t="s">
        <v>12</v>
      </c>
      <c r="C14" s="14"/>
      <c r="D14" s="14"/>
      <c r="E14" s="14"/>
      <c r="F14" s="14">
        <v>125000</v>
      </c>
      <c r="G14" s="14"/>
      <c r="H14" s="14"/>
      <c r="I14" s="14"/>
      <c r="J14" s="14"/>
      <c r="K14" s="14"/>
      <c r="L14" s="14"/>
      <c r="M14" s="14"/>
      <c r="N14" s="14"/>
      <c r="O14" s="14">
        <v>125000</v>
      </c>
    </row>
    <row r="15" spans="2:15" x14ac:dyDescent="0.2">
      <c r="B15" t="s">
        <v>15</v>
      </c>
      <c r="C15" s="14"/>
      <c r="D15" s="14"/>
      <c r="E15" s="14"/>
      <c r="F15" s="14"/>
      <c r="G15" s="14">
        <v>140000</v>
      </c>
      <c r="H15" s="14"/>
      <c r="I15" s="14"/>
      <c r="J15" s="14"/>
      <c r="K15" s="14"/>
      <c r="L15" s="14"/>
      <c r="M15" s="14"/>
      <c r="N15" s="14"/>
      <c r="O15" s="14">
        <v>140000</v>
      </c>
    </row>
    <row r="16" spans="2:15" x14ac:dyDescent="0.2">
      <c r="B16" t="s">
        <v>18</v>
      </c>
      <c r="C16" s="14"/>
      <c r="D16" s="14"/>
      <c r="E16" s="14"/>
      <c r="F16" s="14"/>
      <c r="G16" s="14"/>
      <c r="H16" s="14">
        <v>150000</v>
      </c>
      <c r="I16" s="14"/>
      <c r="J16" s="14"/>
      <c r="K16" s="14"/>
      <c r="L16" s="14"/>
      <c r="M16" s="14"/>
      <c r="N16" s="14"/>
      <c r="O16" s="14">
        <v>150000</v>
      </c>
    </row>
    <row r="17" spans="2:15" x14ac:dyDescent="0.2">
      <c r="B17" t="s">
        <v>21</v>
      </c>
      <c r="C17" s="14"/>
      <c r="D17" s="14"/>
      <c r="E17" s="14"/>
      <c r="F17" s="14"/>
      <c r="G17" s="14"/>
      <c r="H17" s="14"/>
      <c r="I17" s="14">
        <v>125000</v>
      </c>
      <c r="J17" s="14"/>
      <c r="K17" s="14"/>
      <c r="L17" s="14"/>
      <c r="M17" s="14"/>
      <c r="N17" s="14"/>
      <c r="O17" s="14">
        <v>125000</v>
      </c>
    </row>
    <row r="18" spans="2:15" x14ac:dyDescent="0.2">
      <c r="B18" t="s">
        <v>25</v>
      </c>
      <c r="C18" s="14"/>
      <c r="D18" s="14"/>
      <c r="E18" s="14"/>
      <c r="F18" s="14"/>
      <c r="G18" s="14"/>
      <c r="H18" s="14"/>
      <c r="I18" s="14"/>
      <c r="J18" s="14"/>
      <c r="K18" s="14">
        <v>175000</v>
      </c>
      <c r="L18" s="14"/>
      <c r="M18" s="14"/>
      <c r="N18" s="14"/>
      <c r="O18" s="14">
        <v>175000</v>
      </c>
    </row>
    <row r="19" spans="2:15" x14ac:dyDescent="0.2">
      <c r="B19" t="s">
        <v>23</v>
      </c>
      <c r="C19" s="14"/>
      <c r="D19" s="14"/>
      <c r="E19" s="14"/>
      <c r="F19" s="14"/>
      <c r="G19" s="14"/>
      <c r="H19" s="14"/>
      <c r="I19" s="14"/>
      <c r="J19" s="14">
        <v>131000</v>
      </c>
      <c r="K19" s="14"/>
      <c r="L19" s="14"/>
      <c r="M19" s="14"/>
      <c r="N19" s="14"/>
      <c r="O19" s="14">
        <v>131000</v>
      </c>
    </row>
    <row r="20" spans="2:15" x14ac:dyDescent="0.2">
      <c r="B20" t="s">
        <v>31</v>
      </c>
      <c r="C20" s="14"/>
      <c r="D20" s="14"/>
      <c r="E20" s="14"/>
      <c r="F20" s="14"/>
      <c r="G20" s="14"/>
      <c r="H20" s="14"/>
      <c r="I20" s="14"/>
      <c r="J20" s="14"/>
      <c r="K20" s="14"/>
      <c r="L20" s="14"/>
      <c r="M20" s="14"/>
      <c r="N20" s="14">
        <v>150000</v>
      </c>
      <c r="O20" s="14">
        <v>150000</v>
      </c>
    </row>
    <row r="21" spans="2:15" x14ac:dyDescent="0.2">
      <c r="B21" t="s">
        <v>29</v>
      </c>
      <c r="C21" s="14"/>
      <c r="D21" s="14"/>
      <c r="E21" s="14"/>
      <c r="F21" s="14"/>
      <c r="G21" s="14"/>
      <c r="H21" s="14"/>
      <c r="I21" s="14"/>
      <c r="J21" s="14"/>
      <c r="K21" s="14"/>
      <c r="L21" s="14"/>
      <c r="M21" s="14">
        <v>146000</v>
      </c>
      <c r="N21" s="14"/>
      <c r="O21" s="14">
        <v>146000</v>
      </c>
    </row>
    <row r="22" spans="2:15" x14ac:dyDescent="0.2">
      <c r="B22" t="s">
        <v>27</v>
      </c>
      <c r="C22" s="14"/>
      <c r="D22" s="14"/>
      <c r="E22" s="14"/>
      <c r="F22" s="14"/>
      <c r="G22" s="14"/>
      <c r="H22" s="14"/>
      <c r="I22" s="14"/>
      <c r="J22" s="14"/>
      <c r="K22" s="14"/>
      <c r="L22" s="14">
        <v>156000</v>
      </c>
      <c r="M22" s="14"/>
      <c r="N22" s="14"/>
      <c r="O22" s="14">
        <v>156000</v>
      </c>
    </row>
    <row r="23" spans="2:15" x14ac:dyDescent="0.2">
      <c r="B23" t="s">
        <v>33</v>
      </c>
      <c r="C23" s="14">
        <v>133000</v>
      </c>
      <c r="D23" s="14"/>
      <c r="E23" s="14"/>
      <c r="F23" s="14"/>
      <c r="G23" s="14"/>
      <c r="H23" s="14"/>
      <c r="I23" s="14"/>
      <c r="J23" s="14"/>
      <c r="K23" s="14"/>
      <c r="L23" s="14"/>
      <c r="M23" s="14"/>
      <c r="N23" s="14"/>
      <c r="O23" s="14">
        <v>133000</v>
      </c>
    </row>
    <row r="24" spans="2:15" x14ac:dyDescent="0.2">
      <c r="B24" t="s">
        <v>34</v>
      </c>
      <c r="C24" s="14"/>
      <c r="D24" s="14"/>
      <c r="E24" s="14">
        <v>170000</v>
      </c>
      <c r="F24" s="14"/>
      <c r="G24" s="14"/>
      <c r="H24" s="14"/>
      <c r="I24" s="14"/>
      <c r="J24" s="14"/>
      <c r="K24" s="14"/>
      <c r="L24" s="14"/>
      <c r="M24" s="14"/>
      <c r="N24" s="14"/>
      <c r="O24" s="14">
        <v>170000</v>
      </c>
    </row>
    <row r="25" spans="2:15" x14ac:dyDescent="0.2">
      <c r="B25" t="s">
        <v>35</v>
      </c>
      <c r="C25" s="14"/>
      <c r="D25" s="14"/>
      <c r="E25" s="14"/>
      <c r="F25" s="14"/>
      <c r="G25" s="14">
        <v>120000</v>
      </c>
      <c r="H25" s="14"/>
      <c r="I25" s="14"/>
      <c r="J25" s="14"/>
      <c r="K25" s="14"/>
      <c r="L25" s="14"/>
      <c r="M25" s="14"/>
      <c r="N25" s="14"/>
      <c r="O25" s="14">
        <v>120000</v>
      </c>
    </row>
    <row r="26" spans="2:15" x14ac:dyDescent="0.2">
      <c r="B26" t="s">
        <v>37</v>
      </c>
      <c r="C26" s="14"/>
      <c r="D26" s="14"/>
      <c r="E26" s="14"/>
      <c r="F26" s="14"/>
      <c r="G26" s="14"/>
      <c r="H26" s="14">
        <v>135000</v>
      </c>
      <c r="I26" s="14"/>
      <c r="J26" s="14"/>
      <c r="K26" s="14"/>
      <c r="L26" s="14"/>
      <c r="M26" s="14"/>
      <c r="N26" s="14"/>
      <c r="O26" s="14">
        <v>135000</v>
      </c>
    </row>
    <row r="27" spans="2:15" x14ac:dyDescent="0.2">
      <c r="B27" t="s">
        <v>38</v>
      </c>
      <c r="C27" s="14"/>
      <c r="D27" s="14"/>
      <c r="E27" s="14"/>
      <c r="F27" s="14"/>
      <c r="G27" s="14"/>
      <c r="H27" s="14"/>
      <c r="I27" s="14"/>
      <c r="J27" s="14"/>
      <c r="K27" s="14"/>
      <c r="L27" s="14">
        <v>168500</v>
      </c>
      <c r="M27" s="14"/>
      <c r="N27" s="14"/>
      <c r="O27" s="14">
        <v>168500</v>
      </c>
    </row>
    <row r="28" spans="2:15" x14ac:dyDescent="0.2">
      <c r="B28" t="s">
        <v>39</v>
      </c>
      <c r="C28" s="14"/>
      <c r="D28" s="14"/>
      <c r="E28" s="14"/>
      <c r="F28" s="14"/>
      <c r="G28" s="14"/>
      <c r="H28" s="14"/>
      <c r="I28" s="14"/>
      <c r="J28" s="14"/>
      <c r="K28" s="14"/>
      <c r="L28" s="14"/>
      <c r="M28" s="14"/>
      <c r="N28" s="14">
        <v>142400</v>
      </c>
      <c r="O28" s="14">
        <v>142400</v>
      </c>
    </row>
    <row r="29" spans="2:15" x14ac:dyDescent="0.2">
      <c r="B29" t="s">
        <v>40</v>
      </c>
      <c r="C29" s="14"/>
      <c r="D29" s="14"/>
      <c r="E29" s="14"/>
      <c r="F29" s="14"/>
      <c r="G29" s="14"/>
      <c r="H29" s="14"/>
      <c r="I29" s="14"/>
      <c r="J29" s="14"/>
      <c r="K29" s="14"/>
      <c r="L29" s="14"/>
      <c r="M29" s="14">
        <v>152500</v>
      </c>
      <c r="N29" s="14"/>
      <c r="O29" s="14">
        <v>152500</v>
      </c>
    </row>
    <row r="30" spans="2:15" x14ac:dyDescent="0.2">
      <c r="B30" t="s">
        <v>41</v>
      </c>
      <c r="C30" s="14"/>
      <c r="D30" s="14">
        <v>142000</v>
      </c>
      <c r="E30" s="14"/>
      <c r="F30" s="14"/>
      <c r="G30" s="14"/>
      <c r="H30" s="14"/>
      <c r="I30" s="14"/>
      <c r="J30" s="14"/>
      <c r="K30" s="14"/>
      <c r="L30" s="14"/>
      <c r="M30" s="14"/>
      <c r="N30" s="14"/>
      <c r="O30" s="14">
        <v>142000</v>
      </c>
    </row>
    <row r="31" spans="2:15" x14ac:dyDescent="0.2">
      <c r="B31" t="s">
        <v>42</v>
      </c>
      <c r="C31" s="14"/>
      <c r="D31" s="14"/>
      <c r="E31" s="14">
        <v>143000</v>
      </c>
      <c r="F31" s="14"/>
      <c r="G31" s="14"/>
      <c r="H31" s="14"/>
      <c r="I31" s="14"/>
      <c r="J31" s="14"/>
      <c r="K31" s="14"/>
      <c r="L31" s="14"/>
      <c r="M31" s="14"/>
      <c r="N31" s="14"/>
      <c r="O31" s="14">
        <v>143000</v>
      </c>
    </row>
    <row r="32" spans="2:15" x14ac:dyDescent="0.2">
      <c r="B32" t="s">
        <v>43</v>
      </c>
      <c r="C32" s="14"/>
      <c r="D32" s="14"/>
      <c r="E32" s="14"/>
      <c r="F32" s="14">
        <v>165000</v>
      </c>
      <c r="G32" s="14"/>
      <c r="H32" s="14"/>
      <c r="I32" s="14"/>
      <c r="J32" s="14"/>
      <c r="K32" s="14"/>
      <c r="L32" s="14"/>
      <c r="M32" s="14"/>
      <c r="N32" s="14"/>
      <c r="O32" s="14">
        <v>165000</v>
      </c>
    </row>
    <row r="33" spans="2:15" x14ac:dyDescent="0.2">
      <c r="B33" t="s">
        <v>44</v>
      </c>
      <c r="C33" s="14"/>
      <c r="D33" s="14"/>
      <c r="E33" s="14"/>
      <c r="F33" s="14"/>
      <c r="G33" s="14"/>
      <c r="H33" s="14"/>
      <c r="I33" s="14"/>
      <c r="J33" s="14">
        <v>161000</v>
      </c>
      <c r="K33" s="14"/>
      <c r="L33" s="14"/>
      <c r="M33" s="14"/>
      <c r="N33" s="14"/>
      <c r="O33" s="14">
        <v>161000</v>
      </c>
    </row>
    <row r="34" spans="2:15" x14ac:dyDescent="0.2">
      <c r="B34" t="s">
        <v>45</v>
      </c>
      <c r="C34" s="14"/>
      <c r="D34" s="14"/>
      <c r="E34" s="14"/>
      <c r="F34" s="14"/>
      <c r="G34" s="14"/>
      <c r="H34" s="14"/>
      <c r="I34" s="14"/>
      <c r="J34" s="14"/>
      <c r="K34" s="14">
        <v>146000</v>
      </c>
      <c r="L34" s="14"/>
      <c r="M34" s="14"/>
      <c r="N34" s="14"/>
      <c r="O34" s="14">
        <v>146000</v>
      </c>
    </row>
    <row r="35" spans="2:15" x14ac:dyDescent="0.2">
      <c r="B35" t="s">
        <v>62</v>
      </c>
      <c r="C35" s="14">
        <v>253000</v>
      </c>
      <c r="D35" s="14">
        <v>264000</v>
      </c>
      <c r="E35" s="14">
        <v>433000</v>
      </c>
      <c r="F35" s="14">
        <v>290000</v>
      </c>
      <c r="G35" s="14">
        <v>260000</v>
      </c>
      <c r="H35" s="14">
        <v>285000</v>
      </c>
      <c r="I35" s="14">
        <v>125000</v>
      </c>
      <c r="J35" s="14">
        <v>292000</v>
      </c>
      <c r="K35" s="14">
        <v>321000</v>
      </c>
      <c r="L35" s="14">
        <v>324500</v>
      </c>
      <c r="M35" s="14">
        <v>298500</v>
      </c>
      <c r="N35" s="14">
        <v>292400</v>
      </c>
      <c r="O35" s="14">
        <v>3438400</v>
      </c>
    </row>
  </sheetData>
  <printOptions horizontalCentered="1"/>
  <pageMargins left="0.4" right="0.4" top="0.4" bottom="0.6" header="0.3" footer="0.3"/>
  <pageSetup fitToHeight="0" orientation="landscape"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pageSetUpPr autoPageBreaks="0" fitToPage="1"/>
  </sheetPr>
  <dimension ref="B1:O35"/>
  <sheetViews>
    <sheetView showGridLines="0" workbookViewId="0"/>
  </sheetViews>
  <sheetFormatPr defaultRowHeight="12.75" x14ac:dyDescent="0.2"/>
  <cols>
    <col min="1" max="1" width="1.85546875" customWidth="1"/>
    <col min="2" max="2" width="24.28515625" customWidth="1"/>
    <col min="3" max="14" width="12" customWidth="1"/>
    <col min="15" max="15" width="14.28515625" customWidth="1"/>
  </cols>
  <sheetData>
    <row r="1" spans="2:15" x14ac:dyDescent="0.2">
      <c r="C1" s="5"/>
      <c r="D1" s="5"/>
      <c r="E1" s="5"/>
      <c r="F1" s="5"/>
      <c r="G1" s="5"/>
      <c r="H1" s="5"/>
    </row>
    <row r="2" spans="2:15" ht="23.25" thickBot="1" x14ac:dyDescent="0.35">
      <c r="B2" s="1" t="str">
        <f>'REVENUE INPUT'!B2</f>
        <v xml:space="preserve">[Company Name] </v>
      </c>
      <c r="C2" s="3"/>
      <c r="D2" s="3"/>
      <c r="E2" s="3"/>
      <c r="F2" s="3"/>
      <c r="G2" s="3"/>
      <c r="H2" s="3"/>
      <c r="I2" s="3"/>
      <c r="J2" s="3"/>
      <c r="K2" s="3"/>
      <c r="L2" s="3"/>
      <c r="M2" s="3"/>
      <c r="N2" s="3"/>
      <c r="O2" s="3"/>
    </row>
    <row r="3" spans="2:15" ht="18" x14ac:dyDescent="0.25">
      <c r="B3" s="2" t="s">
        <v>56</v>
      </c>
      <c r="C3" s="4"/>
      <c r="D3" s="4"/>
      <c r="E3" s="4"/>
      <c r="F3" s="4"/>
      <c r="G3" s="4"/>
      <c r="H3" s="4"/>
      <c r="I3" s="4"/>
      <c r="J3" s="4"/>
      <c r="K3" s="4"/>
      <c r="L3" s="4"/>
      <c r="M3" s="4"/>
      <c r="N3" s="4"/>
      <c r="O3" s="4"/>
    </row>
    <row r="4" spans="2:15" ht="15" x14ac:dyDescent="0.2">
      <c r="B4" s="7" t="str">
        <f>'REVENUE INPUT'!B4</f>
        <v>[Company Name]  Confidential</v>
      </c>
      <c r="C4" s="8"/>
      <c r="D4" s="8"/>
      <c r="E4" s="8"/>
      <c r="F4" s="8"/>
      <c r="G4" s="8"/>
      <c r="H4" s="8"/>
      <c r="I4" s="8"/>
      <c r="J4" s="8"/>
      <c r="K4" s="8"/>
      <c r="L4" s="8"/>
      <c r="M4" s="8"/>
      <c r="N4" s="8"/>
      <c r="O4" s="8"/>
    </row>
    <row r="5" spans="2:15" ht="14.25" x14ac:dyDescent="0.2">
      <c r="B5" s="21" t="str">
        <f>'REVENUE INPUT'!B5</f>
        <v>[Date]</v>
      </c>
      <c r="C5" s="9"/>
      <c r="D5" s="9"/>
      <c r="E5" s="9"/>
      <c r="F5" s="9"/>
      <c r="G5" s="9"/>
      <c r="H5" s="9"/>
      <c r="I5" s="9"/>
      <c r="J5" s="9"/>
      <c r="K5" s="9"/>
      <c r="L5" s="9"/>
      <c r="M5" s="9"/>
      <c r="N5" s="9"/>
      <c r="O5" s="9"/>
    </row>
    <row r="6" spans="2:15" x14ac:dyDescent="0.2">
      <c r="C6" s="5"/>
      <c r="D6" s="5"/>
      <c r="E6" s="5"/>
      <c r="F6" s="5"/>
      <c r="G6" s="5"/>
      <c r="H6" s="5"/>
    </row>
    <row r="7" spans="2:15" x14ac:dyDescent="0.2">
      <c r="B7" s="12" t="s">
        <v>61</v>
      </c>
      <c r="C7" s="5"/>
      <c r="D7" s="5"/>
      <c r="E7" s="5"/>
      <c r="F7" s="5"/>
      <c r="G7" s="5"/>
      <c r="H7" s="5"/>
    </row>
    <row r="8" spans="2:15" ht="14.25" x14ac:dyDescent="0.2">
      <c r="B8" s="11"/>
      <c r="C8" s="5"/>
      <c r="D8" s="5"/>
      <c r="E8" s="5"/>
      <c r="F8" s="5"/>
      <c r="G8" s="5"/>
      <c r="H8" s="5"/>
    </row>
    <row r="9" spans="2:15" x14ac:dyDescent="0.2">
      <c r="B9" s="13" t="s">
        <v>65</v>
      </c>
    </row>
    <row r="10" spans="2:15" x14ac:dyDescent="0.2">
      <c r="C10" t="s">
        <v>5</v>
      </c>
      <c r="D10" t="s">
        <v>8</v>
      </c>
      <c r="E10" t="s">
        <v>11</v>
      </c>
      <c r="F10" t="s">
        <v>14</v>
      </c>
      <c r="G10" t="s">
        <v>17</v>
      </c>
      <c r="H10" t="s">
        <v>20</v>
      </c>
      <c r="I10" t="s">
        <v>22</v>
      </c>
      <c r="J10" t="s">
        <v>24</v>
      </c>
      <c r="K10" t="s">
        <v>26</v>
      </c>
      <c r="L10" t="s">
        <v>28</v>
      </c>
      <c r="M10" t="s">
        <v>30</v>
      </c>
      <c r="N10" t="s">
        <v>32</v>
      </c>
      <c r="O10" t="s">
        <v>62</v>
      </c>
    </row>
    <row r="11" spans="2:15" x14ac:dyDescent="0.2">
      <c r="B11" t="s">
        <v>3</v>
      </c>
      <c r="C11" s="14">
        <v>90000</v>
      </c>
      <c r="D11" s="14"/>
      <c r="E11" s="14"/>
      <c r="F11" s="14"/>
      <c r="G11" s="14"/>
      <c r="H11" s="14"/>
      <c r="I11" s="14"/>
      <c r="J11" s="14"/>
      <c r="K11" s="14"/>
      <c r="L11" s="14"/>
      <c r="M11" s="14"/>
      <c r="N11" s="14"/>
      <c r="O11" s="14">
        <v>90000</v>
      </c>
    </row>
    <row r="12" spans="2:15" x14ac:dyDescent="0.2">
      <c r="B12" t="s">
        <v>6</v>
      </c>
      <c r="C12" s="14"/>
      <c r="D12" s="14">
        <v>89000</v>
      </c>
      <c r="E12" s="14"/>
      <c r="F12" s="14"/>
      <c r="G12" s="14"/>
      <c r="H12" s="14"/>
      <c r="I12" s="14"/>
      <c r="J12" s="14"/>
      <c r="K12" s="14"/>
      <c r="L12" s="14"/>
      <c r="M12" s="14"/>
      <c r="N12" s="14"/>
      <c r="O12" s="14">
        <v>89000</v>
      </c>
    </row>
    <row r="13" spans="2:15" x14ac:dyDescent="0.2">
      <c r="B13" t="s">
        <v>9</v>
      </c>
      <c r="C13" s="14"/>
      <c r="D13" s="14"/>
      <c r="E13" s="14">
        <v>84000</v>
      </c>
      <c r="F13" s="14"/>
      <c r="G13" s="14"/>
      <c r="H13" s="14"/>
      <c r="I13" s="14"/>
      <c r="J13" s="14"/>
      <c r="K13" s="14"/>
      <c r="L13" s="14"/>
      <c r="M13" s="14"/>
      <c r="N13" s="14"/>
      <c r="O13" s="14">
        <v>84000</v>
      </c>
    </row>
    <row r="14" spans="2:15" x14ac:dyDescent="0.2">
      <c r="B14" t="s">
        <v>12</v>
      </c>
      <c r="C14" s="14"/>
      <c r="D14" s="14"/>
      <c r="E14" s="14"/>
      <c r="F14" s="14">
        <v>99000</v>
      </c>
      <c r="G14" s="14"/>
      <c r="H14" s="14"/>
      <c r="I14" s="14"/>
      <c r="J14" s="14"/>
      <c r="K14" s="14"/>
      <c r="L14" s="14"/>
      <c r="M14" s="14"/>
      <c r="N14" s="14"/>
      <c r="O14" s="14">
        <v>99000</v>
      </c>
    </row>
    <row r="15" spans="2:15" x14ac:dyDescent="0.2">
      <c r="B15" t="s">
        <v>15</v>
      </c>
      <c r="C15" s="14"/>
      <c r="D15" s="14"/>
      <c r="E15" s="14"/>
      <c r="F15" s="14"/>
      <c r="G15" s="14">
        <v>132000</v>
      </c>
      <c r="H15" s="14"/>
      <c r="I15" s="14"/>
      <c r="J15" s="14"/>
      <c r="K15" s="14"/>
      <c r="L15" s="14"/>
      <c r="M15" s="14"/>
      <c r="N15" s="14"/>
      <c r="O15" s="14">
        <v>132000</v>
      </c>
    </row>
    <row r="16" spans="2:15" x14ac:dyDescent="0.2">
      <c r="B16" t="s">
        <v>18</v>
      </c>
      <c r="C16" s="14"/>
      <c r="D16" s="14"/>
      <c r="E16" s="14"/>
      <c r="F16" s="14"/>
      <c r="G16" s="14"/>
      <c r="H16" s="14">
        <v>125000</v>
      </c>
      <c r="I16" s="14"/>
      <c r="J16" s="14"/>
      <c r="K16" s="14"/>
      <c r="L16" s="14"/>
      <c r="M16" s="14"/>
      <c r="N16" s="14"/>
      <c r="O16" s="14">
        <v>125000</v>
      </c>
    </row>
    <row r="17" spans="2:15" x14ac:dyDescent="0.2">
      <c r="B17" t="s">
        <v>21</v>
      </c>
      <c r="C17" s="14"/>
      <c r="D17" s="14"/>
      <c r="E17" s="14"/>
      <c r="F17" s="14"/>
      <c r="G17" s="14"/>
      <c r="H17" s="14"/>
      <c r="I17" s="14">
        <v>101000</v>
      </c>
      <c r="J17" s="14"/>
      <c r="K17" s="14"/>
      <c r="L17" s="14"/>
      <c r="M17" s="14"/>
      <c r="N17" s="14"/>
      <c r="O17" s="14">
        <v>101000</v>
      </c>
    </row>
    <row r="18" spans="2:15" x14ac:dyDescent="0.2">
      <c r="B18" t="s">
        <v>25</v>
      </c>
      <c r="C18" s="14"/>
      <c r="D18" s="14"/>
      <c r="E18" s="14"/>
      <c r="F18" s="14"/>
      <c r="G18" s="14"/>
      <c r="H18" s="14"/>
      <c r="I18" s="14"/>
      <c r="J18" s="14"/>
      <c r="K18" s="14">
        <v>145000</v>
      </c>
      <c r="L18" s="14"/>
      <c r="M18" s="14"/>
      <c r="N18" s="14"/>
      <c r="O18" s="14">
        <v>145000</v>
      </c>
    </row>
    <row r="19" spans="2:15" x14ac:dyDescent="0.2">
      <c r="B19" t="s">
        <v>23</v>
      </c>
      <c r="C19" s="14"/>
      <c r="D19" s="14"/>
      <c r="E19" s="14"/>
      <c r="F19" s="14"/>
      <c r="G19" s="14"/>
      <c r="H19" s="14"/>
      <c r="I19" s="14"/>
      <c r="J19" s="14">
        <v>119000</v>
      </c>
      <c r="K19" s="14"/>
      <c r="L19" s="14"/>
      <c r="M19" s="14"/>
      <c r="N19" s="14"/>
      <c r="O19" s="14">
        <v>119000</v>
      </c>
    </row>
    <row r="20" spans="2:15" x14ac:dyDescent="0.2">
      <c r="B20" t="s">
        <v>31</v>
      </c>
      <c r="C20" s="14"/>
      <c r="D20" s="14"/>
      <c r="E20" s="14"/>
      <c r="F20" s="14"/>
      <c r="G20" s="14"/>
      <c r="H20" s="14"/>
      <c r="I20" s="14"/>
      <c r="J20" s="14"/>
      <c r="K20" s="14"/>
      <c r="L20" s="14"/>
      <c r="M20" s="14"/>
      <c r="N20" s="14">
        <v>141000</v>
      </c>
      <c r="O20" s="14">
        <v>141000</v>
      </c>
    </row>
    <row r="21" spans="2:15" x14ac:dyDescent="0.2">
      <c r="B21" t="s">
        <v>29</v>
      </c>
      <c r="C21" s="14"/>
      <c r="D21" s="14"/>
      <c r="E21" s="14"/>
      <c r="F21" s="14"/>
      <c r="G21" s="14"/>
      <c r="H21" s="14"/>
      <c r="I21" s="14"/>
      <c r="J21" s="14"/>
      <c r="K21" s="14"/>
      <c r="L21" s="14"/>
      <c r="M21" s="14">
        <v>123000</v>
      </c>
      <c r="N21" s="14"/>
      <c r="O21" s="14">
        <v>123000</v>
      </c>
    </row>
    <row r="22" spans="2:15" x14ac:dyDescent="0.2">
      <c r="B22" t="s">
        <v>27</v>
      </c>
      <c r="C22" s="14"/>
      <c r="D22" s="14"/>
      <c r="E22" s="14"/>
      <c r="F22" s="14"/>
      <c r="G22" s="14"/>
      <c r="H22" s="14"/>
      <c r="I22" s="14"/>
      <c r="J22" s="14"/>
      <c r="K22" s="14"/>
      <c r="L22" s="14">
        <v>142000</v>
      </c>
      <c r="M22" s="14"/>
      <c r="N22" s="14"/>
      <c r="O22" s="14">
        <v>142000</v>
      </c>
    </row>
    <row r="23" spans="2:15" x14ac:dyDescent="0.2">
      <c r="B23" t="s">
        <v>33</v>
      </c>
      <c r="C23" s="14">
        <v>112000</v>
      </c>
      <c r="D23" s="14"/>
      <c r="E23" s="14"/>
      <c r="F23" s="14"/>
      <c r="G23" s="14"/>
      <c r="H23" s="14"/>
      <c r="I23" s="14"/>
      <c r="J23" s="14"/>
      <c r="K23" s="14"/>
      <c r="L23" s="14"/>
      <c r="M23" s="14"/>
      <c r="N23" s="14"/>
      <c r="O23" s="14">
        <v>112000</v>
      </c>
    </row>
    <row r="24" spans="2:15" x14ac:dyDescent="0.2">
      <c r="B24" t="s">
        <v>34</v>
      </c>
      <c r="C24" s="14"/>
      <c r="D24" s="14"/>
      <c r="E24" s="14">
        <v>160000</v>
      </c>
      <c r="F24" s="14"/>
      <c r="G24" s="14"/>
      <c r="H24" s="14"/>
      <c r="I24" s="14"/>
      <c r="J24" s="14"/>
      <c r="K24" s="14"/>
      <c r="L24" s="14"/>
      <c r="M24" s="14"/>
      <c r="N24" s="14"/>
      <c r="O24" s="14">
        <v>160000</v>
      </c>
    </row>
    <row r="25" spans="2:15" x14ac:dyDescent="0.2">
      <c r="B25" t="s">
        <v>35</v>
      </c>
      <c r="C25" s="14"/>
      <c r="D25" s="14"/>
      <c r="E25" s="14"/>
      <c r="F25" s="14"/>
      <c r="G25" s="14">
        <v>100000</v>
      </c>
      <c r="H25" s="14"/>
      <c r="I25" s="14"/>
      <c r="J25" s="14"/>
      <c r="K25" s="14"/>
      <c r="L25" s="14"/>
      <c r="M25" s="14"/>
      <c r="N25" s="14"/>
      <c r="O25" s="14">
        <v>100000</v>
      </c>
    </row>
    <row r="26" spans="2:15" x14ac:dyDescent="0.2">
      <c r="B26" t="s">
        <v>37</v>
      </c>
      <c r="C26" s="14"/>
      <c r="D26" s="14"/>
      <c r="E26" s="14"/>
      <c r="F26" s="14"/>
      <c r="G26" s="14"/>
      <c r="H26" s="14">
        <v>115000</v>
      </c>
      <c r="I26" s="14"/>
      <c r="J26" s="14"/>
      <c r="K26" s="14"/>
      <c r="L26" s="14"/>
      <c r="M26" s="14"/>
      <c r="N26" s="14"/>
      <c r="O26" s="14">
        <v>115000</v>
      </c>
    </row>
    <row r="27" spans="2:15" x14ac:dyDescent="0.2">
      <c r="B27" t="s">
        <v>38</v>
      </c>
      <c r="C27" s="14"/>
      <c r="D27" s="14"/>
      <c r="E27" s="14"/>
      <c r="F27" s="14"/>
      <c r="G27" s="14"/>
      <c r="H27" s="14"/>
      <c r="I27" s="14"/>
      <c r="J27" s="14"/>
      <c r="K27" s="14"/>
      <c r="L27" s="14">
        <v>161900</v>
      </c>
      <c r="M27" s="14"/>
      <c r="N27" s="14"/>
      <c r="O27" s="14">
        <v>161900</v>
      </c>
    </row>
    <row r="28" spans="2:15" x14ac:dyDescent="0.2">
      <c r="B28" t="s">
        <v>39</v>
      </c>
      <c r="C28" s="14"/>
      <c r="D28" s="14"/>
      <c r="E28" s="14"/>
      <c r="F28" s="14"/>
      <c r="G28" s="14"/>
      <c r="H28" s="14"/>
      <c r="I28" s="14"/>
      <c r="J28" s="14"/>
      <c r="K28" s="14"/>
      <c r="L28" s="14"/>
      <c r="M28" s="14"/>
      <c r="N28" s="14">
        <v>137500</v>
      </c>
      <c r="O28" s="14">
        <v>137500</v>
      </c>
    </row>
    <row r="29" spans="2:15" x14ac:dyDescent="0.2">
      <c r="B29" t="s">
        <v>40</v>
      </c>
      <c r="C29" s="14"/>
      <c r="D29" s="14"/>
      <c r="E29" s="14"/>
      <c r="F29" s="14"/>
      <c r="G29" s="14"/>
      <c r="H29" s="14"/>
      <c r="I29" s="14"/>
      <c r="J29" s="14"/>
      <c r="K29" s="14"/>
      <c r="L29" s="14"/>
      <c r="M29" s="14">
        <v>145200</v>
      </c>
      <c r="N29" s="14"/>
      <c r="O29" s="14">
        <v>145200</v>
      </c>
    </row>
    <row r="30" spans="2:15" x14ac:dyDescent="0.2">
      <c r="B30" t="s">
        <v>41</v>
      </c>
      <c r="C30" s="14"/>
      <c r="D30" s="14">
        <v>122000</v>
      </c>
      <c r="E30" s="14"/>
      <c r="F30" s="14"/>
      <c r="G30" s="14"/>
      <c r="H30" s="14"/>
      <c r="I30" s="14"/>
      <c r="J30" s="14"/>
      <c r="K30" s="14"/>
      <c r="L30" s="14"/>
      <c r="M30" s="14"/>
      <c r="N30" s="14"/>
      <c r="O30" s="14">
        <v>122000</v>
      </c>
    </row>
    <row r="31" spans="2:15" x14ac:dyDescent="0.2">
      <c r="B31" t="s">
        <v>42</v>
      </c>
      <c r="C31" s="14"/>
      <c r="D31" s="14"/>
      <c r="E31" s="14">
        <v>127000</v>
      </c>
      <c r="F31" s="14"/>
      <c r="G31" s="14"/>
      <c r="H31" s="14"/>
      <c r="I31" s="14"/>
      <c r="J31" s="14"/>
      <c r="K31" s="14"/>
      <c r="L31" s="14"/>
      <c r="M31" s="14"/>
      <c r="N31" s="14"/>
      <c r="O31" s="14">
        <v>127000</v>
      </c>
    </row>
    <row r="32" spans="2:15" x14ac:dyDescent="0.2">
      <c r="B32" t="s">
        <v>43</v>
      </c>
      <c r="C32" s="14"/>
      <c r="D32" s="14"/>
      <c r="E32" s="14"/>
      <c r="F32" s="14">
        <v>154000</v>
      </c>
      <c r="G32" s="14"/>
      <c r="H32" s="14"/>
      <c r="I32" s="14"/>
      <c r="J32" s="14"/>
      <c r="K32" s="14"/>
      <c r="L32" s="14"/>
      <c r="M32" s="14"/>
      <c r="N32" s="14"/>
      <c r="O32" s="14">
        <v>154000</v>
      </c>
    </row>
    <row r="33" spans="2:15" x14ac:dyDescent="0.2">
      <c r="B33" t="s">
        <v>44</v>
      </c>
      <c r="C33" s="14"/>
      <c r="D33" s="14"/>
      <c r="E33" s="14"/>
      <c r="F33" s="14"/>
      <c r="G33" s="14"/>
      <c r="H33" s="14"/>
      <c r="I33" s="14"/>
      <c r="J33" s="14">
        <v>151000</v>
      </c>
      <c r="K33" s="14"/>
      <c r="L33" s="14"/>
      <c r="M33" s="14"/>
      <c r="N33" s="14"/>
      <c r="O33" s="14">
        <v>151000</v>
      </c>
    </row>
    <row r="34" spans="2:15" x14ac:dyDescent="0.2">
      <c r="B34" t="s">
        <v>45</v>
      </c>
      <c r="C34" s="14"/>
      <c r="D34" s="14"/>
      <c r="E34" s="14"/>
      <c r="F34" s="14"/>
      <c r="G34" s="14"/>
      <c r="H34" s="14"/>
      <c r="I34" s="14"/>
      <c r="J34" s="14"/>
      <c r="K34" s="14">
        <v>129000</v>
      </c>
      <c r="L34" s="14"/>
      <c r="M34" s="14"/>
      <c r="N34" s="14"/>
      <c r="O34" s="14">
        <v>129000</v>
      </c>
    </row>
    <row r="35" spans="2:15" x14ac:dyDescent="0.2">
      <c r="B35" t="s">
        <v>62</v>
      </c>
      <c r="C35" s="14">
        <v>202000</v>
      </c>
      <c r="D35" s="14">
        <v>211000</v>
      </c>
      <c r="E35" s="14">
        <v>371000</v>
      </c>
      <c r="F35" s="14">
        <v>253000</v>
      </c>
      <c r="G35" s="14">
        <v>232000</v>
      </c>
      <c r="H35" s="14">
        <v>240000</v>
      </c>
      <c r="I35" s="14">
        <v>101000</v>
      </c>
      <c r="J35" s="14">
        <v>270000</v>
      </c>
      <c r="K35" s="14">
        <v>274000</v>
      </c>
      <c r="L35" s="14">
        <v>303900</v>
      </c>
      <c r="M35" s="14">
        <v>268200</v>
      </c>
      <c r="N35" s="14">
        <v>278500</v>
      </c>
      <c r="O35" s="14">
        <v>3004600</v>
      </c>
    </row>
  </sheetData>
  <printOptions horizontalCentered="1"/>
  <pageMargins left="0.4" right="0.4" top="0.4" bottom="0.6" header="0.3" footer="0.3"/>
  <pageSetup fitToHeight="0" orientation="landscape" verticalDpi="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autoPageBreaks="0" fitToPage="1"/>
  </sheetPr>
  <dimension ref="B1:O35"/>
  <sheetViews>
    <sheetView showGridLines="0" workbookViewId="0"/>
  </sheetViews>
  <sheetFormatPr defaultRowHeight="12.75" x14ac:dyDescent="0.2"/>
  <cols>
    <col min="1" max="1" width="1.85546875" customWidth="1"/>
    <col min="2" max="2" width="24.28515625" customWidth="1"/>
    <col min="3" max="14" width="12" customWidth="1"/>
    <col min="15" max="15" width="14.28515625" customWidth="1"/>
  </cols>
  <sheetData>
    <row r="1" spans="2:15" x14ac:dyDescent="0.2">
      <c r="C1" s="5"/>
      <c r="D1" s="5"/>
      <c r="E1" s="5"/>
      <c r="F1" s="5"/>
      <c r="G1" s="5"/>
      <c r="H1" s="5"/>
    </row>
    <row r="2" spans="2:15" ht="23.25" thickBot="1" x14ac:dyDescent="0.35">
      <c r="B2" s="1" t="str">
        <f>'REVENUE INPUT'!B2</f>
        <v xml:space="preserve">[Company Name] </v>
      </c>
      <c r="C2" s="3"/>
      <c r="D2" s="3"/>
      <c r="E2" s="3"/>
      <c r="F2" s="3"/>
      <c r="G2" s="3"/>
      <c r="H2" s="3"/>
      <c r="I2" s="3"/>
      <c r="J2" s="3"/>
      <c r="K2" s="3"/>
      <c r="L2" s="3"/>
      <c r="M2" s="3"/>
      <c r="N2" s="3"/>
      <c r="O2" s="3"/>
    </row>
    <row r="3" spans="2:15" ht="18" x14ac:dyDescent="0.25">
      <c r="B3" s="2" t="s">
        <v>57</v>
      </c>
      <c r="C3" s="4"/>
      <c r="D3" s="4"/>
      <c r="E3" s="4"/>
      <c r="F3" s="4"/>
      <c r="G3" s="4"/>
      <c r="H3" s="4"/>
      <c r="I3" s="4"/>
      <c r="J3" s="4"/>
      <c r="K3" s="4"/>
      <c r="L3" s="4"/>
      <c r="M3" s="4"/>
      <c r="N3" s="4"/>
      <c r="O3" s="4"/>
    </row>
    <row r="4" spans="2:15" ht="15" x14ac:dyDescent="0.2">
      <c r="B4" s="7" t="str">
        <f>'REVENUE INPUT'!B4</f>
        <v>[Company Name]  Confidential</v>
      </c>
      <c r="C4" s="8"/>
      <c r="D4" s="8"/>
      <c r="E4" s="8"/>
      <c r="F4" s="8"/>
      <c r="G4" s="8"/>
      <c r="H4" s="8"/>
      <c r="I4" s="8"/>
      <c r="J4" s="8"/>
      <c r="K4" s="8"/>
      <c r="L4" s="8"/>
      <c r="M4" s="8"/>
      <c r="N4" s="8"/>
      <c r="O4" s="8"/>
    </row>
    <row r="5" spans="2:15" ht="14.25" x14ac:dyDescent="0.2">
      <c r="B5" s="21" t="str">
        <f>'REVENUE INPUT'!B5</f>
        <v>[Date]</v>
      </c>
      <c r="C5" s="9"/>
      <c r="D5" s="9"/>
      <c r="E5" s="9"/>
      <c r="F5" s="9"/>
      <c r="G5" s="9"/>
      <c r="H5" s="9"/>
      <c r="I5" s="9"/>
      <c r="J5" s="9"/>
      <c r="K5" s="9"/>
      <c r="L5" s="9"/>
      <c r="M5" s="9"/>
      <c r="N5" s="9"/>
      <c r="O5" s="9"/>
    </row>
    <row r="6" spans="2:15" x14ac:dyDescent="0.2">
      <c r="C6" s="5"/>
      <c r="D6" s="5"/>
      <c r="E6" s="5"/>
      <c r="F6" s="5"/>
      <c r="G6" s="5"/>
      <c r="H6" s="5"/>
    </row>
    <row r="7" spans="2:15" x14ac:dyDescent="0.2">
      <c r="B7" s="12" t="s">
        <v>61</v>
      </c>
      <c r="C7" s="5"/>
      <c r="D7" s="5"/>
      <c r="E7" s="5"/>
      <c r="F7" s="5"/>
      <c r="G7" s="5"/>
      <c r="H7" s="5"/>
    </row>
    <row r="8" spans="2:15" ht="14.25" x14ac:dyDescent="0.2">
      <c r="B8" s="11"/>
      <c r="C8" s="5"/>
      <c r="D8" s="5"/>
      <c r="E8" s="5"/>
      <c r="F8" s="5"/>
      <c r="G8" s="5"/>
      <c r="H8" s="5"/>
    </row>
    <row r="9" spans="2:15" x14ac:dyDescent="0.2">
      <c r="B9" s="13" t="s">
        <v>64</v>
      </c>
    </row>
    <row r="10" spans="2:15" x14ac:dyDescent="0.2">
      <c r="C10" t="s">
        <v>5</v>
      </c>
      <c r="D10" t="s">
        <v>8</v>
      </c>
      <c r="E10" t="s">
        <v>11</v>
      </c>
      <c r="F10" t="s">
        <v>14</v>
      </c>
      <c r="G10" t="s">
        <v>17</v>
      </c>
      <c r="H10" t="s">
        <v>20</v>
      </c>
      <c r="I10" t="s">
        <v>22</v>
      </c>
      <c r="J10" t="s">
        <v>24</v>
      </c>
      <c r="K10" t="s">
        <v>26</v>
      </c>
      <c r="L10" t="s">
        <v>28</v>
      </c>
      <c r="M10" t="s">
        <v>30</v>
      </c>
      <c r="N10" t="s">
        <v>32</v>
      </c>
      <c r="O10" t="s">
        <v>62</v>
      </c>
    </row>
    <row r="11" spans="2:15" x14ac:dyDescent="0.2">
      <c r="B11" t="s">
        <v>3</v>
      </c>
      <c r="C11" s="14">
        <v>120000</v>
      </c>
      <c r="D11" s="14"/>
      <c r="E11" s="14"/>
      <c r="F11" s="14"/>
      <c r="G11" s="14"/>
      <c r="H11" s="14"/>
      <c r="I11" s="14"/>
      <c r="J11" s="14"/>
      <c r="K11" s="14"/>
      <c r="L11" s="14"/>
      <c r="M11" s="14"/>
      <c r="N11" s="14"/>
      <c r="O11" s="14">
        <v>120000</v>
      </c>
    </row>
    <row r="12" spans="2:15" x14ac:dyDescent="0.2">
      <c r="B12" t="s">
        <v>6</v>
      </c>
      <c r="C12" s="14"/>
      <c r="D12" s="14">
        <v>120366.66666666667</v>
      </c>
      <c r="E12" s="14"/>
      <c r="F12" s="14"/>
      <c r="G12" s="14"/>
      <c r="H12" s="14"/>
      <c r="I12" s="14"/>
      <c r="J12" s="14"/>
      <c r="K12" s="14"/>
      <c r="L12" s="14"/>
      <c r="M12" s="14"/>
      <c r="N12" s="14"/>
      <c r="O12" s="14">
        <v>120366.66666666667</v>
      </c>
    </row>
    <row r="13" spans="2:15" x14ac:dyDescent="0.2">
      <c r="B13" t="s">
        <v>9</v>
      </c>
      <c r="C13" s="14"/>
      <c r="D13" s="14"/>
      <c r="E13" s="14">
        <v>121083.33333333333</v>
      </c>
      <c r="F13" s="14"/>
      <c r="G13" s="14"/>
      <c r="H13" s="14"/>
      <c r="I13" s="14"/>
      <c r="J13" s="14"/>
      <c r="K13" s="14"/>
      <c r="L13" s="14"/>
      <c r="M13" s="14"/>
      <c r="N13" s="14"/>
      <c r="O13" s="14">
        <v>121083.33333333333</v>
      </c>
    </row>
    <row r="14" spans="2:15" x14ac:dyDescent="0.2">
      <c r="B14" t="s">
        <v>12</v>
      </c>
      <c r="C14" s="14"/>
      <c r="D14" s="14"/>
      <c r="E14" s="14"/>
      <c r="F14" s="14">
        <v>124416.66666666667</v>
      </c>
      <c r="G14" s="14"/>
      <c r="H14" s="14"/>
      <c r="I14" s="14"/>
      <c r="J14" s="14"/>
      <c r="K14" s="14"/>
      <c r="L14" s="14"/>
      <c r="M14" s="14"/>
      <c r="N14" s="14"/>
      <c r="O14" s="14">
        <v>124416.66666666667</v>
      </c>
    </row>
    <row r="15" spans="2:15" x14ac:dyDescent="0.2">
      <c r="B15" t="s">
        <v>15</v>
      </c>
      <c r="C15" s="14"/>
      <c r="D15" s="14"/>
      <c r="E15" s="14"/>
      <c r="F15" s="14"/>
      <c r="G15" s="14">
        <v>140000</v>
      </c>
      <c r="H15" s="14"/>
      <c r="I15" s="14"/>
      <c r="J15" s="14"/>
      <c r="K15" s="14"/>
      <c r="L15" s="14"/>
      <c r="M15" s="14"/>
      <c r="N15" s="14"/>
      <c r="O15" s="14">
        <v>140000</v>
      </c>
    </row>
    <row r="16" spans="2:15" x14ac:dyDescent="0.2">
      <c r="B16" t="s">
        <v>18</v>
      </c>
      <c r="C16" s="14"/>
      <c r="D16" s="14"/>
      <c r="E16" s="14"/>
      <c r="F16" s="14"/>
      <c r="G16" s="14"/>
      <c r="H16" s="14">
        <v>150000</v>
      </c>
      <c r="I16" s="14"/>
      <c r="J16" s="14"/>
      <c r="K16" s="14"/>
      <c r="L16" s="14"/>
      <c r="M16" s="14"/>
      <c r="N16" s="14"/>
      <c r="O16" s="14">
        <v>150000</v>
      </c>
    </row>
    <row r="17" spans="2:15" x14ac:dyDescent="0.2">
      <c r="B17" t="s">
        <v>21</v>
      </c>
      <c r="C17" s="14"/>
      <c r="D17" s="14"/>
      <c r="E17" s="14"/>
      <c r="F17" s="14"/>
      <c r="G17" s="14"/>
      <c r="H17" s="14"/>
      <c r="I17" s="14">
        <v>125000</v>
      </c>
      <c r="J17" s="14"/>
      <c r="K17" s="14"/>
      <c r="L17" s="14"/>
      <c r="M17" s="14"/>
      <c r="N17" s="14"/>
      <c r="O17" s="14">
        <v>125000</v>
      </c>
    </row>
    <row r="18" spans="2:15" x14ac:dyDescent="0.2">
      <c r="B18" t="s">
        <v>25</v>
      </c>
      <c r="C18" s="14"/>
      <c r="D18" s="14"/>
      <c r="E18" s="14"/>
      <c r="F18" s="14"/>
      <c r="G18" s="14"/>
      <c r="H18" s="14"/>
      <c r="I18" s="14"/>
      <c r="J18" s="14"/>
      <c r="K18" s="14">
        <v>172483.33333333334</v>
      </c>
      <c r="L18" s="14"/>
      <c r="M18" s="14"/>
      <c r="N18" s="14"/>
      <c r="O18" s="14">
        <v>172483.33333333334</v>
      </c>
    </row>
    <row r="19" spans="2:15" x14ac:dyDescent="0.2">
      <c r="B19" t="s">
        <v>23</v>
      </c>
      <c r="C19" s="14"/>
      <c r="D19" s="14"/>
      <c r="E19" s="14"/>
      <c r="F19" s="14"/>
      <c r="G19" s="14"/>
      <c r="H19" s="14"/>
      <c r="I19" s="14"/>
      <c r="J19" s="14">
        <v>130833.33333333333</v>
      </c>
      <c r="K19" s="14"/>
      <c r="L19" s="14"/>
      <c r="M19" s="14"/>
      <c r="N19" s="14"/>
      <c r="O19" s="14">
        <v>130833.33333333333</v>
      </c>
    </row>
    <row r="20" spans="2:15" x14ac:dyDescent="0.2">
      <c r="B20" t="s">
        <v>31</v>
      </c>
      <c r="C20" s="14"/>
      <c r="D20" s="14"/>
      <c r="E20" s="14"/>
      <c r="F20" s="14"/>
      <c r="G20" s="14"/>
      <c r="H20" s="14"/>
      <c r="I20" s="14"/>
      <c r="J20" s="14"/>
      <c r="K20" s="14"/>
      <c r="L20" s="14"/>
      <c r="M20" s="14"/>
      <c r="N20" s="14">
        <v>149416.66666666666</v>
      </c>
      <c r="O20" s="14">
        <v>149416.66666666666</v>
      </c>
    </row>
    <row r="21" spans="2:15" x14ac:dyDescent="0.2">
      <c r="B21" t="s">
        <v>29</v>
      </c>
      <c r="C21" s="14"/>
      <c r="D21" s="14"/>
      <c r="E21" s="14"/>
      <c r="F21" s="14"/>
      <c r="G21" s="14"/>
      <c r="H21" s="14"/>
      <c r="I21" s="14"/>
      <c r="J21" s="14"/>
      <c r="K21" s="14"/>
      <c r="L21" s="14"/>
      <c r="M21" s="14">
        <v>145083.33333333334</v>
      </c>
      <c r="N21" s="14"/>
      <c r="O21" s="14">
        <v>145083.33333333334</v>
      </c>
    </row>
    <row r="22" spans="2:15" x14ac:dyDescent="0.2">
      <c r="B22" t="s">
        <v>27</v>
      </c>
      <c r="C22" s="14"/>
      <c r="D22" s="14"/>
      <c r="E22" s="14"/>
      <c r="F22" s="14"/>
      <c r="G22" s="14"/>
      <c r="H22" s="14"/>
      <c r="I22" s="14"/>
      <c r="J22" s="14"/>
      <c r="K22" s="14"/>
      <c r="L22" s="14">
        <v>156416.66666666666</v>
      </c>
      <c r="M22" s="14"/>
      <c r="N22" s="14"/>
      <c r="O22" s="14">
        <v>156416.66666666666</v>
      </c>
    </row>
    <row r="23" spans="2:15" x14ac:dyDescent="0.2">
      <c r="B23" t="s">
        <v>33</v>
      </c>
      <c r="C23" s="14">
        <v>135000</v>
      </c>
      <c r="D23" s="14"/>
      <c r="E23" s="14"/>
      <c r="F23" s="14"/>
      <c r="G23" s="14"/>
      <c r="H23" s="14"/>
      <c r="I23" s="14"/>
      <c r="J23" s="14"/>
      <c r="K23" s="14"/>
      <c r="L23" s="14"/>
      <c r="M23" s="14"/>
      <c r="N23" s="14"/>
      <c r="O23" s="14">
        <v>135000</v>
      </c>
    </row>
    <row r="24" spans="2:15" x14ac:dyDescent="0.2">
      <c r="B24" t="s">
        <v>34</v>
      </c>
      <c r="C24" s="14"/>
      <c r="D24" s="14"/>
      <c r="E24" s="14">
        <v>170000</v>
      </c>
      <c r="F24" s="14"/>
      <c r="G24" s="14"/>
      <c r="H24" s="14"/>
      <c r="I24" s="14"/>
      <c r="J24" s="14"/>
      <c r="K24" s="14"/>
      <c r="L24" s="14"/>
      <c r="M24" s="14"/>
      <c r="N24" s="14"/>
      <c r="O24" s="14">
        <v>170000</v>
      </c>
    </row>
    <row r="25" spans="2:15" x14ac:dyDescent="0.2">
      <c r="B25" t="s">
        <v>35</v>
      </c>
      <c r="C25" s="14"/>
      <c r="D25" s="14"/>
      <c r="E25" s="14"/>
      <c r="F25" s="14"/>
      <c r="G25" s="14">
        <v>120000</v>
      </c>
      <c r="H25" s="14"/>
      <c r="I25" s="14"/>
      <c r="J25" s="14"/>
      <c r="K25" s="14"/>
      <c r="L25" s="14"/>
      <c r="M25" s="14"/>
      <c r="N25" s="14"/>
      <c r="O25" s="14">
        <v>120000</v>
      </c>
    </row>
    <row r="26" spans="2:15" x14ac:dyDescent="0.2">
      <c r="B26" t="s">
        <v>37</v>
      </c>
      <c r="C26" s="14"/>
      <c r="D26" s="14"/>
      <c r="E26" s="14"/>
      <c r="F26" s="14"/>
      <c r="G26" s="14"/>
      <c r="H26" s="14">
        <v>135000</v>
      </c>
      <c r="I26" s="14"/>
      <c r="J26" s="14"/>
      <c r="K26" s="14"/>
      <c r="L26" s="14"/>
      <c r="M26" s="14"/>
      <c r="N26" s="14"/>
      <c r="O26" s="14">
        <v>135000</v>
      </c>
    </row>
    <row r="27" spans="2:15" x14ac:dyDescent="0.2">
      <c r="B27" t="s">
        <v>38</v>
      </c>
      <c r="C27" s="14"/>
      <c r="D27" s="14"/>
      <c r="E27" s="14"/>
      <c r="F27" s="14"/>
      <c r="G27" s="14"/>
      <c r="H27" s="14"/>
      <c r="I27" s="14"/>
      <c r="J27" s="14"/>
      <c r="K27" s="14"/>
      <c r="L27" s="14">
        <v>168183.33333333334</v>
      </c>
      <c r="M27" s="14"/>
      <c r="N27" s="14"/>
      <c r="O27" s="14">
        <v>168183.33333333334</v>
      </c>
    </row>
    <row r="28" spans="2:15" x14ac:dyDescent="0.2">
      <c r="B28" t="s">
        <v>39</v>
      </c>
      <c r="C28" s="14"/>
      <c r="D28" s="14"/>
      <c r="E28" s="14"/>
      <c r="F28" s="14"/>
      <c r="G28" s="14"/>
      <c r="H28" s="14"/>
      <c r="I28" s="14"/>
      <c r="J28" s="14"/>
      <c r="K28" s="14"/>
      <c r="L28" s="14"/>
      <c r="M28" s="14"/>
      <c r="N28" s="14">
        <v>142266.66666666666</v>
      </c>
      <c r="O28" s="14">
        <v>142266.66666666666</v>
      </c>
    </row>
    <row r="29" spans="2:15" x14ac:dyDescent="0.2">
      <c r="B29" t="s">
        <v>40</v>
      </c>
      <c r="C29" s="14"/>
      <c r="D29" s="14"/>
      <c r="E29" s="14"/>
      <c r="F29" s="14"/>
      <c r="G29" s="14"/>
      <c r="H29" s="14"/>
      <c r="I29" s="14"/>
      <c r="J29" s="14"/>
      <c r="K29" s="14"/>
      <c r="L29" s="14"/>
      <c r="M29" s="14">
        <v>151991.66666666666</v>
      </c>
      <c r="N29" s="14"/>
      <c r="O29" s="14">
        <v>151991.66666666666</v>
      </c>
    </row>
    <row r="30" spans="2:15" x14ac:dyDescent="0.2">
      <c r="B30" t="s">
        <v>41</v>
      </c>
      <c r="C30" s="14"/>
      <c r="D30" s="14">
        <v>142000</v>
      </c>
      <c r="E30" s="14"/>
      <c r="F30" s="14"/>
      <c r="G30" s="14"/>
      <c r="H30" s="14"/>
      <c r="I30" s="14"/>
      <c r="J30" s="14"/>
      <c r="K30" s="14"/>
      <c r="L30" s="14"/>
      <c r="M30" s="14"/>
      <c r="N30" s="14"/>
      <c r="O30" s="14">
        <v>142000</v>
      </c>
    </row>
    <row r="31" spans="2:15" x14ac:dyDescent="0.2">
      <c r="B31" t="s">
        <v>42</v>
      </c>
      <c r="C31" s="14"/>
      <c r="D31" s="14"/>
      <c r="E31" s="14">
        <v>142666.66666666666</v>
      </c>
      <c r="F31" s="14"/>
      <c r="G31" s="14"/>
      <c r="H31" s="14"/>
      <c r="I31" s="14"/>
      <c r="J31" s="14"/>
      <c r="K31" s="14"/>
      <c r="L31" s="14"/>
      <c r="M31" s="14"/>
      <c r="N31" s="14"/>
      <c r="O31" s="14">
        <v>142666.66666666666</v>
      </c>
    </row>
    <row r="32" spans="2:15" x14ac:dyDescent="0.2">
      <c r="B32" t="s">
        <v>43</v>
      </c>
      <c r="C32" s="14"/>
      <c r="D32" s="14"/>
      <c r="E32" s="14"/>
      <c r="F32" s="14">
        <v>164500</v>
      </c>
      <c r="G32" s="14"/>
      <c r="H32" s="14"/>
      <c r="I32" s="14"/>
      <c r="J32" s="14"/>
      <c r="K32" s="14"/>
      <c r="L32" s="14"/>
      <c r="M32" s="14"/>
      <c r="N32" s="14"/>
      <c r="O32" s="14">
        <v>164500</v>
      </c>
    </row>
    <row r="33" spans="2:15" x14ac:dyDescent="0.2">
      <c r="B33" t="s">
        <v>44</v>
      </c>
      <c r="C33" s="14"/>
      <c r="D33" s="14"/>
      <c r="E33" s="14"/>
      <c r="F33" s="14"/>
      <c r="G33" s="14"/>
      <c r="H33" s="14"/>
      <c r="I33" s="14"/>
      <c r="J33" s="14">
        <v>161000</v>
      </c>
      <c r="K33" s="14"/>
      <c r="L33" s="14"/>
      <c r="M33" s="14"/>
      <c r="N33" s="14"/>
      <c r="O33" s="14">
        <v>161000</v>
      </c>
    </row>
    <row r="34" spans="2:15" x14ac:dyDescent="0.2">
      <c r="B34" t="s">
        <v>45</v>
      </c>
      <c r="C34" s="14"/>
      <c r="D34" s="14"/>
      <c r="E34" s="14"/>
      <c r="F34" s="14"/>
      <c r="G34" s="14"/>
      <c r="H34" s="14"/>
      <c r="I34" s="14"/>
      <c r="J34" s="14"/>
      <c r="K34" s="14">
        <v>146833.33333333334</v>
      </c>
      <c r="L34" s="14"/>
      <c r="M34" s="14"/>
      <c r="N34" s="14"/>
      <c r="O34" s="14">
        <v>146833.33333333334</v>
      </c>
    </row>
    <row r="35" spans="2:15" x14ac:dyDescent="0.2">
      <c r="B35" t="s">
        <v>62</v>
      </c>
      <c r="C35" s="14">
        <v>255000</v>
      </c>
      <c r="D35" s="14">
        <v>262366.66666666669</v>
      </c>
      <c r="E35" s="14">
        <v>433750</v>
      </c>
      <c r="F35" s="14">
        <v>288916.66666666669</v>
      </c>
      <c r="G35" s="14">
        <v>260000</v>
      </c>
      <c r="H35" s="14">
        <v>285000</v>
      </c>
      <c r="I35" s="14">
        <v>125000</v>
      </c>
      <c r="J35" s="14">
        <v>291833.33333333331</v>
      </c>
      <c r="K35" s="14">
        <v>319316.66666666669</v>
      </c>
      <c r="L35" s="14">
        <v>324600</v>
      </c>
      <c r="M35" s="14">
        <v>297075</v>
      </c>
      <c r="N35" s="14">
        <v>291683.33333333331</v>
      </c>
      <c r="O35" s="14">
        <v>3434541.6666666665</v>
      </c>
    </row>
  </sheetData>
  <printOptions horizontalCentered="1"/>
  <pageMargins left="0.4" right="0.4" top="0.4" bottom="0.6" header="0.3" footer="0.3"/>
  <pageSetup fitToHeight="0" orientation="landscape" verticalDpi="0"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fitToPage="1"/>
  </sheetPr>
  <dimension ref="B1:N11"/>
  <sheetViews>
    <sheetView showGridLines="0" workbookViewId="0"/>
  </sheetViews>
  <sheetFormatPr defaultRowHeight="12.75" x14ac:dyDescent="0.2"/>
  <cols>
    <col min="1" max="1" width="1.85546875" customWidth="1"/>
    <col min="2" max="14" width="11.140625" customWidth="1"/>
  </cols>
  <sheetData>
    <row r="1" spans="2:14" x14ac:dyDescent="0.2">
      <c r="C1" s="5"/>
      <c r="D1" s="5"/>
      <c r="E1" s="5"/>
      <c r="F1" s="5"/>
      <c r="G1" s="5"/>
      <c r="H1" s="5"/>
    </row>
    <row r="2" spans="2:14" ht="23.25" thickBot="1" x14ac:dyDescent="0.35">
      <c r="B2" s="1" t="str">
        <f>'REVENUE INPUT'!B2</f>
        <v xml:space="preserve">[Company Name] </v>
      </c>
      <c r="C2" s="3"/>
      <c r="D2" s="3"/>
      <c r="E2" s="3"/>
      <c r="F2" s="3"/>
      <c r="G2" s="3"/>
      <c r="H2" s="3"/>
      <c r="I2" s="3"/>
      <c r="J2" s="3"/>
      <c r="K2" s="3"/>
      <c r="L2" s="3"/>
      <c r="M2" s="3"/>
      <c r="N2" s="3"/>
    </row>
    <row r="3" spans="2:14" ht="18" x14ac:dyDescent="0.25">
      <c r="B3" s="2" t="s">
        <v>58</v>
      </c>
      <c r="C3" s="4"/>
      <c r="D3" s="4"/>
      <c r="E3" s="4"/>
      <c r="F3" s="4"/>
      <c r="G3" s="4"/>
      <c r="H3" s="4"/>
      <c r="I3" s="4"/>
      <c r="J3" s="4"/>
      <c r="K3" s="4"/>
      <c r="L3" s="4"/>
      <c r="M3" s="4"/>
      <c r="N3" s="4"/>
    </row>
    <row r="4" spans="2:14" ht="15" x14ac:dyDescent="0.2">
      <c r="B4" s="7" t="str">
        <f>'REVENUE INPUT'!B4</f>
        <v>[Company Name]  Confidential</v>
      </c>
      <c r="C4" s="8"/>
      <c r="D4" s="8"/>
      <c r="E4" s="8"/>
      <c r="F4" s="8"/>
      <c r="G4" s="8"/>
      <c r="H4" s="8"/>
      <c r="I4" s="8"/>
      <c r="J4" s="8"/>
      <c r="K4" s="8"/>
      <c r="L4" s="8"/>
      <c r="M4" s="8"/>
      <c r="N4" s="8"/>
    </row>
    <row r="5" spans="2:14" ht="14.25" x14ac:dyDescent="0.2">
      <c r="B5" s="21" t="str">
        <f>'REVENUE INPUT'!B5</f>
        <v>[Date]</v>
      </c>
      <c r="C5" s="9"/>
      <c r="D5" s="9"/>
      <c r="E5" s="9"/>
      <c r="F5" s="9"/>
      <c r="G5" s="9"/>
      <c r="H5" s="9"/>
      <c r="I5" s="9"/>
      <c r="J5" s="9"/>
      <c r="K5" s="9"/>
      <c r="L5" s="9"/>
      <c r="M5" s="9"/>
      <c r="N5" s="9"/>
    </row>
    <row r="6" spans="2:14" x14ac:dyDescent="0.2">
      <c r="C6" s="5"/>
      <c r="D6" s="5"/>
      <c r="E6" s="5"/>
      <c r="F6" s="5"/>
      <c r="G6" s="5"/>
      <c r="H6" s="5"/>
    </row>
    <row r="7" spans="2:14" x14ac:dyDescent="0.2">
      <c r="B7" s="15" t="s">
        <v>67</v>
      </c>
      <c r="C7" s="15" t="s">
        <v>5</v>
      </c>
      <c r="D7" s="15" t="s">
        <v>8</v>
      </c>
      <c r="E7" s="15" t="s">
        <v>11</v>
      </c>
      <c r="F7" s="15" t="s">
        <v>14</v>
      </c>
      <c r="G7" s="15" t="s">
        <v>17</v>
      </c>
      <c r="H7" s="15" t="s">
        <v>20</v>
      </c>
      <c r="I7" s="15" t="s">
        <v>22</v>
      </c>
      <c r="J7" s="15" t="s">
        <v>24</v>
      </c>
      <c r="K7" s="15" t="s">
        <v>26</v>
      </c>
      <c r="L7" s="15" t="s">
        <v>28</v>
      </c>
      <c r="M7" s="15" t="s">
        <v>30</v>
      </c>
      <c r="N7" s="15" t="s">
        <v>32</v>
      </c>
    </row>
    <row r="8" spans="2:14" x14ac:dyDescent="0.2">
      <c r="B8" s="15" t="s">
        <v>48</v>
      </c>
      <c r="C8" s="16">
        <f>GETPIVOTDATA("Optimistic Forecast",'OPTIMISTIC REVENUE'!$B$9,"Forecast close",C$7)</f>
        <v>316000</v>
      </c>
      <c r="D8" s="16">
        <f>GETPIVOTDATA("Optimistic Forecast",'OPTIMISTIC REVENUE'!$B$9,"Forecast close",D$7)</f>
        <v>307200</v>
      </c>
      <c r="E8" s="16">
        <f>GETPIVOTDATA("Optimistic Forecast",'OPTIMISTIC REVENUE'!$B$9,"Forecast close",E$7)</f>
        <v>499500</v>
      </c>
      <c r="F8" s="16">
        <f>GETPIVOTDATA("Optimistic Forecast",'OPTIMISTIC REVENUE'!$B$9,"Forecast close",F$7)</f>
        <v>320500</v>
      </c>
      <c r="G8" s="16">
        <f>GETPIVOTDATA("Optimistic Forecast",'OPTIMISTIC REVENUE'!$B$9,"Forecast close",G$7)</f>
        <v>288000</v>
      </c>
      <c r="H8" s="16">
        <f>GETPIVOTDATA("Optimistic Forecast",'OPTIMISTIC REVENUE'!$B$9,"Forecast close",H$7)</f>
        <v>330000</v>
      </c>
      <c r="I8" s="16">
        <f>GETPIVOTDATA("Optimistic Forecast",'OPTIMISTIC REVENUE'!$B$9,"Forecast close",I$7)</f>
        <v>149000</v>
      </c>
      <c r="J8" s="16">
        <f>GETPIVOTDATA("Optimistic Forecast",'OPTIMISTIC REVENUE'!$B$9,"Forecast close",J$7)</f>
        <v>313000</v>
      </c>
      <c r="K8" s="16">
        <f>GETPIVOTDATA("Optimistic Forecast",'OPTIMISTIC REVENUE'!$B$9,"Forecast close",K$7)</f>
        <v>357900</v>
      </c>
      <c r="L8" s="16">
        <f>GETPIVOTDATA("Optimistic Forecast",'OPTIMISTIC REVENUE'!$B$9,"Forecast close",L$7)</f>
        <v>345700</v>
      </c>
      <c r="M8" s="16">
        <f>GETPIVOTDATA("Optimistic Forecast",'OPTIMISTIC REVENUE'!$B$9,"Forecast close",M$7)</f>
        <v>320250</v>
      </c>
      <c r="N8" s="16">
        <f>GETPIVOTDATA("Optimistic Forecast",'OPTIMISTIC REVENUE'!$B$9,"Forecast close",N$7)</f>
        <v>302000</v>
      </c>
    </row>
    <row r="9" spans="2:14" x14ac:dyDescent="0.2">
      <c r="B9" s="15" t="s">
        <v>68</v>
      </c>
      <c r="C9" s="16">
        <f>GETPIVOTDATA("Most Likely Forecast",'MOST LIKELY REVENUE'!$B$9,"Forecast close",C$7)</f>
        <v>253000</v>
      </c>
      <c r="D9" s="16">
        <f>GETPIVOTDATA("Most Likely Forecast",'MOST LIKELY REVENUE'!$B$9,"Forecast close",D$7)</f>
        <v>264000</v>
      </c>
      <c r="E9" s="16">
        <f>GETPIVOTDATA("Most Likely Forecast",'MOST LIKELY REVENUE'!$B$9,"Forecast close",E$7)</f>
        <v>433000</v>
      </c>
      <c r="F9" s="16">
        <f>GETPIVOTDATA("Most Likely Forecast",'MOST LIKELY REVENUE'!$B$9,"Forecast close",F$7)</f>
        <v>290000</v>
      </c>
      <c r="G9" s="16">
        <f>GETPIVOTDATA("Most Likely Forecast",'MOST LIKELY REVENUE'!$B$9,"Forecast close",G$7)</f>
        <v>260000</v>
      </c>
      <c r="H9" s="16">
        <f>GETPIVOTDATA("Most Likely Forecast",'MOST LIKELY REVENUE'!$B$9,"Forecast close",H$7)</f>
        <v>285000</v>
      </c>
      <c r="I9" s="16">
        <f>GETPIVOTDATA("Most Likely Forecast",'MOST LIKELY REVENUE'!$B$9,"Forecast close",I$7)</f>
        <v>125000</v>
      </c>
      <c r="J9" s="16">
        <f>GETPIVOTDATA("Most Likely Forecast",'MOST LIKELY REVENUE'!$B$9,"Forecast close",J$7)</f>
        <v>292000</v>
      </c>
      <c r="K9" s="16">
        <f>GETPIVOTDATA("Most Likely Forecast",'MOST LIKELY REVENUE'!$B$9,"Forecast close",K$7)</f>
        <v>321000</v>
      </c>
      <c r="L9" s="16">
        <f>GETPIVOTDATA("Most Likely Forecast",'MOST LIKELY REVENUE'!$B$9,"Forecast close",L$7)</f>
        <v>324500</v>
      </c>
      <c r="M9" s="16">
        <f>GETPIVOTDATA("Most Likely Forecast",'MOST LIKELY REVENUE'!$B$9,"Forecast close",M$7)</f>
        <v>298500</v>
      </c>
      <c r="N9" s="16">
        <f>GETPIVOTDATA("Most Likely Forecast",'MOST LIKELY REVENUE'!$B$9,"Forecast close",N$7)</f>
        <v>292400</v>
      </c>
    </row>
    <row r="10" spans="2:14" x14ac:dyDescent="0.2">
      <c r="B10" s="15" t="s">
        <v>69</v>
      </c>
      <c r="C10" s="16">
        <f>GETPIVOTDATA("Pessimistic Forecast",'PESSIMISTIC REVENUE'!$B$9,"Forecast close",C$7)</f>
        <v>202000</v>
      </c>
      <c r="D10" s="16">
        <f>GETPIVOTDATA("Pessimistic Forecast",'PESSIMISTIC REVENUE'!$B$9,"Forecast close",D$7)</f>
        <v>211000</v>
      </c>
      <c r="E10" s="16">
        <f>GETPIVOTDATA("Pessimistic Forecast",'PESSIMISTIC REVENUE'!$B$9,"Forecast close",E$7)</f>
        <v>371000</v>
      </c>
      <c r="F10" s="16">
        <f>GETPIVOTDATA("Pessimistic Forecast",'PESSIMISTIC REVENUE'!$B$9,"Forecast close",F$7)</f>
        <v>253000</v>
      </c>
      <c r="G10" s="16">
        <f>GETPIVOTDATA("Pessimistic Forecast",'PESSIMISTIC REVENUE'!$B$9,"Forecast close",G$7)</f>
        <v>232000</v>
      </c>
      <c r="H10" s="16">
        <f>GETPIVOTDATA("Pessimistic Forecast",'PESSIMISTIC REVENUE'!$B$9,"Forecast close",H$7)</f>
        <v>240000</v>
      </c>
      <c r="I10" s="16">
        <f>GETPIVOTDATA("Pessimistic Forecast",'PESSIMISTIC REVENUE'!$B$9,"Forecast close",I$7)</f>
        <v>101000</v>
      </c>
      <c r="J10" s="16">
        <f>GETPIVOTDATA("Pessimistic Forecast",'PESSIMISTIC REVENUE'!$B$9,"Forecast close",J$7)</f>
        <v>270000</v>
      </c>
      <c r="K10" s="16">
        <f>GETPIVOTDATA("Pessimistic Forecast",'PESSIMISTIC REVENUE'!$B$9,"Forecast close",K$7)</f>
        <v>274000</v>
      </c>
      <c r="L10" s="16">
        <f>GETPIVOTDATA("Pessimistic Forecast",'PESSIMISTIC REVENUE'!$B$9,"Forecast close",L$7)</f>
        <v>303900</v>
      </c>
      <c r="M10" s="16">
        <f>GETPIVOTDATA("Pessimistic Forecast",'PESSIMISTIC REVENUE'!$B$9,"Forecast close",M$7)</f>
        <v>268200</v>
      </c>
      <c r="N10" s="16">
        <f>GETPIVOTDATA("Pessimistic Forecast",'PESSIMISTIC REVENUE'!$B$9,"Forecast close",N$7)</f>
        <v>278500</v>
      </c>
    </row>
    <row r="11" spans="2:14" x14ac:dyDescent="0.2">
      <c r="B11" s="15" t="s">
        <v>70</v>
      </c>
      <c r="C11" s="16">
        <f>GETPIVOTDATA("Mean Forecast",'MEAN REVENUE'!$B$9,"Forecast close",C$7)</f>
        <v>255000</v>
      </c>
      <c r="D11" s="16">
        <f>GETPIVOTDATA("Mean Forecast",'MEAN REVENUE'!$B$9,"Forecast close",D$7)</f>
        <v>262366.66666666669</v>
      </c>
      <c r="E11" s="16">
        <f>GETPIVOTDATA("Mean Forecast",'MEAN REVENUE'!$B$9,"Forecast close",E$7)</f>
        <v>433750</v>
      </c>
      <c r="F11" s="16">
        <f>GETPIVOTDATA("Mean Forecast",'MEAN REVENUE'!$B$9,"Forecast close",F$7)</f>
        <v>288916.66666666669</v>
      </c>
      <c r="G11" s="16">
        <f>GETPIVOTDATA("Mean Forecast",'MEAN REVENUE'!$B$9,"Forecast close",G$7)</f>
        <v>260000</v>
      </c>
      <c r="H11" s="16">
        <f>GETPIVOTDATA("Mean Forecast",'MEAN REVENUE'!$B$9,"Forecast close",H$7)</f>
        <v>285000</v>
      </c>
      <c r="I11" s="16">
        <f>GETPIVOTDATA("Mean Forecast",'MEAN REVENUE'!$B$9,"Forecast close",I$7)</f>
        <v>125000</v>
      </c>
      <c r="J11" s="16">
        <f>GETPIVOTDATA("Mean Forecast",'MEAN REVENUE'!$B$9,"Forecast close",J$7)</f>
        <v>291833.33333333331</v>
      </c>
      <c r="K11" s="16">
        <f>GETPIVOTDATA("Mean Forecast",'MEAN REVENUE'!$B$9,"Forecast close",K$7)</f>
        <v>319316.66666666669</v>
      </c>
      <c r="L11" s="16">
        <f>GETPIVOTDATA("Mean Forecast",'MEAN REVENUE'!$B$9,"Forecast close",L$7)</f>
        <v>324600</v>
      </c>
      <c r="M11" s="16">
        <f>GETPIVOTDATA("Mean Forecast",'MEAN REVENUE'!$B$9,"Forecast close",M$7)</f>
        <v>297075</v>
      </c>
      <c r="N11" s="16">
        <f>GETPIVOTDATA("Mean Forecast",'MEAN REVENUE'!$B$9,"Forecast close",N$7)</f>
        <v>291683.33333333331</v>
      </c>
    </row>
  </sheetData>
  <printOptions horizontalCentered="1"/>
  <pageMargins left="0.4" right="0.4" top="0.4" bottom="0.6" header="0.3" footer="0.3"/>
  <pageSetup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39997558519241921"/>
    <pageSetUpPr autoPageBreaks="0" fitToPage="1"/>
  </sheetPr>
  <dimension ref="B1:N11"/>
  <sheetViews>
    <sheetView showGridLines="0" workbookViewId="0"/>
  </sheetViews>
  <sheetFormatPr defaultRowHeight="12.75" x14ac:dyDescent="0.2"/>
  <cols>
    <col min="1" max="1" width="1.85546875" customWidth="1"/>
    <col min="2" max="2" width="11.140625" customWidth="1"/>
    <col min="3" max="4" width="11.7109375" bestFit="1" customWidth="1"/>
    <col min="5" max="14" width="13.42578125" bestFit="1" customWidth="1"/>
  </cols>
  <sheetData>
    <row r="1" spans="2:14" x14ac:dyDescent="0.2">
      <c r="C1" s="5"/>
      <c r="D1" s="5"/>
      <c r="E1" s="5"/>
      <c r="F1" s="5"/>
      <c r="G1" s="5"/>
    </row>
    <row r="2" spans="2:14" ht="23.25" thickBot="1" x14ac:dyDescent="0.35">
      <c r="B2" s="1" t="str">
        <f>'REVENUE INPUT'!B2</f>
        <v xml:space="preserve">[Company Name] </v>
      </c>
      <c r="C2" s="3"/>
      <c r="D2" s="3"/>
      <c r="E2" s="3"/>
      <c r="F2" s="3"/>
      <c r="G2" s="3"/>
      <c r="H2" s="3"/>
      <c r="I2" s="3"/>
      <c r="J2" s="3"/>
      <c r="K2" s="3"/>
      <c r="L2" s="3"/>
      <c r="M2" s="3"/>
      <c r="N2" s="3"/>
    </row>
    <row r="3" spans="2:14" ht="18" x14ac:dyDescent="0.25">
      <c r="B3" s="2" t="s">
        <v>59</v>
      </c>
      <c r="C3" s="4"/>
      <c r="D3" s="4"/>
      <c r="E3" s="4"/>
      <c r="F3" s="4"/>
      <c r="G3" s="4"/>
      <c r="H3" s="4"/>
      <c r="I3" s="4"/>
      <c r="J3" s="4"/>
      <c r="K3" s="4"/>
      <c r="L3" s="4"/>
      <c r="M3" s="4"/>
      <c r="N3" s="4"/>
    </row>
    <row r="4" spans="2:14" ht="15" x14ac:dyDescent="0.2">
      <c r="B4" s="7" t="str">
        <f>'REVENUE INPUT'!B4</f>
        <v>[Company Name]  Confidential</v>
      </c>
      <c r="C4" s="8"/>
      <c r="D4" s="8"/>
      <c r="E4" s="8"/>
      <c r="F4" s="8"/>
      <c r="G4" s="8"/>
      <c r="H4" s="8"/>
      <c r="I4" s="8"/>
      <c r="J4" s="8"/>
      <c r="K4" s="8"/>
      <c r="L4" s="8"/>
      <c r="M4" s="8"/>
      <c r="N4" s="8"/>
    </row>
    <row r="5" spans="2:14" ht="14.25" x14ac:dyDescent="0.2">
      <c r="B5" s="21" t="str">
        <f>'REVENUE INPUT'!B5</f>
        <v>[Date]</v>
      </c>
      <c r="C5" s="9"/>
      <c r="D5" s="9"/>
      <c r="E5" s="9"/>
      <c r="F5" s="9"/>
      <c r="G5" s="9"/>
      <c r="H5" s="9"/>
      <c r="I5" s="9"/>
      <c r="J5" s="9"/>
      <c r="K5" s="9"/>
      <c r="L5" s="9"/>
      <c r="M5" s="9"/>
      <c r="N5" s="9"/>
    </row>
    <row r="6" spans="2:14" x14ac:dyDescent="0.2">
      <c r="C6" s="5"/>
      <c r="D6" s="5"/>
      <c r="E6" s="5"/>
      <c r="F6" s="5"/>
      <c r="G6" s="5"/>
    </row>
    <row r="7" spans="2:14" x14ac:dyDescent="0.2">
      <c r="B7" s="15" t="s">
        <v>67</v>
      </c>
      <c r="C7" s="15" t="s">
        <v>5</v>
      </c>
      <c r="D7" s="15" t="s">
        <v>8</v>
      </c>
      <c r="E7" s="15" t="s">
        <v>11</v>
      </c>
      <c r="F7" s="15" t="s">
        <v>14</v>
      </c>
      <c r="G7" s="15" t="s">
        <v>17</v>
      </c>
      <c r="H7" s="15" t="s">
        <v>20</v>
      </c>
      <c r="I7" s="15" t="s">
        <v>22</v>
      </c>
      <c r="J7" s="15" t="s">
        <v>24</v>
      </c>
      <c r="K7" s="15" t="s">
        <v>26</v>
      </c>
      <c r="L7" s="15" t="s">
        <v>28</v>
      </c>
      <c r="M7" s="15" t="s">
        <v>30</v>
      </c>
      <c r="N7" s="15" t="s">
        <v>32</v>
      </c>
    </row>
    <row r="8" spans="2:14" x14ac:dyDescent="0.2">
      <c r="B8" s="15" t="s">
        <v>48</v>
      </c>
      <c r="C8" s="16">
        <f>GETPIVOTDATA("Optimistic Forecast",'OPTIMISTIC REVENUE'!$B$9,"Forecast close",C$7)+IF(ISNUMBER(B8),B8,0)</f>
        <v>316000</v>
      </c>
      <c r="D8" s="16">
        <f>GETPIVOTDATA("Optimistic Forecast",'OPTIMISTIC REVENUE'!$B$9,"Forecast close",D$7)+IF(ISNUMBER(C8),C8,0)</f>
        <v>623200</v>
      </c>
      <c r="E8" s="16">
        <f>GETPIVOTDATA("Optimistic Forecast",'OPTIMISTIC REVENUE'!$B$9,"Forecast close",E$7)+IF(ISNUMBER(D8),D8,0)</f>
        <v>1122700</v>
      </c>
      <c r="F8" s="16">
        <f>GETPIVOTDATA("Optimistic Forecast",'OPTIMISTIC REVENUE'!$B$9,"Forecast close",F$7)+IF(ISNUMBER(E8),E8,0)</f>
        <v>1443200</v>
      </c>
      <c r="G8" s="16">
        <f>GETPIVOTDATA("Optimistic Forecast",'OPTIMISTIC REVENUE'!$B$9,"Forecast close",G$7)+IF(ISNUMBER(F8),F8,0)</f>
        <v>1731200</v>
      </c>
      <c r="H8" s="16">
        <f>GETPIVOTDATA("Optimistic Forecast",'OPTIMISTIC REVENUE'!$B$9,"Forecast close",H$7)+IF(ISNUMBER(G8),G8,0)</f>
        <v>2061200</v>
      </c>
      <c r="I8" s="16">
        <f>GETPIVOTDATA("Optimistic Forecast",'OPTIMISTIC REVENUE'!$B$9,"Forecast close",I$7)+IF(ISNUMBER(H8),H8,0)</f>
        <v>2210200</v>
      </c>
      <c r="J8" s="16">
        <f>GETPIVOTDATA("Optimistic Forecast",'OPTIMISTIC REVENUE'!$B$9,"Forecast close",J$7)+IF(ISNUMBER(I8),I8,0)</f>
        <v>2523200</v>
      </c>
      <c r="K8" s="16">
        <f>GETPIVOTDATA("Optimistic Forecast",'OPTIMISTIC REVENUE'!$B$9,"Forecast close",K$7)+IF(ISNUMBER(J8),J8,0)</f>
        <v>2881100</v>
      </c>
      <c r="L8" s="16">
        <f>GETPIVOTDATA("Optimistic Forecast",'OPTIMISTIC REVENUE'!$B$9,"Forecast close",L$7)+IF(ISNUMBER(K8),K8,0)</f>
        <v>3226800</v>
      </c>
      <c r="M8" s="16">
        <f>GETPIVOTDATA("Optimistic Forecast",'OPTIMISTIC REVENUE'!$B$9,"Forecast close",M$7)+IF(ISNUMBER(L8),L8,0)</f>
        <v>3547050</v>
      </c>
      <c r="N8" s="16">
        <f>GETPIVOTDATA("Optimistic Forecast",'OPTIMISTIC REVENUE'!$B$9,"Forecast close",N$7)+IF(ISNUMBER(M8),M8,0)</f>
        <v>3849050</v>
      </c>
    </row>
    <row r="9" spans="2:14" x14ac:dyDescent="0.2">
      <c r="B9" s="15" t="s">
        <v>68</v>
      </c>
      <c r="C9" s="16">
        <f>GETPIVOTDATA("Most Likely Forecast",'MOST LIKELY REVENUE'!$B$9,"Forecast close",C$7)+IF(ISNUMBER(B9),B9,0)</f>
        <v>253000</v>
      </c>
      <c r="D9" s="16">
        <f>GETPIVOTDATA("Most Likely Forecast",'MOST LIKELY REVENUE'!$B$9,"Forecast close",D$7)+IF(ISNUMBER(C9),C9,0)</f>
        <v>517000</v>
      </c>
      <c r="E9" s="16">
        <f>GETPIVOTDATA("Most Likely Forecast",'MOST LIKELY REVENUE'!$B$9,"Forecast close",E$7)+IF(ISNUMBER(D9),D9,0)</f>
        <v>950000</v>
      </c>
      <c r="F9" s="16">
        <f>GETPIVOTDATA("Most Likely Forecast",'MOST LIKELY REVENUE'!$B$9,"Forecast close",F$7)+IF(ISNUMBER(E9),E9,0)</f>
        <v>1240000</v>
      </c>
      <c r="G9" s="16">
        <f>GETPIVOTDATA("Most Likely Forecast",'MOST LIKELY REVENUE'!$B$9,"Forecast close",G$7)+IF(ISNUMBER(F9),F9,0)</f>
        <v>1500000</v>
      </c>
      <c r="H9" s="16">
        <f>GETPIVOTDATA("Most Likely Forecast",'MOST LIKELY REVENUE'!$B$9,"Forecast close",H$7)+IF(ISNUMBER(G9),G9,0)</f>
        <v>1785000</v>
      </c>
      <c r="I9" s="16">
        <f>GETPIVOTDATA("Most Likely Forecast",'MOST LIKELY REVENUE'!$B$9,"Forecast close",I$7)+IF(ISNUMBER(H9),H9,0)</f>
        <v>1910000</v>
      </c>
      <c r="J9" s="16">
        <f>GETPIVOTDATA("Most Likely Forecast",'MOST LIKELY REVENUE'!$B$9,"Forecast close",J$7)+IF(ISNUMBER(I9),I9,0)</f>
        <v>2202000</v>
      </c>
      <c r="K9" s="16">
        <f>GETPIVOTDATA("Most Likely Forecast",'MOST LIKELY REVENUE'!$B$9,"Forecast close",K$7)+IF(ISNUMBER(J9),J9,0)</f>
        <v>2523000</v>
      </c>
      <c r="L9" s="16">
        <f>GETPIVOTDATA("Most Likely Forecast",'MOST LIKELY REVENUE'!$B$9,"Forecast close",L$7)+IF(ISNUMBER(K9),K9,0)</f>
        <v>2847500</v>
      </c>
      <c r="M9" s="16">
        <f>GETPIVOTDATA("Most Likely Forecast",'MOST LIKELY REVENUE'!$B$9,"Forecast close",M$7)+IF(ISNUMBER(L9),L9,0)</f>
        <v>3146000</v>
      </c>
      <c r="N9" s="16">
        <f>GETPIVOTDATA("Most Likely Forecast",'MOST LIKELY REVENUE'!$B$9,"Forecast close",N$7)+IF(ISNUMBER(M9),M9,0)</f>
        <v>3438400</v>
      </c>
    </row>
    <row r="10" spans="2:14" x14ac:dyDescent="0.2">
      <c r="B10" s="15" t="s">
        <v>69</v>
      </c>
      <c r="C10" s="16">
        <f>GETPIVOTDATA("Pessimistic Forecast",'PESSIMISTIC REVENUE'!$B$9,"Forecast close",C$7)+IF(ISNUMBER(B10),B10,0)</f>
        <v>202000</v>
      </c>
      <c r="D10" s="16">
        <f>GETPIVOTDATA("Pessimistic Forecast",'PESSIMISTIC REVENUE'!$B$9,"Forecast close",D$7)+IF(ISNUMBER(C10),C10,0)</f>
        <v>413000</v>
      </c>
      <c r="E10" s="16">
        <f>GETPIVOTDATA("Pessimistic Forecast",'PESSIMISTIC REVENUE'!$B$9,"Forecast close",E$7)+IF(ISNUMBER(D10),D10,0)</f>
        <v>784000</v>
      </c>
      <c r="F10" s="16">
        <f>GETPIVOTDATA("Pessimistic Forecast",'PESSIMISTIC REVENUE'!$B$9,"Forecast close",F$7)+IF(ISNUMBER(E10),E10,0)</f>
        <v>1037000</v>
      </c>
      <c r="G10" s="16">
        <f>GETPIVOTDATA("Pessimistic Forecast",'PESSIMISTIC REVENUE'!$B$9,"Forecast close",G$7)+IF(ISNUMBER(F10),F10,0)</f>
        <v>1269000</v>
      </c>
      <c r="H10" s="16">
        <f>GETPIVOTDATA("Pessimistic Forecast",'PESSIMISTIC REVENUE'!$B$9,"Forecast close",H$7)+IF(ISNUMBER(G10),G10,0)</f>
        <v>1509000</v>
      </c>
      <c r="I10" s="16">
        <f>GETPIVOTDATA("Pessimistic Forecast",'PESSIMISTIC REVENUE'!$B$9,"Forecast close",I$7)+IF(ISNUMBER(H10),H10,0)</f>
        <v>1610000</v>
      </c>
      <c r="J10" s="16">
        <f>GETPIVOTDATA("Pessimistic Forecast",'PESSIMISTIC REVENUE'!$B$9,"Forecast close",J$7)+IF(ISNUMBER(I10),I10,0)</f>
        <v>1880000</v>
      </c>
      <c r="K10" s="16">
        <f>GETPIVOTDATA("Pessimistic Forecast",'PESSIMISTIC REVENUE'!$B$9,"Forecast close",K$7)+IF(ISNUMBER(J10),J10,0)</f>
        <v>2154000</v>
      </c>
      <c r="L10" s="16">
        <f>GETPIVOTDATA("Pessimistic Forecast",'PESSIMISTIC REVENUE'!$B$9,"Forecast close",L$7)+IF(ISNUMBER(K10),K10,0)</f>
        <v>2457900</v>
      </c>
      <c r="M10" s="16">
        <f>GETPIVOTDATA("Pessimistic Forecast",'PESSIMISTIC REVENUE'!$B$9,"Forecast close",M$7)+IF(ISNUMBER(L10),L10,0)</f>
        <v>2726100</v>
      </c>
      <c r="N10" s="16">
        <f>GETPIVOTDATA("Pessimistic Forecast",'PESSIMISTIC REVENUE'!$B$9,"Forecast close",N$7)+IF(ISNUMBER(M10),M10,0)</f>
        <v>3004600</v>
      </c>
    </row>
    <row r="11" spans="2:14" x14ac:dyDescent="0.2">
      <c r="B11" s="15" t="s">
        <v>70</v>
      </c>
      <c r="C11" s="16">
        <f>GETPIVOTDATA("Mean Forecast",'MEAN REVENUE'!$B$9,"Forecast close",C$7)+IF(ISNUMBER(B11),B11,0)</f>
        <v>255000</v>
      </c>
      <c r="D11" s="16">
        <f>GETPIVOTDATA("Mean Forecast",'MEAN REVENUE'!$B$9,"Forecast close",D$7)+IF(ISNUMBER(C11),C11,0)</f>
        <v>517366.66666666669</v>
      </c>
      <c r="E11" s="16">
        <f>GETPIVOTDATA("Mean Forecast",'MEAN REVENUE'!$B$9,"Forecast close",E$7)+IF(ISNUMBER(D11),D11,0)</f>
        <v>951116.66666666674</v>
      </c>
      <c r="F11" s="16">
        <f>GETPIVOTDATA("Mean Forecast",'MEAN REVENUE'!$B$9,"Forecast close",F$7)+IF(ISNUMBER(E11),E11,0)</f>
        <v>1240033.3333333335</v>
      </c>
      <c r="G11" s="16">
        <f>GETPIVOTDATA("Mean Forecast",'MEAN REVENUE'!$B$9,"Forecast close",G$7)+IF(ISNUMBER(F11),F11,0)</f>
        <v>1500033.3333333335</v>
      </c>
      <c r="H11" s="16">
        <f>GETPIVOTDATA("Mean Forecast",'MEAN REVENUE'!$B$9,"Forecast close",H$7)+IF(ISNUMBER(G11),G11,0)</f>
        <v>1785033.3333333335</v>
      </c>
      <c r="I11" s="16">
        <f>GETPIVOTDATA("Mean Forecast",'MEAN REVENUE'!$B$9,"Forecast close",I$7)+IF(ISNUMBER(H11),H11,0)</f>
        <v>1910033.3333333335</v>
      </c>
      <c r="J11" s="16">
        <f>GETPIVOTDATA("Mean Forecast",'MEAN REVENUE'!$B$9,"Forecast close",J$7)+IF(ISNUMBER(I11),I11,0)</f>
        <v>2201866.666666667</v>
      </c>
      <c r="K11" s="16">
        <f>GETPIVOTDATA("Mean Forecast",'MEAN REVENUE'!$B$9,"Forecast close",K$7)+IF(ISNUMBER(J11),J11,0)</f>
        <v>2521183.3333333335</v>
      </c>
      <c r="L11" s="16">
        <f>GETPIVOTDATA("Mean Forecast",'MEAN REVENUE'!$B$9,"Forecast close",L$7)+IF(ISNUMBER(K11),K11,0)</f>
        <v>2845783.3333333335</v>
      </c>
      <c r="M11" s="16">
        <f>GETPIVOTDATA("Mean Forecast",'MEAN REVENUE'!$B$9,"Forecast close",M$7)+IF(ISNUMBER(L11),L11,0)</f>
        <v>3142858.3333333335</v>
      </c>
      <c r="N11" s="16">
        <f>GETPIVOTDATA("Mean Forecast",'MEAN REVENUE'!$B$9,"Forecast close",N$7)+IF(ISNUMBER(M11),M11,0)</f>
        <v>3434541.666666667</v>
      </c>
    </row>
  </sheetData>
  <printOptions horizontalCentered="1"/>
  <pageMargins left="0.4" right="0.4" top="0.4" bottom="0.6" header="0.3" footer="0.3"/>
  <pageSetup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70880929-9011-4F2C-876A-290BCBCFD8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REVENUE INPUT</vt:lpstr>
      <vt:lpstr>OPTIMISTIC REVENUE</vt:lpstr>
      <vt:lpstr>MOST LIKELY REVENUE</vt:lpstr>
      <vt:lpstr>PESSIMISTIC REVENUE</vt:lpstr>
      <vt:lpstr>MEAN REVENUE</vt:lpstr>
      <vt:lpstr>MONTHLY REVENUE</vt:lpstr>
      <vt:lpstr>CUMULATIVE REVENUE</vt:lpstr>
      <vt:lpstr>FiscalYearStart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2014-10-25T21:17:14Z</dcterms:created>
  <dcterms:modified xsi:type="dcterms:W3CDTF">2014-10-25T21:17:14Z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TC040354919991</vt:lpwstr>
  </property>
</Properties>
</file>